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6E7FF5EB-40F9-47ED-99EE-4A5376E7C07C}" xr6:coauthVersionLast="47" xr6:coauthVersionMax="47" xr10:uidLastSave="{00000000-0000-0000-0000-000000000000}"/>
  <bookViews>
    <workbookView xWindow="-120" yWindow="-120" windowWidth="20730" windowHeight="11040"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【記載例】療養通所!$A$1:$BF$67</definedName>
    <definedName name="_xlnm.Print_Area" localSheetId="5">記入方法!$B$1:$P$86</definedName>
    <definedName name="_xlnm.Print_Area" localSheetId="3">'療養通所（100名）'!$A$1:$BF$328</definedName>
    <definedName name="_xlnm.Print_Area" localSheetId="2">'療養通所（1枚版）'!$A$1:$BF$67</definedName>
    <definedName name="_xlnm.Print_Titles" localSheetId="3">'療養通所（100名）'!$1:$23</definedName>
    <definedName name="_xlnm.Print_Titles" localSheetId="2">'療養通所（1枚版）'!$1:$23</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9" i="12" l="1"/>
  <c r="AX19" i="10"/>
  <c r="AX19" i="8"/>
  <c r="AW50" i="8" l="1"/>
  <c r="AV50" i="8"/>
  <c r="AU50" i="8"/>
  <c r="AQ50" i="8"/>
  <c r="AP50" i="8"/>
  <c r="AJ50" i="8"/>
  <c r="AI50" i="8"/>
  <c r="AC50" i="8"/>
  <c r="AB50" i="8"/>
  <c r="V50" i="8"/>
  <c r="U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AA35" i="8"/>
  <c r="V35" i="8"/>
  <c r="U35" i="8"/>
  <c r="S35" i="8"/>
  <c r="AW32" i="8"/>
  <c r="AV32" i="8"/>
  <c r="AU32" i="8"/>
  <c r="AQ32" i="8"/>
  <c r="AP32" i="8"/>
  <c r="AJ32" i="8"/>
  <c r="AI32" i="8"/>
  <c r="AH32" i="8"/>
  <c r="AC32" i="8"/>
  <c r="AB32" i="8"/>
  <c r="Z32" i="8"/>
  <c r="V32" i="8"/>
  <c r="U32" i="8"/>
  <c r="AW29" i="8"/>
  <c r="AV29" i="8"/>
  <c r="AU29" i="8"/>
  <c r="AQ29" i="8"/>
  <c r="AP29" i="8"/>
  <c r="AO29" i="8"/>
  <c r="AJ29" i="8"/>
  <c r="AI29" i="8"/>
  <c r="AG29" i="8"/>
  <c r="AC29" i="8"/>
  <c r="AB29" i="8"/>
  <c r="Y29" i="8"/>
  <c r="V29" i="8"/>
  <c r="U29" i="8"/>
  <c r="AW26" i="8"/>
  <c r="AV26" i="8"/>
  <c r="AU26" i="8"/>
  <c r="AQ26" i="8"/>
  <c r="AP26" i="8"/>
  <c r="AN26" i="8"/>
  <c r="AJ26" i="8"/>
  <c r="AI26" i="8"/>
  <c r="AF26" i="8"/>
  <c r="AC26" i="8"/>
  <c r="AB26" i="8"/>
  <c r="X26" i="8"/>
  <c r="V26" i="8"/>
  <c r="U26" i="8"/>
  <c r="S26" i="8"/>
  <c r="S7" i="6"/>
  <c r="AS38" i="8" s="1"/>
  <c r="S8" i="6"/>
  <c r="AM44" i="8" s="1"/>
  <c r="S9" i="6"/>
  <c r="AN47" i="8" s="1"/>
  <c r="S10" i="6"/>
  <c r="AO50" i="8" s="1"/>
  <c r="S11" i="6"/>
  <c r="S12" i="6"/>
  <c r="S13" i="6"/>
  <c r="S14" i="6"/>
  <c r="S15" i="6"/>
  <c r="S16" i="6"/>
  <c r="S17" i="6"/>
  <c r="S18" i="6"/>
  <c r="S19" i="6"/>
  <c r="S20" i="6"/>
  <c r="S21" i="6"/>
  <c r="S22" i="6"/>
  <c r="S23" i="6"/>
  <c r="S24" i="6"/>
  <c r="S25" i="6"/>
  <c r="S6" i="6"/>
  <c r="AT41" i="8"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V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T26" i="10"/>
  <c r="S26" i="10"/>
  <c r="U26" i="10"/>
  <c r="S7" i="11"/>
  <c r="S8" i="11"/>
  <c r="S9" i="11"/>
  <c r="S10" i="11"/>
  <c r="S11" i="11"/>
  <c r="S12" i="11"/>
  <c r="S13" i="11"/>
  <c r="S14" i="11"/>
  <c r="S15" i="11"/>
  <c r="S16" i="11"/>
  <c r="S17" i="11"/>
  <c r="S18" i="11"/>
  <c r="S19" i="11"/>
  <c r="S20" i="11"/>
  <c r="S21" i="11"/>
  <c r="S22" i="11"/>
  <c r="S23" i="11"/>
  <c r="S24" i="11"/>
  <c r="S25" i="11"/>
  <c r="S6" i="11"/>
  <c r="Z26" i="8" l="1"/>
  <c r="AH26" i="8"/>
  <c r="S29" i="8"/>
  <c r="AA29" i="8"/>
  <c r="T32" i="8"/>
  <c r="AR32" i="8"/>
  <c r="AK35" i="8"/>
  <c r="AS35" i="8"/>
  <c r="AD38" i="8"/>
  <c r="AL38" i="8"/>
  <c r="AT38" i="8"/>
  <c r="W41" i="8"/>
  <c r="AE41" i="8"/>
  <c r="AM41" i="8"/>
  <c r="X44" i="8"/>
  <c r="AF44" i="8"/>
  <c r="AN44" i="8"/>
  <c r="Y47" i="8"/>
  <c r="AG47" i="8"/>
  <c r="AO47" i="8"/>
  <c r="Z50" i="8"/>
  <c r="AH50" i="8"/>
  <c r="AA26" i="8"/>
  <c r="T29" i="8"/>
  <c r="AR29" i="8"/>
  <c r="AK32" i="8"/>
  <c r="AS32" i="8"/>
  <c r="AD35" i="8"/>
  <c r="AL35" i="8"/>
  <c r="AT35" i="8"/>
  <c r="W38" i="8"/>
  <c r="AE38" i="8"/>
  <c r="AM38" i="8"/>
  <c r="X41" i="8"/>
  <c r="AF41" i="8"/>
  <c r="AN41" i="8"/>
  <c r="Y44" i="8"/>
  <c r="AG44" i="8"/>
  <c r="AO44" i="8"/>
  <c r="Z47" i="8"/>
  <c r="AH47" i="8"/>
  <c r="S50" i="8"/>
  <c r="AA50" i="8"/>
  <c r="T26" i="8"/>
  <c r="AR26" i="8"/>
  <c r="AK29" i="8"/>
  <c r="AS29" i="8"/>
  <c r="AD32" i="8"/>
  <c r="AL32" i="8"/>
  <c r="AT32" i="8"/>
  <c r="W35" i="8"/>
  <c r="AE35" i="8"/>
  <c r="AM35" i="8"/>
  <c r="X38" i="8"/>
  <c r="AF38" i="8"/>
  <c r="AN38" i="8"/>
  <c r="Y41" i="8"/>
  <c r="AG41" i="8"/>
  <c r="AO41" i="8"/>
  <c r="Z44" i="8"/>
  <c r="AH44" i="8"/>
  <c r="S47" i="8"/>
  <c r="AA47" i="8"/>
  <c r="T50" i="8"/>
  <c r="AR50" i="8"/>
  <c r="AK26" i="8"/>
  <c r="AS26" i="8"/>
  <c r="AD29" i="8"/>
  <c r="AL29" i="8"/>
  <c r="AT29" i="8"/>
  <c r="W32" i="8"/>
  <c r="AE32" i="8"/>
  <c r="AM32" i="8"/>
  <c r="X35" i="8"/>
  <c r="AF35" i="8"/>
  <c r="AN35" i="8"/>
  <c r="Y38" i="8"/>
  <c r="AG38" i="8"/>
  <c r="AO38" i="8"/>
  <c r="Z41" i="8"/>
  <c r="AH41" i="8"/>
  <c r="S44" i="8"/>
  <c r="AA44" i="8"/>
  <c r="T47" i="8"/>
  <c r="AR47" i="8"/>
  <c r="AK50" i="8"/>
  <c r="AS50" i="8"/>
  <c r="AD26" i="8"/>
  <c r="AL26" i="8"/>
  <c r="AT26" i="8"/>
  <c r="W29" i="8"/>
  <c r="AE29" i="8"/>
  <c r="AM29" i="8"/>
  <c r="X32" i="8"/>
  <c r="AF32" i="8"/>
  <c r="AN32" i="8"/>
  <c r="Y35" i="8"/>
  <c r="AG35" i="8"/>
  <c r="AO35" i="8"/>
  <c r="Z38" i="8"/>
  <c r="AH38" i="8"/>
  <c r="S41" i="8"/>
  <c r="AA41" i="8"/>
  <c r="T44" i="8"/>
  <c r="AR44" i="8"/>
  <c r="AK47" i="8"/>
  <c r="AS47" i="8"/>
  <c r="AD50" i="8"/>
  <c r="AL50" i="8"/>
  <c r="AT50" i="8"/>
  <c r="W26" i="8"/>
  <c r="AE26" i="8"/>
  <c r="AM26" i="8"/>
  <c r="X29" i="8"/>
  <c r="AF29" i="8"/>
  <c r="AN29" i="8"/>
  <c r="Y32" i="8"/>
  <c r="AG32" i="8"/>
  <c r="AO32" i="8"/>
  <c r="Z35" i="8"/>
  <c r="AH35" i="8"/>
  <c r="S38" i="8"/>
  <c r="AA38" i="8"/>
  <c r="T41" i="8"/>
  <c r="AR41" i="8"/>
  <c r="AK44" i="8"/>
  <c r="AS44" i="8"/>
  <c r="AD47" i="8"/>
  <c r="AL47" i="8"/>
  <c r="AT47" i="8"/>
  <c r="W50" i="8"/>
  <c r="AE50" i="8"/>
  <c r="AM50" i="8"/>
  <c r="T38" i="8"/>
  <c r="AR38" i="8"/>
  <c r="AK41" i="8"/>
  <c r="AS41" i="8"/>
  <c r="AD44" i="8"/>
  <c r="AL44" i="8"/>
  <c r="AT44" i="8"/>
  <c r="W47" i="8"/>
  <c r="AE47" i="8"/>
  <c r="AM47" i="8"/>
  <c r="X50" i="8"/>
  <c r="AF50" i="8"/>
  <c r="AN50" i="8"/>
  <c r="Y26" i="8"/>
  <c r="AG26" i="8"/>
  <c r="AO26" i="8"/>
  <c r="Z29" i="8"/>
  <c r="AH29" i="8"/>
  <c r="S32" i="8"/>
  <c r="AA32" i="8"/>
  <c r="T35" i="8"/>
  <c r="AR35" i="8"/>
  <c r="AK38" i="8"/>
  <c r="AD41" i="8"/>
  <c r="AL41" i="8"/>
  <c r="W44" i="8"/>
  <c r="AE44" i="8"/>
  <c r="X47" i="8"/>
  <c r="AF47" i="8"/>
  <c r="Y50" i="8"/>
  <c r="AG50" i="8"/>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A67" i="10"/>
  <c r="AW67" i="10"/>
  <c r="AV67" i="10"/>
  <c r="AU67" i="10"/>
  <c r="AT67" i="10"/>
  <c r="AS67" i="10"/>
  <c r="AR67" i="10"/>
  <c r="AQ67" i="10"/>
  <c r="AP67" i="10"/>
  <c r="AO67" i="10"/>
  <c r="AN67" i="10"/>
  <c r="AM67" i="10"/>
  <c r="AL67" i="10"/>
  <c r="AK67" i="10"/>
  <c r="AJ67" i="10"/>
  <c r="AI67" i="10"/>
  <c r="AH67" i="10"/>
  <c r="AG67" i="10"/>
  <c r="AF67" i="10"/>
  <c r="AE67" i="10"/>
  <c r="AD67" i="10"/>
  <c r="AC67" i="10"/>
  <c r="AB67" i="10"/>
  <c r="Z67" i="10"/>
  <c r="Y67" i="10"/>
  <c r="X67" i="10"/>
  <c r="W67" i="10"/>
  <c r="V67" i="10"/>
  <c r="U67" i="10"/>
  <c r="T67" i="10"/>
  <c r="S67" i="10"/>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1" i="10" l="1"/>
  <c r="AV61"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V61" i="10"/>
  <c r="U61" i="10"/>
  <c r="T61" i="10"/>
  <c r="S61"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V58" i="10"/>
  <c r="U58" i="10"/>
  <c r="T58" i="10"/>
  <c r="S58"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V52" i="10"/>
  <c r="U52" i="10"/>
  <c r="T52" i="10"/>
  <c r="S52" i="10"/>
  <c r="AW49" i="10"/>
  <c r="AV49"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V49" i="10"/>
  <c r="U49" i="10"/>
  <c r="T49" i="10"/>
  <c r="S49"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V46" i="10"/>
  <c r="U46" i="10"/>
  <c r="T46" i="10"/>
  <c r="S46"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V34" i="10"/>
  <c r="U34" i="10"/>
  <c r="T34" i="10"/>
  <c r="S34" i="10"/>
  <c r="AX32" i="10"/>
  <c r="AZ32" i="10" s="1"/>
  <c r="AW31" i="10"/>
  <c r="AV31"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AX58" i="10" l="1"/>
  <c r="AZ58" i="10" s="1"/>
  <c r="AX52" i="10"/>
  <c r="AZ52" i="10" s="1"/>
  <c r="AX44" i="10"/>
  <c r="AZ44" i="10" s="1"/>
  <c r="AX31" i="10"/>
  <c r="AZ31" i="10" s="1"/>
  <c r="AX43" i="10"/>
  <c r="AZ43" i="10" s="1"/>
  <c r="AX35" i="10"/>
  <c r="AZ35" i="10" s="1"/>
  <c r="AX40" i="10"/>
  <c r="AZ40" i="10" s="1"/>
  <c r="AX41" i="10"/>
  <c r="AZ41" i="10" s="1"/>
  <c r="AX46" i="10"/>
  <c r="AZ46" i="10" s="1"/>
  <c r="AX47" i="10"/>
  <c r="AZ47" i="10" s="1"/>
  <c r="AX29" i="10"/>
  <c r="AZ29" i="10" s="1"/>
  <c r="AX34" i="10"/>
  <c r="AZ34" i="10" s="1"/>
  <c r="AX50" i="10"/>
  <c r="AZ50" i="10" s="1"/>
  <c r="AX56" i="10"/>
  <c r="AZ56" i="10" s="1"/>
  <c r="AX62" i="10"/>
  <c r="AZ62" i="10" s="1"/>
  <c r="AX38" i="10"/>
  <c r="AZ38" i="10" s="1"/>
  <c r="AX49" i="10"/>
  <c r="AZ49" i="10" s="1"/>
  <c r="AX55" i="10"/>
  <c r="AZ55" i="10" s="1"/>
  <c r="AX61" i="10"/>
  <c r="AZ61" i="10" s="1"/>
  <c r="AX28" i="10"/>
  <c r="AZ28" i="10" s="1"/>
  <c r="AX37" i="10"/>
  <c r="AZ37" i="10" s="1"/>
  <c r="AX53" i="10"/>
  <c r="AZ53" i="10" s="1"/>
  <c r="AX59" i="10"/>
  <c r="AZ59" i="10" s="1"/>
  <c r="F323" i="12"/>
  <c r="AW322" i="12"/>
  <c r="AV322" i="12"/>
  <c r="AU322" i="12"/>
  <c r="AT322" i="12"/>
  <c r="AS322" i="12"/>
  <c r="AR322" i="12"/>
  <c r="AQ322" i="12"/>
  <c r="AP322" i="12"/>
  <c r="AO322" i="12"/>
  <c r="AN322" i="12"/>
  <c r="AM322" i="12"/>
  <c r="AL322" i="12"/>
  <c r="AK322" i="12"/>
  <c r="AJ322" i="12"/>
  <c r="AI322" i="12"/>
  <c r="AH322" i="12"/>
  <c r="AG322" i="12"/>
  <c r="AF322" i="12"/>
  <c r="AE322" i="12"/>
  <c r="AD322" i="12"/>
  <c r="AC322" i="12"/>
  <c r="AB322" i="12"/>
  <c r="AA322" i="12"/>
  <c r="Z322" i="12"/>
  <c r="Y322" i="12"/>
  <c r="X322" i="12"/>
  <c r="W322" i="12"/>
  <c r="V322" i="12"/>
  <c r="U322" i="12"/>
  <c r="T322" i="12"/>
  <c r="S322" i="12"/>
  <c r="F320" i="12"/>
  <c r="AW319" i="12"/>
  <c r="AV319" i="12"/>
  <c r="AU319" i="12"/>
  <c r="AT319" i="12"/>
  <c r="AS319" i="12"/>
  <c r="AR319" i="12"/>
  <c r="AQ319" i="12"/>
  <c r="AP319" i="12"/>
  <c r="AO319" i="12"/>
  <c r="AN319" i="12"/>
  <c r="AM319" i="12"/>
  <c r="AL319" i="12"/>
  <c r="AK319" i="12"/>
  <c r="AJ319" i="12"/>
  <c r="AI319" i="12"/>
  <c r="AH319" i="12"/>
  <c r="AG319" i="12"/>
  <c r="AF319" i="12"/>
  <c r="AE319" i="12"/>
  <c r="AD319" i="12"/>
  <c r="AC319" i="12"/>
  <c r="AB319" i="12"/>
  <c r="AA319" i="12"/>
  <c r="Z319" i="12"/>
  <c r="Y319" i="12"/>
  <c r="X319" i="12"/>
  <c r="W319" i="12"/>
  <c r="V319" i="12"/>
  <c r="U319" i="12"/>
  <c r="T319" i="12"/>
  <c r="S319" i="12"/>
  <c r="F317"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T316" i="12"/>
  <c r="S316" i="12"/>
  <c r="F314" i="12"/>
  <c r="AW313" i="12"/>
  <c r="AV313" i="12"/>
  <c r="AU313" i="12"/>
  <c r="AT313" i="12"/>
  <c r="AS313" i="12"/>
  <c r="AR313" i="12"/>
  <c r="AQ313" i="12"/>
  <c r="AP313" i="12"/>
  <c r="AO313" i="12"/>
  <c r="AN313" i="12"/>
  <c r="AM313" i="12"/>
  <c r="AL313" i="12"/>
  <c r="AK313" i="12"/>
  <c r="AJ313" i="12"/>
  <c r="AI313" i="12"/>
  <c r="AH313" i="12"/>
  <c r="AG313" i="12"/>
  <c r="AF313" i="12"/>
  <c r="AE313" i="12"/>
  <c r="AD313" i="12"/>
  <c r="AC313" i="12"/>
  <c r="AB313" i="12"/>
  <c r="AA313" i="12"/>
  <c r="Z313" i="12"/>
  <c r="Y313" i="12"/>
  <c r="X313" i="12"/>
  <c r="W313" i="12"/>
  <c r="V313" i="12"/>
  <c r="U313" i="12"/>
  <c r="T313" i="12"/>
  <c r="S313" i="12"/>
  <c r="F311" i="12"/>
  <c r="AW310" i="12"/>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F308"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F305"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F302"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F299"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F296"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F293"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F290"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F287"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F284"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F281"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F278"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F275"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F272"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F269"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F266"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F263"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F260"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F257"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F254"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F251"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F248"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F245"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F242"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F239"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F236"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F233"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F230"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F227"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F224"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F221"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F218"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F215"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F212"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F209"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F206"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F203"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F200"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F197"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F194"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F191"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F188"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F185"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F182"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F179"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F176"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F173"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F170"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F167"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F164"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F161"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F158"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F155"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F152"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F149"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F146"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F143"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F140"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F137"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F134"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F131"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F128"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F125"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F122"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F119"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F116"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F113"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F110"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F107"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F104"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F101"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F98"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F95"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F92"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F89"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F86"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F83"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F80"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F77"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F74"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F71"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F68"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F65"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F62"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T61" i="12"/>
  <c r="S61" i="12"/>
  <c r="F59"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T58" i="12"/>
  <c r="S58" i="12"/>
  <c r="F56"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T55" i="12"/>
  <c r="S55" i="12"/>
  <c r="F53"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T52" i="12"/>
  <c r="S52" i="12"/>
  <c r="F50"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F47"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T46" i="12"/>
  <c r="S46" i="12"/>
  <c r="F44"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T43" i="12"/>
  <c r="S43" i="12"/>
  <c r="F41"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T40" i="12"/>
  <c r="S40" i="12"/>
  <c r="F38"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F35"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T34" i="12"/>
  <c r="S34" i="12"/>
  <c r="F32"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T31" i="12"/>
  <c r="S31" i="12"/>
  <c r="F29"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T28" i="12"/>
  <c r="S28" i="12"/>
  <c r="B27" i="12"/>
  <c r="B30" i="12" s="1"/>
  <c r="B33" i="12" s="1"/>
  <c r="B36" i="12" s="1"/>
  <c r="B39" i="12" s="1"/>
  <c r="B42" i="12" s="1"/>
  <c r="B45" i="12" s="1"/>
  <c r="B48" i="12" s="1"/>
  <c r="B51" i="12" s="1"/>
  <c r="B54" i="12" s="1"/>
  <c r="B57" i="12" s="1"/>
  <c r="B60" i="12" s="1"/>
  <c r="B63" i="12" s="1"/>
  <c r="B66" i="12" s="1"/>
  <c r="B69" i="12" s="1"/>
  <c r="B72" i="12" s="1"/>
  <c r="B75" i="12" s="1"/>
  <c r="B78" i="12" s="1"/>
  <c r="B81" i="12" s="1"/>
  <c r="B84" i="12" s="1"/>
  <c r="B87" i="12" s="1"/>
  <c r="B90" i="12" s="1"/>
  <c r="B93" i="12" s="1"/>
  <c r="B96" i="12" s="1"/>
  <c r="B99" i="12" s="1"/>
  <c r="B102" i="12" s="1"/>
  <c r="B105" i="12" s="1"/>
  <c r="B108" i="12" s="1"/>
  <c r="B111" i="12" s="1"/>
  <c r="B114" i="12" s="1"/>
  <c r="B117" i="12" s="1"/>
  <c r="B120" i="12" s="1"/>
  <c r="B123" i="12" s="1"/>
  <c r="B126" i="12" s="1"/>
  <c r="B129" i="12" s="1"/>
  <c r="B132" i="12" s="1"/>
  <c r="B135" i="12" s="1"/>
  <c r="B138" i="12" s="1"/>
  <c r="B141" i="12" s="1"/>
  <c r="B144" i="12" s="1"/>
  <c r="B147" i="12" s="1"/>
  <c r="B150" i="12" s="1"/>
  <c r="B153" i="12" s="1"/>
  <c r="B156" i="12" s="1"/>
  <c r="B159" i="12" s="1"/>
  <c r="B162" i="12" s="1"/>
  <c r="B165" i="12" s="1"/>
  <c r="B168" i="12" s="1"/>
  <c r="B171" i="12" s="1"/>
  <c r="B174" i="12" s="1"/>
  <c r="B177" i="12" s="1"/>
  <c r="B180" i="12" s="1"/>
  <c r="B183" i="12" s="1"/>
  <c r="B186" i="12" s="1"/>
  <c r="B189" i="12" s="1"/>
  <c r="B192" i="12" s="1"/>
  <c r="B195" i="12" s="1"/>
  <c r="B198" i="12" s="1"/>
  <c r="B201" i="12" s="1"/>
  <c r="B204" i="12" s="1"/>
  <c r="B207" i="12" s="1"/>
  <c r="B210" i="12" s="1"/>
  <c r="B213" i="12" s="1"/>
  <c r="B216" i="12" s="1"/>
  <c r="B219" i="12" s="1"/>
  <c r="B222" i="12" s="1"/>
  <c r="B225" i="12" s="1"/>
  <c r="B228" i="12" s="1"/>
  <c r="B231" i="12" s="1"/>
  <c r="B234" i="12" s="1"/>
  <c r="B237" i="12" s="1"/>
  <c r="B240" i="12" s="1"/>
  <c r="B243" i="12" s="1"/>
  <c r="B246" i="12" s="1"/>
  <c r="B249" i="12" s="1"/>
  <c r="B252" i="12" s="1"/>
  <c r="B255" i="12" s="1"/>
  <c r="B258" i="12" s="1"/>
  <c r="B261" i="12" s="1"/>
  <c r="B264" i="12" s="1"/>
  <c r="B267" i="12" s="1"/>
  <c r="B270" i="12" s="1"/>
  <c r="B273" i="12" s="1"/>
  <c r="B276" i="12" s="1"/>
  <c r="B279" i="12" s="1"/>
  <c r="B282" i="12" s="1"/>
  <c r="B285" i="12" s="1"/>
  <c r="B288" i="12" s="1"/>
  <c r="B291" i="12" s="1"/>
  <c r="B294" i="12" s="1"/>
  <c r="B297" i="12" s="1"/>
  <c r="B300" i="12" s="1"/>
  <c r="B303" i="12" s="1"/>
  <c r="B306" i="12" s="1"/>
  <c r="B309" i="12" s="1"/>
  <c r="B312" i="12" s="1"/>
  <c r="B315" i="12" s="1"/>
  <c r="B318" i="12" s="1"/>
  <c r="B321" i="12" s="1"/>
  <c r="F26"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T25" i="12"/>
  <c r="S25" i="12"/>
  <c r="AW21" i="12"/>
  <c r="AW22" i="12" s="1"/>
  <c r="AW23" i="12" s="1"/>
  <c r="AV21" i="12"/>
  <c r="AV22" i="12" s="1"/>
  <c r="AV23" i="12" s="1"/>
  <c r="AU21" i="12"/>
  <c r="AU22" i="12" s="1"/>
  <c r="AU23" i="12" s="1"/>
  <c r="BC14" i="12"/>
  <c r="AC2" i="12"/>
  <c r="T22" i="12" s="1"/>
  <c r="T23" i="12" s="1"/>
  <c r="AU325" i="12" l="1"/>
  <c r="AQ325" i="12"/>
  <c r="AM325" i="12"/>
  <c r="AI325" i="12"/>
  <c r="AE325" i="12"/>
  <c r="AA325" i="12"/>
  <c r="W325" i="12"/>
  <c r="S325" i="12"/>
  <c r="AU326" i="12"/>
  <c r="AQ326" i="12"/>
  <c r="AM326" i="12"/>
  <c r="AI326" i="12"/>
  <c r="AE326" i="12"/>
  <c r="AA326" i="12"/>
  <c r="V326" i="12"/>
  <c r="S326" i="12"/>
  <c r="AV325" i="12"/>
  <c r="AF325" i="12"/>
  <c r="AV326" i="12"/>
  <c r="AJ326" i="12"/>
  <c r="AT325" i="12"/>
  <c r="AP325" i="12"/>
  <c r="AL325" i="12"/>
  <c r="AH325" i="12"/>
  <c r="AD325" i="12"/>
  <c r="Z325" i="12"/>
  <c r="V325" i="12"/>
  <c r="AX326" i="12"/>
  <c r="AZ326" i="12" s="1"/>
  <c r="AT326" i="12"/>
  <c r="AP326" i="12"/>
  <c r="AL326" i="12"/>
  <c r="AH326" i="12"/>
  <c r="AD326" i="12"/>
  <c r="Z326" i="12"/>
  <c r="W326" i="12"/>
  <c r="AN325" i="12"/>
  <c r="X325" i="12"/>
  <c r="AN326" i="12"/>
  <c r="U326" i="12"/>
  <c r="AW325" i="12"/>
  <c r="AS325" i="12"/>
  <c r="AO325" i="12"/>
  <c r="AK325" i="12"/>
  <c r="AG325" i="12"/>
  <c r="AC325" i="12"/>
  <c r="Y325" i="12"/>
  <c r="U325" i="12"/>
  <c r="AW326" i="12"/>
  <c r="AS326" i="12"/>
  <c r="AO326" i="12"/>
  <c r="AK326" i="12"/>
  <c r="AG326" i="12"/>
  <c r="AC326" i="12"/>
  <c r="T326" i="12"/>
  <c r="X326" i="12"/>
  <c r="AR325" i="12"/>
  <c r="AB325" i="12"/>
  <c r="AR326" i="12"/>
  <c r="AB326" i="12"/>
  <c r="AJ325" i="12"/>
  <c r="T325" i="12"/>
  <c r="AF326" i="12"/>
  <c r="Y326" i="12"/>
  <c r="AG22" i="12"/>
  <c r="AG23" i="12" s="1"/>
  <c r="AX68" i="12"/>
  <c r="AZ68" i="12" s="1"/>
  <c r="AX80" i="12"/>
  <c r="AZ80" i="12" s="1"/>
  <c r="AX209" i="12"/>
  <c r="AZ209" i="12" s="1"/>
  <c r="AX217" i="12"/>
  <c r="AZ217" i="12" s="1"/>
  <c r="AX221" i="12"/>
  <c r="AZ221" i="12" s="1"/>
  <c r="AX229" i="12"/>
  <c r="AZ229" i="12" s="1"/>
  <c r="AX233" i="12"/>
  <c r="AZ233" i="12" s="1"/>
  <c r="AX241" i="12"/>
  <c r="AZ241" i="12" s="1"/>
  <c r="AX245" i="12"/>
  <c r="AZ245" i="12" s="1"/>
  <c r="AX77" i="12"/>
  <c r="AZ77" i="12" s="1"/>
  <c r="AX166" i="12"/>
  <c r="AZ166" i="12" s="1"/>
  <c r="AX173" i="12"/>
  <c r="AZ173" i="12" s="1"/>
  <c r="AX178" i="12"/>
  <c r="AZ178" i="12" s="1"/>
  <c r="AX190" i="12"/>
  <c r="AZ190" i="12" s="1"/>
  <c r="AX194" i="12"/>
  <c r="AZ194" i="12" s="1"/>
  <c r="AX202" i="12"/>
  <c r="AZ202" i="12" s="1"/>
  <c r="AX206" i="12"/>
  <c r="AZ206" i="12" s="1"/>
  <c r="AX301" i="12"/>
  <c r="AZ301" i="12" s="1"/>
  <c r="AX305" i="12"/>
  <c r="AZ305" i="12" s="1"/>
  <c r="AX310" i="12"/>
  <c r="AZ310" i="12" s="1"/>
  <c r="AX317" i="12"/>
  <c r="AZ317" i="12" s="1"/>
  <c r="AX322" i="12"/>
  <c r="AZ322" i="12" s="1"/>
  <c r="AX119" i="12"/>
  <c r="AZ119" i="12" s="1"/>
  <c r="AX127" i="12"/>
  <c r="AZ127" i="12" s="1"/>
  <c r="AX131" i="12"/>
  <c r="AZ131" i="12" s="1"/>
  <c r="AX139" i="12"/>
  <c r="AZ139" i="12" s="1"/>
  <c r="AX143" i="12"/>
  <c r="AZ143" i="12" s="1"/>
  <c r="AX151" i="12"/>
  <c r="AZ151" i="12" s="1"/>
  <c r="AX155" i="12"/>
  <c r="AZ155" i="12" s="1"/>
  <c r="AX95" i="12"/>
  <c r="AZ95" i="12" s="1"/>
  <c r="AX100" i="12"/>
  <c r="AZ100" i="12" s="1"/>
  <c r="AX107" i="12"/>
  <c r="AZ107" i="12" s="1"/>
  <c r="AX112" i="12"/>
  <c r="AZ112" i="12" s="1"/>
  <c r="AX256" i="12"/>
  <c r="AZ256" i="12" s="1"/>
  <c r="AX260" i="12"/>
  <c r="AZ260" i="12" s="1"/>
  <c r="AX268" i="12"/>
  <c r="AZ268" i="12" s="1"/>
  <c r="AX272" i="12"/>
  <c r="AZ272" i="12" s="1"/>
  <c r="AX280" i="12"/>
  <c r="AZ280" i="12" s="1"/>
  <c r="AX284" i="12"/>
  <c r="AZ284" i="12" s="1"/>
  <c r="AX292" i="12"/>
  <c r="AZ292" i="12" s="1"/>
  <c r="AX296" i="12"/>
  <c r="AZ296" i="12" s="1"/>
  <c r="AS22" i="12"/>
  <c r="AS23" i="12" s="1"/>
  <c r="AR22" i="12"/>
  <c r="AR23" i="12" s="1"/>
  <c r="AB22" i="12"/>
  <c r="AB23" i="12" s="1"/>
  <c r="AO22" i="12"/>
  <c r="AO23" i="12" s="1"/>
  <c r="Y22" i="12"/>
  <c r="Y23" i="12" s="1"/>
  <c r="AJ22" i="12"/>
  <c r="AJ23" i="12" s="1"/>
  <c r="AX97" i="12"/>
  <c r="AZ97" i="12" s="1"/>
  <c r="AX104" i="12"/>
  <c r="AZ104" i="12" s="1"/>
  <c r="AX109" i="12"/>
  <c r="AZ109" i="12" s="1"/>
  <c r="AX116" i="12"/>
  <c r="AZ116" i="12" s="1"/>
  <c r="AX124" i="12"/>
  <c r="AZ124" i="12" s="1"/>
  <c r="AX128" i="12"/>
  <c r="AZ128" i="12" s="1"/>
  <c r="AX136" i="12"/>
  <c r="AZ136" i="12" s="1"/>
  <c r="AX140" i="12"/>
  <c r="AZ140" i="12" s="1"/>
  <c r="AX148" i="12"/>
  <c r="AZ148" i="12" s="1"/>
  <c r="AX152" i="12"/>
  <c r="AZ152" i="12" s="1"/>
  <c r="AX160" i="12"/>
  <c r="AZ160" i="12" s="1"/>
  <c r="AX163" i="12"/>
  <c r="AZ163" i="12" s="1"/>
  <c r="AX170" i="12"/>
  <c r="AZ170" i="12" s="1"/>
  <c r="AX175" i="12"/>
  <c r="AZ175" i="12" s="1"/>
  <c r="AX182" i="12"/>
  <c r="AZ182" i="12" s="1"/>
  <c r="AX187" i="12"/>
  <c r="AZ187" i="12" s="1"/>
  <c r="AX191" i="12"/>
  <c r="AZ191" i="12" s="1"/>
  <c r="AX199" i="12"/>
  <c r="AZ199" i="12" s="1"/>
  <c r="AX203" i="12"/>
  <c r="AZ203" i="12" s="1"/>
  <c r="AX214" i="12"/>
  <c r="AZ214" i="12" s="1"/>
  <c r="AX218" i="12"/>
  <c r="AZ218" i="12" s="1"/>
  <c r="AX226" i="12"/>
  <c r="AZ226" i="12" s="1"/>
  <c r="AX230" i="12"/>
  <c r="AZ230" i="12" s="1"/>
  <c r="AX238" i="12"/>
  <c r="AZ238" i="12" s="1"/>
  <c r="AX242" i="12"/>
  <c r="AZ242" i="12" s="1"/>
  <c r="AX250" i="12"/>
  <c r="AZ250" i="12" s="1"/>
  <c r="AX253" i="12"/>
  <c r="AZ253" i="12" s="1"/>
  <c r="AX257" i="12"/>
  <c r="AZ257" i="12" s="1"/>
  <c r="AX265" i="12"/>
  <c r="AZ265" i="12" s="1"/>
  <c r="AX269" i="12"/>
  <c r="AZ269" i="12" s="1"/>
  <c r="AX277" i="12"/>
  <c r="AZ277" i="12" s="1"/>
  <c r="AX281" i="12"/>
  <c r="AZ281" i="12" s="1"/>
  <c r="AX289" i="12"/>
  <c r="AZ289" i="12" s="1"/>
  <c r="AX293" i="12"/>
  <c r="AZ293" i="12" s="1"/>
  <c r="AX299" i="12"/>
  <c r="AZ299" i="12" s="1"/>
  <c r="AX302" i="12"/>
  <c r="AZ302" i="12" s="1"/>
  <c r="AX307" i="12"/>
  <c r="AZ307" i="12" s="1"/>
  <c r="AX314" i="12"/>
  <c r="AZ314" i="12" s="1"/>
  <c r="AX319" i="12"/>
  <c r="AZ319" i="12" s="1"/>
  <c r="AX323" i="12"/>
  <c r="AZ323" i="12" s="1"/>
  <c r="AX64" i="12"/>
  <c r="AZ64" i="12" s="1"/>
  <c r="AX67" i="12"/>
  <c r="AZ67" i="12" s="1"/>
  <c r="AX70" i="12"/>
  <c r="AZ70" i="12" s="1"/>
  <c r="AX73" i="12"/>
  <c r="AZ73" i="12" s="1"/>
  <c r="AX76" i="12"/>
  <c r="AZ76" i="12" s="1"/>
  <c r="AX79" i="12"/>
  <c r="AZ79" i="12" s="1"/>
  <c r="AX82" i="12"/>
  <c r="AZ82" i="12" s="1"/>
  <c r="AX85" i="12"/>
  <c r="AZ85" i="12" s="1"/>
  <c r="AX88" i="12"/>
  <c r="AZ88" i="12" s="1"/>
  <c r="AX91" i="12"/>
  <c r="AZ91" i="12" s="1"/>
  <c r="AX94" i="12"/>
  <c r="AZ94" i="12" s="1"/>
  <c r="AX101" i="12"/>
  <c r="AZ101" i="12" s="1"/>
  <c r="AX106" i="12"/>
  <c r="AZ106" i="12" s="1"/>
  <c r="AX113" i="12"/>
  <c r="AZ113" i="12" s="1"/>
  <c r="AX121" i="12"/>
  <c r="AZ121" i="12" s="1"/>
  <c r="AX125" i="12"/>
  <c r="AZ125" i="12" s="1"/>
  <c r="AX133" i="12"/>
  <c r="AZ133" i="12" s="1"/>
  <c r="AX137" i="12"/>
  <c r="AZ137" i="12" s="1"/>
  <c r="AX145" i="12"/>
  <c r="AZ145" i="12" s="1"/>
  <c r="AX149" i="12"/>
  <c r="AZ149" i="12" s="1"/>
  <c r="AX157" i="12"/>
  <c r="AZ157" i="12" s="1"/>
  <c r="AX161" i="12"/>
  <c r="AZ161" i="12" s="1"/>
  <c r="AX167" i="12"/>
  <c r="AZ167" i="12" s="1"/>
  <c r="AX172" i="12"/>
  <c r="AZ172" i="12" s="1"/>
  <c r="AX179" i="12"/>
  <c r="AZ179" i="12" s="1"/>
  <c r="AX184" i="12"/>
  <c r="AZ184" i="12" s="1"/>
  <c r="AX188" i="12"/>
  <c r="AZ188" i="12" s="1"/>
  <c r="AX196" i="12"/>
  <c r="AZ196" i="12" s="1"/>
  <c r="AX200" i="12"/>
  <c r="AZ200" i="12" s="1"/>
  <c r="AX211" i="12"/>
  <c r="AZ211" i="12" s="1"/>
  <c r="AX215" i="12"/>
  <c r="AZ215" i="12" s="1"/>
  <c r="AX223" i="12"/>
  <c r="AZ223" i="12" s="1"/>
  <c r="AX227" i="12"/>
  <c r="AZ227" i="12" s="1"/>
  <c r="AX235" i="12"/>
  <c r="AZ235" i="12" s="1"/>
  <c r="AX239" i="12"/>
  <c r="AZ239" i="12" s="1"/>
  <c r="AX247" i="12"/>
  <c r="AZ247" i="12" s="1"/>
  <c r="AX251" i="12"/>
  <c r="AZ251" i="12" s="1"/>
  <c r="AX254" i="12"/>
  <c r="AZ254" i="12" s="1"/>
  <c r="AX262" i="12"/>
  <c r="AZ262" i="12" s="1"/>
  <c r="AX266" i="12"/>
  <c r="AZ266" i="12" s="1"/>
  <c r="AX274" i="12"/>
  <c r="AZ274" i="12" s="1"/>
  <c r="AX278" i="12"/>
  <c r="AZ278" i="12" s="1"/>
  <c r="AX286" i="12"/>
  <c r="AZ286" i="12" s="1"/>
  <c r="AX290" i="12"/>
  <c r="AZ290" i="12" s="1"/>
  <c r="AX304" i="12"/>
  <c r="AZ304" i="12" s="1"/>
  <c r="AX311" i="12"/>
  <c r="AZ311" i="12" s="1"/>
  <c r="AX316" i="12"/>
  <c r="AZ316" i="12" s="1"/>
  <c r="AX65" i="12"/>
  <c r="AZ65" i="12" s="1"/>
  <c r="AX71" i="12"/>
  <c r="AZ71" i="12" s="1"/>
  <c r="AX74" i="12"/>
  <c r="AZ74" i="12" s="1"/>
  <c r="AX83" i="12"/>
  <c r="AZ83" i="12" s="1"/>
  <c r="AX86" i="12"/>
  <c r="AZ86" i="12" s="1"/>
  <c r="AX89" i="12"/>
  <c r="AZ89" i="12" s="1"/>
  <c r="AX92" i="12"/>
  <c r="AZ92" i="12" s="1"/>
  <c r="AX98" i="12"/>
  <c r="AZ98" i="12" s="1"/>
  <c r="AX103" i="12"/>
  <c r="AZ103" i="12" s="1"/>
  <c r="AX110" i="12"/>
  <c r="AZ110" i="12" s="1"/>
  <c r="AX115" i="12"/>
  <c r="AZ115" i="12" s="1"/>
  <c r="AX118" i="12"/>
  <c r="AZ118" i="12" s="1"/>
  <c r="AX122" i="12"/>
  <c r="AZ122" i="12" s="1"/>
  <c r="AX130" i="12"/>
  <c r="AZ130" i="12" s="1"/>
  <c r="AX134" i="12"/>
  <c r="AZ134" i="12" s="1"/>
  <c r="AX142" i="12"/>
  <c r="AZ142" i="12" s="1"/>
  <c r="AX146" i="12"/>
  <c r="AZ146" i="12" s="1"/>
  <c r="AX154" i="12"/>
  <c r="AZ154" i="12" s="1"/>
  <c r="AX158" i="12"/>
  <c r="AZ158" i="12" s="1"/>
  <c r="AX164" i="12"/>
  <c r="AZ164" i="12" s="1"/>
  <c r="AX169" i="12"/>
  <c r="AZ169" i="12" s="1"/>
  <c r="AX176" i="12"/>
  <c r="AZ176" i="12" s="1"/>
  <c r="AX181" i="12"/>
  <c r="AZ181" i="12" s="1"/>
  <c r="AX185" i="12"/>
  <c r="AZ185" i="12" s="1"/>
  <c r="AX193" i="12"/>
  <c r="AZ193" i="12" s="1"/>
  <c r="AX197" i="12"/>
  <c r="AZ197" i="12" s="1"/>
  <c r="AX205" i="12"/>
  <c r="AZ205" i="12" s="1"/>
  <c r="AX208" i="12"/>
  <c r="AZ208" i="12" s="1"/>
  <c r="AX212" i="12"/>
  <c r="AZ212" i="12" s="1"/>
  <c r="AX220" i="12"/>
  <c r="AZ220" i="12" s="1"/>
  <c r="AX224" i="12"/>
  <c r="AZ224" i="12" s="1"/>
  <c r="AX232" i="12"/>
  <c r="AZ232" i="12" s="1"/>
  <c r="AX236" i="12"/>
  <c r="AZ236" i="12" s="1"/>
  <c r="AX244" i="12"/>
  <c r="AZ244" i="12" s="1"/>
  <c r="AX248" i="12"/>
  <c r="AZ248" i="12" s="1"/>
  <c r="AX259" i="12"/>
  <c r="AZ259" i="12" s="1"/>
  <c r="AX263" i="12"/>
  <c r="AZ263" i="12" s="1"/>
  <c r="AX271" i="12"/>
  <c r="AZ271" i="12" s="1"/>
  <c r="AX275" i="12"/>
  <c r="AZ275" i="12" s="1"/>
  <c r="AX283" i="12"/>
  <c r="AZ283" i="12" s="1"/>
  <c r="AX287" i="12"/>
  <c r="AZ287" i="12" s="1"/>
  <c r="AX295" i="12"/>
  <c r="AZ295" i="12" s="1"/>
  <c r="AX298" i="12"/>
  <c r="AZ298" i="12" s="1"/>
  <c r="AX308" i="12"/>
  <c r="AZ308" i="12" s="1"/>
  <c r="AX313" i="12"/>
  <c r="AZ313" i="12" s="1"/>
  <c r="AX320" i="12"/>
  <c r="AZ320" i="12" s="1"/>
  <c r="AX41" i="12"/>
  <c r="AZ41" i="12" s="1"/>
  <c r="AX49" i="12"/>
  <c r="AZ49" i="12" s="1"/>
  <c r="AX53" i="12"/>
  <c r="AZ53" i="12" s="1"/>
  <c r="AX61" i="12"/>
  <c r="AZ61" i="12" s="1"/>
  <c r="AX37" i="12"/>
  <c r="AZ37" i="12" s="1"/>
  <c r="AX34" i="12"/>
  <c r="AZ34" i="12" s="1"/>
  <c r="AX46" i="12"/>
  <c r="AZ46" i="12" s="1"/>
  <c r="AX50" i="12"/>
  <c r="AZ50" i="12" s="1"/>
  <c r="AX58" i="12"/>
  <c r="AZ58" i="12" s="1"/>
  <c r="AX62" i="12"/>
  <c r="AZ62" i="12" s="1"/>
  <c r="AX31" i="12"/>
  <c r="AZ31" i="12" s="1"/>
  <c r="AX43" i="12"/>
  <c r="AZ43" i="12" s="1"/>
  <c r="AX55" i="12"/>
  <c r="AZ55" i="12" s="1"/>
  <c r="AX38" i="12"/>
  <c r="AZ38" i="12" s="1"/>
  <c r="AX25" i="12"/>
  <c r="AZ25" i="12" s="1"/>
  <c r="AX26" i="12"/>
  <c r="AZ26" i="12" s="1"/>
  <c r="AX29" i="12"/>
  <c r="AZ29" i="12" s="1"/>
  <c r="AX32" i="12"/>
  <c r="AZ32" i="12" s="1"/>
  <c r="AX40" i="12"/>
  <c r="AZ40" i="12" s="1"/>
  <c r="AX44" i="12"/>
  <c r="AZ44" i="12" s="1"/>
  <c r="AX52" i="12"/>
  <c r="AZ52" i="12" s="1"/>
  <c r="AX56" i="12"/>
  <c r="AZ56" i="12" s="1"/>
  <c r="AX28" i="12"/>
  <c r="AZ28" i="12" s="1"/>
  <c r="AC22" i="12"/>
  <c r="AC23" i="12" s="1"/>
  <c r="AQ22" i="12"/>
  <c r="AQ23" i="12" s="1"/>
  <c r="AM22" i="12"/>
  <c r="AM23" i="12" s="1"/>
  <c r="AI22" i="12"/>
  <c r="AI23" i="12" s="1"/>
  <c r="AE22" i="12"/>
  <c r="AE23" i="12" s="1"/>
  <c r="AA22" i="12"/>
  <c r="AA23" i="12" s="1"/>
  <c r="W22" i="12"/>
  <c r="W23" i="12" s="1"/>
  <c r="S22" i="12"/>
  <c r="S23" i="12" s="1"/>
  <c r="AT22" i="12"/>
  <c r="AT23" i="12" s="1"/>
  <c r="AP22" i="12"/>
  <c r="AP23" i="12" s="1"/>
  <c r="AL22" i="12"/>
  <c r="AL23" i="12" s="1"/>
  <c r="AH22" i="12"/>
  <c r="AH23" i="12" s="1"/>
  <c r="AD22" i="12"/>
  <c r="AD23" i="12" s="1"/>
  <c r="Z22" i="12"/>
  <c r="Z23" i="12" s="1"/>
  <c r="V22" i="12"/>
  <c r="V23" i="12" s="1"/>
  <c r="U22" i="12"/>
  <c r="U23" i="12" s="1"/>
  <c r="AK22" i="12"/>
  <c r="AK23" i="12" s="1"/>
  <c r="BB8" i="12"/>
  <c r="X22" i="12"/>
  <c r="X23" i="12" s="1"/>
  <c r="AF22" i="12"/>
  <c r="AF23" i="12" s="1"/>
  <c r="AN22" i="12"/>
  <c r="AN23" i="12" s="1"/>
  <c r="AX35" i="12"/>
  <c r="AZ35" i="12" s="1"/>
  <c r="AX47" i="12"/>
  <c r="AZ47" i="12" s="1"/>
  <c r="AX59" i="12"/>
  <c r="AZ59" i="12" s="1"/>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AX325" i="12" l="1"/>
  <c r="AZ325" i="12" s="1"/>
  <c r="K25" i="11"/>
  <c r="K24" i="11"/>
  <c r="K23" i="11"/>
  <c r="K22" i="11"/>
  <c r="K21" i="11"/>
  <c r="K20" i="11"/>
  <c r="K19" i="11"/>
  <c r="K18" i="11"/>
  <c r="K17" i="11"/>
  <c r="K16" i="11"/>
  <c r="K15" i="11"/>
  <c r="K14" i="11"/>
  <c r="K13" i="11"/>
  <c r="K12" i="11"/>
  <c r="K11" i="11"/>
  <c r="K10" i="11"/>
  <c r="K9" i="11"/>
  <c r="K8" i="11"/>
  <c r="K7" i="11"/>
  <c r="K6" i="11"/>
  <c r="BC14" i="10" l="1"/>
  <c r="F62" i="10"/>
  <c r="F59" i="10"/>
  <c r="F56" i="10"/>
  <c r="F53" i="10"/>
  <c r="F50" i="10"/>
  <c r="F47" i="10"/>
  <c r="F44" i="10"/>
  <c r="F41" i="10"/>
  <c r="F38" i="10"/>
  <c r="F35" i="10"/>
  <c r="F32" i="10"/>
  <c r="F29" i="10"/>
  <c r="B27" i="10"/>
  <c r="B30" i="10" s="1"/>
  <c r="B33" i="10" s="1"/>
  <c r="B36" i="10" s="1"/>
  <c r="B39" i="10" s="1"/>
  <c r="B42" i="10" s="1"/>
  <c r="B45" i="10" s="1"/>
  <c r="B48" i="10" s="1"/>
  <c r="B51" i="10" s="1"/>
  <c r="B54" i="10" s="1"/>
  <c r="B57" i="10" s="1"/>
  <c r="B60" i="10" s="1"/>
  <c r="F26" i="10"/>
  <c r="AW21" i="10"/>
  <c r="AW22" i="10" s="1"/>
  <c r="AW23" i="10" s="1"/>
  <c r="AV21" i="10"/>
  <c r="AV22" i="10" s="1"/>
  <c r="AV23" i="10" s="1"/>
  <c r="AU21" i="10"/>
  <c r="AU22" i="10" s="1"/>
  <c r="AU23" i="10" s="1"/>
  <c r="AC2" i="10"/>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T61" i="8"/>
  <c r="S61"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T55" i="8"/>
  <c r="S55"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T52" i="8"/>
  <c r="S52" i="8"/>
  <c r="AW49" i="8"/>
  <c r="AV49" i="8"/>
  <c r="AU49" i="8"/>
  <c r="AQ49" i="8"/>
  <c r="AP49" i="8"/>
  <c r="AJ49" i="8"/>
  <c r="AI49" i="8"/>
  <c r="AC49" i="8"/>
  <c r="AB49" i="8"/>
  <c r="V49" i="8"/>
  <c r="U49" i="8"/>
  <c r="AW46" i="8"/>
  <c r="AV46" i="8"/>
  <c r="AU46" i="8"/>
  <c r="AQ46" i="8"/>
  <c r="AP46" i="8"/>
  <c r="AJ46" i="8"/>
  <c r="AI46" i="8"/>
  <c r="AC46" i="8"/>
  <c r="AB46" i="8"/>
  <c r="V46" i="8"/>
  <c r="U46" i="8"/>
  <c r="AW43" i="8"/>
  <c r="AV43" i="8"/>
  <c r="AU43" i="8"/>
  <c r="AQ43" i="8"/>
  <c r="AP43" i="8"/>
  <c r="AJ43" i="8"/>
  <c r="AI43" i="8"/>
  <c r="AC43" i="8"/>
  <c r="AB43" i="8"/>
  <c r="V43" i="8"/>
  <c r="U43" i="8"/>
  <c r="AW40" i="8"/>
  <c r="AV40" i="8"/>
  <c r="AU40" i="8"/>
  <c r="AQ40" i="8"/>
  <c r="AP40" i="8"/>
  <c r="AJ40" i="8"/>
  <c r="AI40" i="8"/>
  <c r="AC40" i="8"/>
  <c r="AB40" i="8"/>
  <c r="V40" i="8"/>
  <c r="U40" i="8"/>
  <c r="AW37" i="8"/>
  <c r="AV37" i="8"/>
  <c r="AU37" i="8"/>
  <c r="AQ37" i="8"/>
  <c r="AP37" i="8"/>
  <c r="AJ37" i="8"/>
  <c r="AI37" i="8"/>
  <c r="AC37" i="8"/>
  <c r="AB37" i="8"/>
  <c r="V37" i="8"/>
  <c r="U37" i="8"/>
  <c r="AW34" i="8"/>
  <c r="AV34" i="8"/>
  <c r="AU34" i="8"/>
  <c r="AQ34" i="8"/>
  <c r="AP34" i="8"/>
  <c r="AJ34" i="8"/>
  <c r="AI34" i="8"/>
  <c r="AC34" i="8"/>
  <c r="AB34" i="8"/>
  <c r="V34" i="8"/>
  <c r="U34" i="8"/>
  <c r="AW31" i="8"/>
  <c r="AV31" i="8"/>
  <c r="AU31" i="8"/>
  <c r="AQ31" i="8"/>
  <c r="AP31" i="8"/>
  <c r="AJ31" i="8"/>
  <c r="AI31" i="8"/>
  <c r="AC31" i="8"/>
  <c r="AB31" i="8"/>
  <c r="V31" i="8"/>
  <c r="U31" i="8"/>
  <c r="AW28" i="8"/>
  <c r="AV28" i="8"/>
  <c r="AU28" i="8"/>
  <c r="AQ28" i="8"/>
  <c r="AP28" i="8"/>
  <c r="AJ28" i="8"/>
  <c r="AI28" i="8"/>
  <c r="AC28" i="8"/>
  <c r="AB28" i="8"/>
  <c r="V28" i="8"/>
  <c r="U28" i="8"/>
  <c r="Y65" i="10" l="1"/>
  <c r="AX65" i="10"/>
  <c r="AZ65" i="10" s="1"/>
  <c r="AT65" i="10"/>
  <c r="AP65" i="10"/>
  <c r="AL65" i="10"/>
  <c r="AH65" i="10"/>
  <c r="AD65" i="10"/>
  <c r="Z65" i="10"/>
  <c r="T65" i="10"/>
  <c r="AV64" i="10"/>
  <c r="AR64" i="10"/>
  <c r="AN64" i="10"/>
  <c r="AJ64" i="10"/>
  <c r="AF64" i="10"/>
  <c r="AB64" i="10"/>
  <c r="X64" i="10"/>
  <c r="T64" i="10"/>
  <c r="AO64" i="10"/>
  <c r="Y64" i="10"/>
  <c r="W65" i="10"/>
  <c r="AW65" i="10"/>
  <c r="AS65" i="10"/>
  <c r="AO65" i="10"/>
  <c r="AK65" i="10"/>
  <c r="AG65" i="10"/>
  <c r="AC65" i="10"/>
  <c r="X65" i="10"/>
  <c r="S65" i="10"/>
  <c r="AU64" i="10"/>
  <c r="AQ64" i="10"/>
  <c r="AM64" i="10"/>
  <c r="AI64" i="10"/>
  <c r="AE64" i="10"/>
  <c r="AA64" i="10"/>
  <c r="W64" i="10"/>
  <c r="S64" i="10"/>
  <c r="AK64" i="10"/>
  <c r="U64" i="10"/>
  <c r="AV65" i="10"/>
  <c r="AR65" i="10"/>
  <c r="AN65" i="10"/>
  <c r="AJ65" i="10"/>
  <c r="AF65" i="10"/>
  <c r="AB65" i="10"/>
  <c r="V65" i="10"/>
  <c r="AX64" i="10"/>
  <c r="AZ64" i="10" s="1"/>
  <c r="AT64" i="10"/>
  <c r="AP64" i="10"/>
  <c r="AL64" i="10"/>
  <c r="AH64" i="10"/>
  <c r="AD64" i="10"/>
  <c r="Z64" i="10"/>
  <c r="V64" i="10"/>
  <c r="AE65" i="10"/>
  <c r="U65" i="10"/>
  <c r="AS64" i="10"/>
  <c r="AC64" i="10"/>
  <c r="AU65" i="10"/>
  <c r="AQ65" i="10"/>
  <c r="AM65" i="10"/>
  <c r="AI65" i="10"/>
  <c r="AA65" i="10"/>
  <c r="AW64" i="10"/>
  <c r="AG64" i="10"/>
  <c r="AX25" i="10"/>
  <c r="AZ25" i="10" s="1"/>
  <c r="AT22" i="10"/>
  <c r="AT23" i="10" s="1"/>
  <c r="AP22" i="10"/>
  <c r="AP23" i="10" s="1"/>
  <c r="AL22" i="10"/>
  <c r="AL23" i="10" s="1"/>
  <c r="AH22" i="10"/>
  <c r="AH23" i="10" s="1"/>
  <c r="AD22" i="10"/>
  <c r="AD23" i="10" s="1"/>
  <c r="Z22" i="10"/>
  <c r="Z23" i="10" s="1"/>
  <c r="V22" i="10"/>
  <c r="V23" i="10" s="1"/>
  <c r="AS22" i="10"/>
  <c r="AS23" i="10" s="1"/>
  <c r="AO22" i="10"/>
  <c r="AO23" i="10" s="1"/>
  <c r="AK22" i="10"/>
  <c r="AK23" i="10" s="1"/>
  <c r="AG22" i="10"/>
  <c r="AG23" i="10" s="1"/>
  <c r="AC22" i="10"/>
  <c r="AC23" i="10" s="1"/>
  <c r="Y22" i="10"/>
  <c r="Y23" i="10" s="1"/>
  <c r="U22" i="10"/>
  <c r="U23" i="10" s="1"/>
  <c r="BB8" i="10"/>
  <c r="AF22" i="10"/>
  <c r="AF23" i="10" s="1"/>
  <c r="W22" i="10"/>
  <c r="W23" i="10" s="1"/>
  <c r="AE22" i="10"/>
  <c r="AE23" i="10" s="1"/>
  <c r="AM22" i="10"/>
  <c r="AM23" i="10" s="1"/>
  <c r="X22" i="10"/>
  <c r="X23" i="10" s="1"/>
  <c r="AN22" i="10"/>
  <c r="AN23" i="10" s="1"/>
  <c r="S22" i="10"/>
  <c r="S23" i="10" s="1"/>
  <c r="AA22" i="10"/>
  <c r="AA23" i="10" s="1"/>
  <c r="AI22" i="10"/>
  <c r="AI23" i="10" s="1"/>
  <c r="AQ22" i="10"/>
  <c r="AQ23" i="10" s="1"/>
  <c r="T22" i="10"/>
  <c r="T23" i="10" s="1"/>
  <c r="AB22" i="10"/>
  <c r="AB23" i="10" s="1"/>
  <c r="AJ22" i="10"/>
  <c r="AJ23" i="10" s="1"/>
  <c r="AR22" i="10"/>
  <c r="AR23" i="10" s="1"/>
  <c r="AX26" i="10"/>
  <c r="AZ26" i="10" s="1"/>
  <c r="AX52" i="8"/>
  <c r="AZ52" i="8" s="1"/>
  <c r="AX58" i="8"/>
  <c r="AZ58" i="8" s="1"/>
  <c r="AX61" i="8"/>
  <c r="AZ61" i="8" s="1"/>
  <c r="AX55" i="8"/>
  <c r="AZ55" i="8" s="1"/>
  <c r="AX56" i="8"/>
  <c r="AZ56" i="8" s="1"/>
  <c r="AX62" i="8"/>
  <c r="AZ62" i="8" s="1"/>
  <c r="AX53" i="8"/>
  <c r="AZ53" i="8" s="1"/>
  <c r="AX59" i="8"/>
  <c r="AZ59" i="8" s="1"/>
  <c r="F62" i="8" l="1"/>
  <c r="F56" i="8"/>
  <c r="F59" i="8"/>
  <c r="F26" i="8"/>
  <c r="K24" i="6" l="1"/>
  <c r="K23" i="6"/>
  <c r="K22" i="6"/>
  <c r="K6" i="6"/>
  <c r="K7" i="6"/>
  <c r="K8" i="6"/>
  <c r="AR43" i="8" l="1"/>
  <c r="AN43" i="8"/>
  <c r="AF43" i="8"/>
  <c r="X43" i="8"/>
  <c r="T43" i="8"/>
  <c r="AM43" i="8"/>
  <c r="AE43" i="8"/>
  <c r="AA43" i="8"/>
  <c r="W43" i="8"/>
  <c r="S43" i="8"/>
  <c r="AT43" i="8"/>
  <c r="AL43" i="8"/>
  <c r="AH43" i="8"/>
  <c r="AD43" i="8"/>
  <c r="Z43" i="8"/>
  <c r="AS43" i="8"/>
  <c r="AO43" i="8"/>
  <c r="AK43" i="8"/>
  <c r="AG43" i="8"/>
  <c r="Y43" i="8"/>
  <c r="AT40" i="8"/>
  <c r="AL40" i="8"/>
  <c r="AH40" i="8"/>
  <c r="AD40" i="8"/>
  <c r="Z40" i="8"/>
  <c r="AT34" i="8"/>
  <c r="AL34" i="8"/>
  <c r="AH34" i="8"/>
  <c r="AD34" i="8"/>
  <c r="Z34" i="8"/>
  <c r="AR31" i="8"/>
  <c r="AN31" i="8"/>
  <c r="AF31" i="8"/>
  <c r="X31" i="8"/>
  <c r="T31" i="8"/>
  <c r="AT28" i="8"/>
  <c r="AL28" i="8"/>
  <c r="AH28" i="8"/>
  <c r="AD28" i="8"/>
  <c r="Z28" i="8"/>
  <c r="AS40" i="8"/>
  <c r="AO40" i="8"/>
  <c r="AK40" i="8"/>
  <c r="AG40" i="8"/>
  <c r="Y40" i="8"/>
  <c r="AS34" i="8"/>
  <c r="AO34" i="8"/>
  <c r="AK34" i="8"/>
  <c r="AG34" i="8"/>
  <c r="Y34" i="8"/>
  <c r="AM31" i="8"/>
  <c r="AE31" i="8"/>
  <c r="AA31" i="8"/>
  <c r="W31" i="8"/>
  <c r="S31" i="8"/>
  <c r="AS28" i="8"/>
  <c r="AO28" i="8"/>
  <c r="AK28" i="8"/>
  <c r="AG28" i="8"/>
  <c r="Y28" i="8"/>
  <c r="AR40" i="8"/>
  <c r="AN40" i="8"/>
  <c r="AF40" i="8"/>
  <c r="X40" i="8"/>
  <c r="T40" i="8"/>
  <c r="AR34" i="8"/>
  <c r="AN34" i="8"/>
  <c r="AF34" i="8"/>
  <c r="X34" i="8"/>
  <c r="T34" i="8"/>
  <c r="AT31" i="8"/>
  <c r="AL31" i="8"/>
  <c r="AH31" i="8"/>
  <c r="AD31" i="8"/>
  <c r="Z31" i="8"/>
  <c r="AR28" i="8"/>
  <c r="AN28" i="8"/>
  <c r="AF28" i="8"/>
  <c r="X28" i="8"/>
  <c r="T28" i="8"/>
  <c r="AM40" i="8"/>
  <c r="AE40" i="8"/>
  <c r="AA40" i="8"/>
  <c r="W40" i="8"/>
  <c r="S40" i="8"/>
  <c r="AM34" i="8"/>
  <c r="AE34" i="8"/>
  <c r="AA34" i="8"/>
  <c r="W34" i="8"/>
  <c r="S34" i="8"/>
  <c r="AS31" i="8"/>
  <c r="AO31" i="8"/>
  <c r="AK31" i="8"/>
  <c r="AG31" i="8"/>
  <c r="Y31" i="8"/>
  <c r="AM28" i="8"/>
  <c r="AE28" i="8"/>
  <c r="AA28" i="8"/>
  <c r="W28" i="8"/>
  <c r="S28" i="8"/>
  <c r="AX35" i="8"/>
  <c r="AZ35" i="8" s="1"/>
  <c r="AT37" i="8"/>
  <c r="AL37" i="8"/>
  <c r="AH37" i="8"/>
  <c r="AD37" i="8"/>
  <c r="Z37" i="8"/>
  <c r="AA37" i="8"/>
  <c r="AS37" i="8"/>
  <c r="AO37" i="8"/>
  <c r="AK37" i="8"/>
  <c r="AG37" i="8"/>
  <c r="Y37" i="8"/>
  <c r="AM37" i="8"/>
  <c r="W37" i="8"/>
  <c r="AR37" i="8"/>
  <c r="AN37" i="8"/>
  <c r="AF37" i="8"/>
  <c r="X37" i="8"/>
  <c r="T37" i="8"/>
  <c r="AE37" i="8"/>
  <c r="S37" i="8"/>
  <c r="AX32" i="8"/>
  <c r="AZ32" i="8" s="1"/>
  <c r="AX41" i="8"/>
  <c r="AX29" i="8"/>
  <c r="AV25" i="8"/>
  <c r="AQ25" i="8"/>
  <c r="AL25" i="8"/>
  <c r="AH25" i="8"/>
  <c r="AC25" i="8"/>
  <c r="V25" i="8"/>
  <c r="U25" i="8"/>
  <c r="AN25" i="8"/>
  <c r="AI25" i="8"/>
  <c r="AD25" i="8"/>
  <c r="AU25" i="8"/>
  <c r="AT25" i="8"/>
  <c r="AP25" i="8"/>
  <c r="AK25" i="8"/>
  <c r="AG25" i="8"/>
  <c r="AF25" i="8"/>
  <c r="AB25" i="8"/>
  <c r="W25" i="8"/>
  <c r="Z25" i="8"/>
  <c r="T25" i="8"/>
  <c r="AS25" i="8"/>
  <c r="AO25" i="8"/>
  <c r="AJ25" i="8"/>
  <c r="AE25" i="8"/>
  <c r="AA25" i="8"/>
  <c r="X25" i="8"/>
  <c r="AW25" i="8"/>
  <c r="AR25" i="8"/>
  <c r="AM25" i="8"/>
  <c r="Y25" i="8"/>
  <c r="AX37" i="8" l="1"/>
  <c r="AZ37" i="8" s="1"/>
  <c r="AX34" i="8"/>
  <c r="AZ34" i="8" s="1"/>
  <c r="AX44" i="8"/>
  <c r="AZ44" i="8" s="1"/>
  <c r="AX28" i="8"/>
  <c r="AZ28" i="8" s="1"/>
  <c r="AX31" i="8"/>
  <c r="AZ31" i="8" s="1"/>
  <c r="AX43" i="8"/>
  <c r="AZ43" i="8" s="1"/>
  <c r="AX40" i="8"/>
  <c r="AZ40" i="8" s="1"/>
  <c r="AX38" i="8"/>
  <c r="AZ38" i="8" s="1"/>
  <c r="AZ41" i="8"/>
  <c r="AZ29" i="8"/>
  <c r="F53" i="8" l="1"/>
  <c r="F50" i="8"/>
  <c r="F47" i="8"/>
  <c r="F44" i="8"/>
  <c r="F41" i="8"/>
  <c r="F38" i="8"/>
  <c r="F35" i="8"/>
  <c r="F32" i="8"/>
  <c r="F29" i="8"/>
  <c r="B27" i="8"/>
  <c r="B30" i="8" s="1"/>
  <c r="B33" i="8" s="1"/>
  <c r="B36" i="8" s="1"/>
  <c r="B39" i="8" s="1"/>
  <c r="B42" i="8" s="1"/>
  <c r="B45" i="8" s="1"/>
  <c r="B48" i="8" s="1"/>
  <c r="B51" i="8" s="1"/>
  <c r="B54" i="8" s="1"/>
  <c r="B57" i="8" s="1"/>
  <c r="B60" i="8" s="1"/>
  <c r="S25" i="8"/>
  <c r="BC14" i="8"/>
  <c r="AC2" i="8"/>
  <c r="AF22" i="8" s="1"/>
  <c r="AF23" i="8" s="1"/>
  <c r="AI65" i="8" l="1"/>
  <c r="AH64" i="8"/>
  <c r="AA64" i="8"/>
  <c r="V65" i="8"/>
  <c r="AK64" i="8"/>
  <c r="U64" i="8"/>
  <c r="AQ64" i="8"/>
  <c r="AC65" i="8"/>
  <c r="AR64" i="8"/>
  <c r="AB64" i="8"/>
  <c r="AB65" i="8"/>
  <c r="AV65" i="8"/>
  <c r="AE64" i="8"/>
  <c r="X64" i="8"/>
  <c r="AU65" i="8"/>
  <c r="AT64" i="8"/>
  <c r="AD64" i="8"/>
  <c r="AX64" i="8"/>
  <c r="AZ64" i="8" s="1"/>
  <c r="AW64" i="8"/>
  <c r="AG64" i="8"/>
  <c r="AQ65" i="8"/>
  <c r="AP64" i="8"/>
  <c r="Z64" i="8"/>
  <c r="AS64" i="8"/>
  <c r="AC64" i="8"/>
  <c r="AJ65" i="8"/>
  <c r="S64" i="8"/>
  <c r="U65" i="8"/>
  <c r="AJ64" i="8"/>
  <c r="T64" i="8"/>
  <c r="AI64" i="8"/>
  <c r="AF64" i="8"/>
  <c r="W64" i="8"/>
  <c r="AU64" i="8"/>
  <c r="AL64" i="8"/>
  <c r="V64" i="8"/>
  <c r="AM64" i="8"/>
  <c r="AP65" i="8"/>
  <c r="AO64" i="8"/>
  <c r="Y64" i="8"/>
  <c r="AW65" i="8"/>
  <c r="AV64" i="8"/>
  <c r="AN64" i="8"/>
  <c r="Z22" i="8"/>
  <c r="Z23" i="8" s="1"/>
  <c r="AQ22" i="8"/>
  <c r="AQ23" i="8" s="1"/>
  <c r="AW21" i="8"/>
  <c r="AW22" i="8" s="1"/>
  <c r="AW23" i="8" s="1"/>
  <c r="AV21" i="8"/>
  <c r="AV22" i="8" s="1"/>
  <c r="AV23" i="8" s="1"/>
  <c r="AU21" i="8"/>
  <c r="AU22" i="8" s="1"/>
  <c r="AU23" i="8" s="1"/>
  <c r="AK22" i="8"/>
  <c r="AK23" i="8" s="1"/>
  <c r="U22" i="8"/>
  <c r="U23" i="8" s="1"/>
  <c r="AP22" i="8"/>
  <c r="AP23" i="8" s="1"/>
  <c r="V22" i="8"/>
  <c r="V23" i="8" s="1"/>
  <c r="AB22" i="8"/>
  <c r="AB23" i="8" s="1"/>
  <c r="AG22" i="8"/>
  <c r="AG23" i="8" s="1"/>
  <c r="AL22" i="8"/>
  <c r="AL23" i="8" s="1"/>
  <c r="AR22" i="8"/>
  <c r="AR23" i="8" s="1"/>
  <c r="BB8" i="8"/>
  <c r="X22" i="8"/>
  <c r="X23" i="8" s="1"/>
  <c r="AC22" i="8"/>
  <c r="AC23" i="8" s="1"/>
  <c r="AH22" i="8"/>
  <c r="AH23" i="8" s="1"/>
  <c r="AN22" i="8"/>
  <c r="AN23" i="8" s="1"/>
  <c r="AS22" i="8"/>
  <c r="AS23" i="8" s="1"/>
  <c r="T22" i="8"/>
  <c r="T23" i="8" s="1"/>
  <c r="Y22" i="8"/>
  <c r="Y23" i="8" s="1"/>
  <c r="AD22" i="8"/>
  <c r="AD23" i="8" s="1"/>
  <c r="AJ22" i="8"/>
  <c r="AJ23" i="8" s="1"/>
  <c r="AO22" i="8"/>
  <c r="AO23" i="8" s="1"/>
  <c r="AT22" i="8"/>
  <c r="AT23" i="8" s="1"/>
  <c r="S22" i="8"/>
  <c r="S23" i="8" s="1"/>
  <c r="W22" i="8"/>
  <c r="W23" i="8" s="1"/>
  <c r="AA22" i="8"/>
  <c r="AA23" i="8" s="1"/>
  <c r="AE22" i="8"/>
  <c r="AE23" i="8" s="1"/>
  <c r="AI22" i="8"/>
  <c r="AI23" i="8" s="1"/>
  <c r="AM22" i="8"/>
  <c r="AM23" i="8" s="1"/>
  <c r="AH65" i="8" l="1"/>
  <c r="T65" i="8"/>
  <c r="X65" i="8"/>
  <c r="AS65" i="8"/>
  <c r="AE65" i="8"/>
  <c r="AL65" i="8"/>
  <c r="AO65" i="8"/>
  <c r="AA65" i="8"/>
  <c r="W65" i="8"/>
  <c r="AD65" i="8"/>
  <c r="AR65" i="8"/>
  <c r="AK65" i="8"/>
  <c r="AF65" i="8"/>
  <c r="Y65" i="8"/>
  <c r="AM65" i="8"/>
  <c r="AT65" i="8"/>
  <c r="K25" i="6"/>
  <c r="K21" i="6"/>
  <c r="K20" i="6"/>
  <c r="K19" i="6"/>
  <c r="K18" i="6"/>
  <c r="K17" i="6"/>
  <c r="K16" i="6"/>
  <c r="K15" i="6"/>
  <c r="K14" i="6"/>
  <c r="K13" i="6"/>
  <c r="K12" i="6"/>
  <c r="K11" i="6"/>
  <c r="K10" i="6"/>
  <c r="K9" i="6"/>
  <c r="AT46" i="8" l="1"/>
  <c r="AL46" i="8"/>
  <c r="AH46" i="8"/>
  <c r="AD46" i="8"/>
  <c r="Z46" i="8"/>
  <c r="AS46" i="8"/>
  <c r="AO46" i="8"/>
  <c r="AK46" i="8"/>
  <c r="AG46" i="8"/>
  <c r="Y46" i="8"/>
  <c r="AR46" i="8"/>
  <c r="AN46" i="8"/>
  <c r="AF46" i="8"/>
  <c r="X46" i="8"/>
  <c r="T46" i="8"/>
  <c r="AM46" i="8"/>
  <c r="AE46" i="8"/>
  <c r="AA46" i="8"/>
  <c r="W46" i="8"/>
  <c r="S46" i="8"/>
  <c r="AR49" i="8"/>
  <c r="AN49" i="8"/>
  <c r="AF49" i="8"/>
  <c r="X49" i="8"/>
  <c r="T49" i="8"/>
  <c r="AM49" i="8"/>
  <c r="AE49" i="8"/>
  <c r="AA49" i="8"/>
  <c r="W49" i="8"/>
  <c r="S49" i="8"/>
  <c r="AT49" i="8"/>
  <c r="AL49" i="8"/>
  <c r="AH49" i="8"/>
  <c r="AD49" i="8"/>
  <c r="Z49" i="8"/>
  <c r="AS49" i="8"/>
  <c r="AO49" i="8"/>
  <c r="AK49" i="8"/>
  <c r="AG49" i="8"/>
  <c r="Y49" i="8"/>
  <c r="Z65" i="8"/>
  <c r="AN65" i="8"/>
  <c r="AG65" i="8"/>
  <c r="AX47" i="8"/>
  <c r="S65" i="8"/>
  <c r="AX50" i="8"/>
  <c r="AZ50" i="8" s="1"/>
  <c r="AX26" i="8"/>
  <c r="AZ26" i="8" s="1"/>
  <c r="AX46" i="8" l="1"/>
  <c r="AZ46" i="8" s="1"/>
  <c r="AX49" i="8"/>
  <c r="AZ49" i="8" s="1"/>
  <c r="AZ47" i="8"/>
  <c r="AX65" i="8"/>
  <c r="AZ65" i="8" s="1"/>
  <c r="AX25" i="8"/>
  <c r="AZ25" i="8" s="1"/>
</calcChain>
</file>

<file path=xl/sharedStrings.xml><?xml version="1.0" encoding="utf-8"?>
<sst xmlns="http://schemas.openxmlformats.org/spreadsheetml/2006/main" count="1501" uniqueCount="199">
  <si>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</si>
  <si>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</si>
  <si>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</si>
  <si>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</si>
  <si>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</si>
  <si>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</si>
  <si>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</si>
  <si>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</si>
  <si>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</si>
  <si>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</si>
  <si>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</si>
  <si>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</si>
  <si>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</si>
  <si>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</si>
  <si>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</si>
  <si>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</si>
  <si>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</si>
  <si>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</si>
  <si>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</si>
  <si>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</si>
  <si>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</si>
  <si>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</si>
  <si>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</si>
  <si>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</si>
  <si>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</si>
  <si>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</si>
  <si>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</si>
  <si>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</si>
  <si>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</si>
  <si>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</si>
  <si>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</si>
  <si>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</si>
  <si>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</si>
  <si>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</si>
  <si>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</si>
  <si>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</si>
  <si>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</si>
  <si>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</si>
  <si>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</si>
  <si>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</si>
  <si>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</si>
  <si>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</si>
  <si>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</si>
  <si>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</si>
  <si>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</si>
  <si>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</si>
  <si>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</si>
  <si>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</si>
  <si>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</si>
  <si>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</si>
  <si>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</si>
  <si>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</si>
  <si>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</si>
  <si>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</si>
  <si>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</si>
  <si>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</si>
  <si>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</si>
  <si>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</si>
  <si>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</si>
  <si>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</si>
  <si>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</si>
  <si>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</si>
  <si>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</si>
  <si>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</si>
  <si>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</si>
  <si>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</si>
  <si>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</si>
  <si>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</si>
  <si>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</si>
  <si>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</si>
  <si>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</si>
  <si>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</si>
  <si>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</si>
  <si>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</si>
  <si>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</si>
  <si>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</si>
  <si>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</si>
  <si>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</si>
  <si>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</si>
  <si>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</si>
  <si>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</si>
  <si>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</si>
  <si>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</si>
  <si>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</si>
  <si>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</si>
  <si>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</si>
  <si>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</si>
  <si>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</si>
  <si>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</si>
  <si>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</si>
  <si>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</si>
  <si>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</si>
  <si>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</si>
  <si>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</si>
  <si>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</si>
  <si>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</si>
  <si>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</si>
  <si>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</si>
  <si>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</si>
  <si>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</si>
  <si>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</si>
  <si>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</si>
  <si>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</si>
  <si>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</si>
  <si>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</si>
  <si>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</si>
  <si>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</si>
  <si>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</si>
  <si>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</si>
  <si>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</si>
  <si>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</si>
  <si>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</si>
  <si>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</si>
  <si>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</si>
  <si>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</si>
  <si>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</si>
  <si>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</si>
  <si>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</si>
  <si>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</si>
  <si>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</si>
  <si>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</si>
  <si>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</si>
  <si>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</si>
  <si>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</si>
  <si>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</si>
  <si>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</si>
  <si>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</si>
  <si>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</si>
  <si>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</si>
  <si>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</si>
  <si>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</si>
  <si>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</si>
  <si>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</si>
  <si>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</si>
  <si>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</si>
  <si>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</si>
  <si>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</si>
  <si>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</si>
  <si>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</si>
  <si>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</si>
  <si>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</si>
  <si>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</si>
  <si>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</si>
  <si>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</si>
  <si>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</si>
  <si>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</si>
  <si>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</si>
  <si>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</si>
  <si>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</si>
  <si>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</si>
  <si>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</si>
  <si>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</si>
  <si>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</si>
  <si>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</si>
  <si>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</si>
  <si>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</si>
  <si>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</si>
  <si>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</si>
  <si>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</si>
  <si>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</si>
  <si>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</si>
  <si>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</si>
  <si>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</si>
  <si>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</si>
  <si>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</si>
  <si>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</si>
  <si>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</si>
  <si>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</si>
  <si>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</si>
  <si>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</si>
  <si>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</si>
  <si>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</si>
  <si>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</si>
  <si>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</si>
  <si>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</si>
  <si>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</si>
  <si>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</si>
  <si>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</si>
  <si>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</si>
  <si>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</si>
  <si>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</si>
  <si>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</si>
  <si>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</si>
  <si>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</si>
  <si>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</si>
  <si>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</si>
  <si>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</si>
  <si>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</si>
  <si>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</si>
  <si>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</si>
  <si>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「兼務」：複数の職種に従事している場合、人員基準で兼務が認められている他の事業所と兼務する場合</t>
    <rPh sb="4" eb="6">
      <t>ケンム</t>
    </rPh>
    <rPh sb="8" eb="10">
      <t>フクスウ</t>
    </rPh>
    <rPh sb="11" eb="13">
      <t>ショクシュ</t>
    </rPh>
    <rPh sb="14" eb="16">
      <t>ジュウジ</t>
    </rPh>
    <rPh sb="20" eb="22">
      <t>バアイ</t>
    </rPh>
    <rPh sb="23" eb="25">
      <t>ジンイン</t>
    </rPh>
    <rPh sb="25" eb="27">
      <t>キジュン</t>
    </rPh>
    <rPh sb="28" eb="30">
      <t>ケンム</t>
    </rPh>
    <rPh sb="31" eb="32">
      <t>ミト</t>
    </rPh>
    <rPh sb="38" eb="39">
      <t>タ</t>
    </rPh>
    <rPh sb="40" eb="43">
      <t>ジギョウショ</t>
    </rPh>
    <rPh sb="44" eb="46">
      <t>ケンム</t>
    </rPh>
    <rPh sb="48" eb="50">
      <t>バアイ</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</si>
  <si>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</si>
  <si>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</si>
  <si>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</si>
  <si>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（補足説明）同一事業所内の兼務の内容は勤務表を見ればわかりますので、(13)に記載いただく必要はありません。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</si>
  <si>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金</t>
    <rPh sb="0" eb="1">
      <t>キン</t>
    </rPh>
    <phoneticPr fontId="2"/>
  </si>
  <si>
    <t>（祝日</t>
    <rPh sb="1" eb="3">
      <t>シュクジツ</t>
    </rPh>
    <phoneticPr fontId="2"/>
  </si>
  <si>
    <t>含む</t>
  </si>
  <si>
    <t>(17) 当該サービス提供単位のサービス提供日　　</t>
    <rPh sb="5" eb="7">
      <t>トウガイ</t>
    </rPh>
    <rPh sb="11" eb="13">
      <t>テイキョウ</t>
    </rPh>
    <rPh sb="13" eb="15">
      <t>タンイ</t>
    </rPh>
    <rPh sb="20" eb="23">
      <t>テイキョウヒ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</si>
</sst>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8"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34998626667073579"/>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29">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0" fontId="25" fillId="3" borderId="0" xfId="0" applyFont="1" applyFill="1" applyAlignment="1">
      <alignment horizontal="left" vertical="center"/>
    </xf>
    <xf numFmtId="0" fontId="5" fillId="3" borderId="0" xfId="0" applyFont="1" applyFill="1" applyAlignment="1">
      <alignment horizontal="center" vertical="center"/>
    </xf>
    <xf numFmtId="0" fontId="26" fillId="3" borderId="0" xfId="0" applyFont="1" applyFill="1" applyAlignment="1">
      <alignment horizontal="left" vertical="center"/>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left" vertical="center"/>
    </xf>
    <xf numFmtId="0" fontId="8" fillId="0" borderId="32" xfId="0" applyFont="1" applyBorder="1" applyAlignment="1">
      <alignment horizontal="lef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6" borderId="64" xfId="0" applyFont="1" applyFill="1" applyBorder="1" applyAlignment="1">
      <alignment horizontal="center" vertical="center"/>
    </xf>
    <xf numFmtId="0" fontId="9" fillId="6" borderId="14" xfId="0" applyFont="1" applyFill="1" applyBorder="1" applyAlignment="1">
      <alignment horizontal="center" vertical="center"/>
    </xf>
    <xf numFmtId="0" fontId="1" fillId="0" borderId="0" xfId="0" applyFont="1" applyAlignment="1">
      <alignment horizontal="left" vertical="center"/>
    </xf>
    <xf numFmtId="20" fontId="8" fillId="0" borderId="0" xfId="0" applyNumberFormat="1" applyFont="1">
      <alignment vertical="center"/>
    </xf>
    <xf numFmtId="20" fontId="9" fillId="0" borderId="0" xfId="0" applyNumberFormat="1" applyFont="1">
      <alignment vertical="center"/>
    </xf>
    <xf numFmtId="0" fontId="18" fillId="7" borderId="0" xfId="0" applyFont="1" applyFill="1" applyAlignment="1" applyProtection="1">
      <alignment horizontal="center" vertical="center"/>
    </xf>
    <xf numFmtId="0" fontId="18" fillId="7" borderId="12" xfId="0" applyFont="1" applyFill="1" applyBorder="1" applyAlignment="1" applyProtection="1">
      <alignment horizontal="center" vertical="center"/>
      <protection locked="0"/>
    </xf>
    <xf numFmtId="20" fontId="18" fillId="7" borderId="12" xfId="0" applyNumberFormat="1" applyFont="1" applyFill="1" applyBorder="1" applyAlignment="1" applyProtection="1">
      <alignment horizontal="center" vertical="center"/>
    </xf>
    <xf numFmtId="0" fontId="18" fillId="7" borderId="0" xfId="0" applyFont="1" applyFill="1" applyProtection="1">
      <alignment vertical="center"/>
    </xf>
    <xf numFmtId="0" fontId="18" fillId="7" borderId="12" xfId="0" applyFont="1" applyFill="1" applyBorder="1" applyAlignment="1" applyProtection="1">
      <alignment horizontal="center" vertical="center"/>
    </xf>
    <xf numFmtId="0" fontId="18" fillId="7" borderId="12" xfId="0" applyFont="1" applyFill="1" applyBorder="1" applyAlignment="1" applyProtection="1">
      <alignment horizontal="left" vertical="center"/>
      <protection locked="0"/>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28</xdr:row>
      <xdr:rowOff>0</xdr:rowOff>
    </xdr:from>
    <xdr:to>
      <xdr:col>17</xdr:col>
      <xdr:colOff>234950</xdr:colOff>
      <xdr:row>30</xdr:row>
      <xdr:rowOff>19957</xdr:rowOff>
    </xdr:to>
    <xdr:sp macro="" textlink="">
      <xdr:nvSpPr>
        <xdr:cNvPr id="2" name="正方形/長方形 1">
          <a:extLst>
            <a:ext uri="{FF2B5EF4-FFF2-40B4-BE49-F238E27FC236}">
              <a16:creationId xmlns:a16="http://schemas.microsoft.com/office/drawing/2014/main" id="{78B7CA74-5EFD-4C73-9021-AEE502584B12}"/>
            </a:ext>
          </a:extLst>
        </xdr:cNvPr>
        <xdr:cNvSpPr/>
      </xdr:nvSpPr>
      <xdr:spPr>
        <a:xfrm>
          <a:off x="3088821" y="9144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28</xdr:row>
      <xdr:rowOff>0</xdr:rowOff>
    </xdr:from>
    <xdr:to>
      <xdr:col>17</xdr:col>
      <xdr:colOff>234950</xdr:colOff>
      <xdr:row>30</xdr:row>
      <xdr:rowOff>19957</xdr:rowOff>
    </xdr:to>
    <xdr:sp macro="" textlink="">
      <xdr:nvSpPr>
        <xdr:cNvPr id="2" name="正方形/長方形 1">
          <a:extLst>
            <a:ext uri="{FF2B5EF4-FFF2-40B4-BE49-F238E27FC236}">
              <a16:creationId xmlns:a16="http://schemas.microsoft.com/office/drawing/2014/main" id="{B03698F5-7695-4998-8373-D01425C70AC4}"/>
            </a:ext>
          </a:extLst>
        </xdr:cNvPr>
        <xdr:cNvSpPr/>
      </xdr:nvSpPr>
      <xdr:spPr>
        <a:xfrm>
          <a:off x="3088821" y="9144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74</xdr:row>
      <xdr:rowOff>123825</xdr:rowOff>
    </xdr:from>
    <xdr:to>
      <xdr:col>15</xdr:col>
      <xdr:colOff>276225</xdr:colOff>
      <xdr:row>83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6"/>
  <sheetViews>
    <sheetView showGridLines="0" tabSelected="1" view="pageBreakPreview" zoomScale="70" zoomScaleNormal="70" zoomScaleSheetLayoutView="70" workbookViewId="0">
      <selection activeCell="O11" sqref="O11"/>
    </sheetView>
  </sheetViews>
  <sheetFormatPr defaultColWidth="4.375" defaultRowHeight="20.25" customHeight="1" x14ac:dyDescent="0.4"/>
  <cols>
    <col min="1" max="1" width="1.625" style="159" customWidth="1"/>
    <col min="2" max="5" width="5.75" style="159" customWidth="1"/>
    <col min="6" max="6" width="16.5" style="159" hidden="1" customWidth="1"/>
    <col min="7" max="58" width="5.625" style="159" customWidth="1"/>
    <col min="59" max="16384" width="4.375" style="159"/>
  </cols>
  <sheetData>
    <row r="1" spans="2:64" s="112" customFormat="1" ht="20.25" customHeight="1" x14ac:dyDescent="0.4">
      <c r="C1" s="113" t="s">
        <v>185</v>
      </c>
      <c r="D1" s="113"/>
      <c r="E1" s="113"/>
      <c r="F1" s="113"/>
      <c r="G1" s="113"/>
      <c r="H1" s="114" t="s">
        <v>0</v>
      </c>
      <c r="J1" s="114"/>
      <c r="L1" s="113"/>
      <c r="M1" s="113"/>
      <c r="N1" s="113"/>
      <c r="O1" s="113"/>
      <c r="P1" s="113"/>
      <c r="Q1" s="113"/>
      <c r="R1" s="113"/>
      <c r="AM1" s="115"/>
      <c r="AN1" s="116"/>
      <c r="AO1" s="116" t="s">
        <v>60</v>
      </c>
      <c r="AP1" s="301" t="s">
        <v>141</v>
      </c>
      <c r="AQ1" s="302"/>
      <c r="AR1" s="302"/>
      <c r="AS1" s="302"/>
      <c r="AT1" s="302"/>
      <c r="AU1" s="302"/>
      <c r="AV1" s="302"/>
      <c r="AW1" s="302"/>
      <c r="AX1" s="302"/>
      <c r="AY1" s="302"/>
      <c r="AZ1" s="302"/>
      <c r="BA1" s="302"/>
      <c r="BB1" s="302"/>
      <c r="BC1" s="302"/>
      <c r="BD1" s="302"/>
      <c r="BE1" s="302"/>
      <c r="BF1" s="116" t="s">
        <v>21</v>
      </c>
    </row>
    <row r="2" spans="2:64" s="112" customFormat="1" ht="20.25" customHeight="1" x14ac:dyDescent="0.4">
      <c r="C2" s="113"/>
      <c r="D2" s="113"/>
      <c r="E2" s="113"/>
      <c r="F2" s="113"/>
      <c r="G2" s="113"/>
      <c r="J2" s="114"/>
      <c r="L2" s="113"/>
      <c r="M2" s="113"/>
      <c r="N2" s="113"/>
      <c r="O2" s="113"/>
      <c r="P2" s="113"/>
      <c r="Q2" s="113"/>
      <c r="R2" s="113"/>
      <c r="Y2" s="117" t="s">
        <v>56</v>
      </c>
      <c r="Z2" s="303">
        <v>6</v>
      </c>
      <c r="AA2" s="303"/>
      <c r="AB2" s="117" t="s">
        <v>57</v>
      </c>
      <c r="AC2" s="304">
        <f>IF(Z2=0,"",YEAR(DATE(2018+Z2,1,1)))</f>
        <v>2024</v>
      </c>
      <c r="AD2" s="304"/>
      <c r="AE2" s="118" t="s">
        <v>58</v>
      </c>
      <c r="AF2" s="118" t="s">
        <v>1</v>
      </c>
      <c r="AG2" s="303">
        <v>4</v>
      </c>
      <c r="AH2" s="303"/>
      <c r="AI2" s="118" t="s">
        <v>47</v>
      </c>
      <c r="AM2" s="115"/>
      <c r="AN2" s="116"/>
      <c r="AO2" s="116" t="s">
        <v>59</v>
      </c>
      <c r="AP2" s="303" t="s">
        <v>144</v>
      </c>
      <c r="AQ2" s="303"/>
      <c r="AR2" s="303"/>
      <c r="AS2" s="303"/>
      <c r="AT2" s="303"/>
      <c r="AU2" s="303"/>
      <c r="AV2" s="303"/>
      <c r="AW2" s="303"/>
      <c r="AX2" s="303"/>
      <c r="AY2" s="303"/>
      <c r="AZ2" s="303"/>
      <c r="BA2" s="303"/>
      <c r="BB2" s="303"/>
      <c r="BC2" s="303"/>
      <c r="BD2" s="303"/>
      <c r="BE2" s="303"/>
      <c r="BF2" s="116" t="s">
        <v>21</v>
      </c>
    </row>
    <row r="3" spans="2:64" s="119" customFormat="1" ht="20.25" customHeight="1" x14ac:dyDescent="0.4">
      <c r="G3" s="114"/>
      <c r="J3" s="114"/>
      <c r="L3" s="116"/>
      <c r="M3" s="116"/>
      <c r="N3" s="116"/>
      <c r="O3" s="116"/>
      <c r="P3" s="116"/>
      <c r="Q3" s="116"/>
      <c r="R3" s="116"/>
      <c r="Z3" s="120"/>
      <c r="AA3" s="120"/>
      <c r="AB3" s="121"/>
      <c r="AC3" s="122"/>
      <c r="AD3" s="121"/>
      <c r="BA3" s="123" t="s">
        <v>92</v>
      </c>
      <c r="BB3" s="305" t="s">
        <v>128</v>
      </c>
      <c r="BC3" s="306"/>
      <c r="BD3" s="306"/>
      <c r="BE3" s="307"/>
      <c r="BF3" s="116"/>
    </row>
    <row r="4" spans="2:64" s="119" customFormat="1" ht="18.75" x14ac:dyDescent="0.4">
      <c r="G4" s="114"/>
      <c r="J4" s="114"/>
      <c r="L4" s="116"/>
      <c r="M4" s="116"/>
      <c r="N4" s="116"/>
      <c r="O4" s="116"/>
      <c r="P4" s="116"/>
      <c r="Q4" s="116"/>
      <c r="R4" s="116"/>
      <c r="Z4" s="124"/>
      <c r="AA4" s="124"/>
      <c r="AG4" s="112"/>
      <c r="AH4" s="112"/>
      <c r="AI4" s="112"/>
      <c r="AJ4" s="112"/>
      <c r="AK4" s="112"/>
      <c r="AL4" s="112"/>
      <c r="AM4" s="112"/>
      <c r="AN4" s="112"/>
      <c r="AO4" s="112"/>
      <c r="AP4" s="112"/>
      <c r="AQ4" s="112"/>
      <c r="AR4" s="112"/>
      <c r="AS4" s="112"/>
      <c r="AT4" s="112"/>
      <c r="AU4" s="112"/>
      <c r="AV4" s="112"/>
      <c r="AW4" s="112"/>
      <c r="AX4" s="112"/>
      <c r="AY4" s="112"/>
      <c r="AZ4" s="112"/>
      <c r="BA4" s="123" t="s">
        <v>129</v>
      </c>
      <c r="BB4" s="305" t="s">
        <v>130</v>
      </c>
      <c r="BC4" s="306"/>
      <c r="BD4" s="306"/>
      <c r="BE4" s="307"/>
      <c r="BF4" s="125"/>
    </row>
    <row r="5" spans="2:64" s="119" customFormat="1" ht="6.75" customHeight="1" x14ac:dyDescent="0.4">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25"/>
      <c r="BF5" s="125"/>
    </row>
    <row r="6" spans="2:64" s="119" customFormat="1" ht="20.25" customHeight="1" x14ac:dyDescent="0.4">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G6" s="112"/>
      <c r="AH6" s="112"/>
      <c r="AI6" s="112"/>
      <c r="AJ6" s="112"/>
      <c r="AK6" s="112"/>
      <c r="AL6" s="112" t="s">
        <v>156</v>
      </c>
      <c r="AM6" s="112"/>
      <c r="AN6" s="112"/>
      <c r="AO6" s="112"/>
      <c r="AP6" s="112"/>
      <c r="AQ6" s="112"/>
      <c r="AR6" s="112"/>
      <c r="AS6" s="112"/>
      <c r="AT6" s="139"/>
      <c r="AU6" s="139"/>
      <c r="AV6" s="145"/>
      <c r="AW6" s="112"/>
      <c r="AX6" s="308">
        <v>40</v>
      </c>
      <c r="AY6" s="310"/>
      <c r="AZ6" s="145" t="s">
        <v>157</v>
      </c>
      <c r="BA6" s="112"/>
      <c r="BB6" s="308">
        <v>160</v>
      </c>
      <c r="BC6" s="310"/>
      <c r="BD6" s="145" t="s">
        <v>158</v>
      </c>
      <c r="BE6" s="112"/>
      <c r="BF6" s="125"/>
    </row>
    <row r="7" spans="2:64" s="119" customFormat="1" ht="6.75" customHeight="1" x14ac:dyDescent="0.4">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25"/>
      <c r="BF7" s="125"/>
    </row>
    <row r="8" spans="2:64" s="119" customFormat="1" ht="20.25" customHeight="1" x14ac:dyDescent="0.4">
      <c r="B8" s="130"/>
      <c r="C8" s="130"/>
      <c r="D8" s="130"/>
      <c r="E8" s="130"/>
      <c r="F8" s="130"/>
      <c r="G8" s="131"/>
      <c r="H8" s="131"/>
      <c r="I8" s="131"/>
      <c r="J8" s="130"/>
      <c r="K8" s="130"/>
      <c r="L8" s="131"/>
      <c r="M8" s="131"/>
      <c r="N8" s="131"/>
      <c r="O8" s="130"/>
      <c r="P8" s="131"/>
      <c r="Q8" s="131"/>
      <c r="R8" s="131"/>
      <c r="S8" s="132"/>
      <c r="T8" s="133"/>
      <c r="U8" s="133"/>
      <c r="V8" s="134"/>
      <c r="Z8" s="129"/>
      <c r="AA8" s="135"/>
      <c r="AB8" s="127"/>
      <c r="AC8" s="129"/>
      <c r="AD8" s="129"/>
      <c r="AE8" s="129"/>
      <c r="AF8" s="136"/>
      <c r="AG8" s="137"/>
      <c r="AH8" s="137"/>
      <c r="AI8" s="137"/>
      <c r="AJ8" s="138"/>
      <c r="AK8" s="128"/>
      <c r="AL8" s="135"/>
      <c r="AM8" s="135"/>
      <c r="AN8" s="127"/>
      <c r="AO8" s="139"/>
      <c r="AP8" s="139"/>
      <c r="AQ8" s="139"/>
      <c r="AR8" s="140"/>
      <c r="AS8" s="140"/>
      <c r="AT8" s="112"/>
      <c r="AU8" s="139"/>
      <c r="AV8" s="139"/>
      <c r="AW8" s="130"/>
      <c r="AX8" s="112"/>
      <c r="AY8" s="112" t="s">
        <v>55</v>
      </c>
      <c r="AZ8" s="112"/>
      <c r="BA8" s="112"/>
      <c r="BB8" s="312">
        <f>DAY(EOMONTH(DATE(AC2,AG2,1),0))</f>
        <v>30</v>
      </c>
      <c r="BC8" s="313"/>
      <c r="BD8" s="112" t="s">
        <v>48</v>
      </c>
      <c r="BE8" s="112"/>
      <c r="BF8" s="112"/>
      <c r="BJ8" s="116"/>
      <c r="BK8" s="116"/>
      <c r="BL8" s="116"/>
    </row>
    <row r="9" spans="2:64" s="119" customFormat="1" ht="6" customHeight="1" x14ac:dyDescent="0.4">
      <c r="B9" s="141"/>
      <c r="C9" s="141"/>
      <c r="D9" s="141"/>
      <c r="E9" s="141"/>
      <c r="F9" s="141"/>
      <c r="G9" s="130"/>
      <c r="H9" s="131"/>
      <c r="I9" s="139"/>
      <c r="J9" s="139"/>
      <c r="K9" s="141"/>
      <c r="L9" s="130"/>
      <c r="M9" s="131"/>
      <c r="N9" s="139"/>
      <c r="O9" s="139"/>
      <c r="P9" s="130"/>
      <c r="Q9" s="139"/>
      <c r="R9" s="141"/>
      <c r="S9" s="139"/>
      <c r="T9" s="139"/>
      <c r="U9" s="139"/>
      <c r="V9" s="139"/>
      <c r="Z9" s="126"/>
      <c r="AA9" s="138"/>
      <c r="AB9" s="138"/>
      <c r="AC9" s="126"/>
      <c r="AD9" s="126"/>
      <c r="AE9" s="126"/>
      <c r="AF9" s="142"/>
      <c r="AG9" s="129"/>
      <c r="AH9" s="138"/>
      <c r="AI9" s="126"/>
      <c r="AJ9" s="137"/>
      <c r="AK9" s="138"/>
      <c r="AL9" s="138"/>
      <c r="AM9" s="138"/>
      <c r="AN9" s="138"/>
      <c r="AO9" s="126"/>
      <c r="AP9" s="112"/>
      <c r="AQ9" s="143"/>
      <c r="AR9" s="143"/>
      <c r="AS9" s="143"/>
      <c r="AT9" s="112"/>
      <c r="AU9" s="112"/>
      <c r="AV9" s="112"/>
      <c r="AW9" s="112"/>
      <c r="AX9" s="112"/>
      <c r="AY9" s="112"/>
      <c r="AZ9" s="112"/>
      <c r="BA9" s="112"/>
      <c r="BB9" s="112"/>
      <c r="BC9" s="112"/>
      <c r="BD9" s="112"/>
      <c r="BE9" s="112"/>
      <c r="BF9" s="112"/>
      <c r="BJ9" s="116"/>
      <c r="BK9" s="116"/>
      <c r="BL9" s="116"/>
    </row>
    <row r="10" spans="2:64" s="119" customFormat="1" ht="18.75" x14ac:dyDescent="0.2">
      <c r="B10" s="130"/>
      <c r="C10" s="130"/>
      <c r="D10" s="130"/>
      <c r="E10" s="130"/>
      <c r="F10" s="130"/>
      <c r="G10" s="131"/>
      <c r="H10" s="131"/>
      <c r="I10" s="131"/>
      <c r="J10" s="130"/>
      <c r="K10" s="130"/>
      <c r="L10" s="131"/>
      <c r="M10" s="131"/>
      <c r="N10" s="131"/>
      <c r="O10" s="130"/>
      <c r="P10" s="131"/>
      <c r="Q10" s="131"/>
      <c r="R10" s="131"/>
      <c r="S10" s="132"/>
      <c r="T10" s="133"/>
      <c r="U10" s="133"/>
      <c r="V10" s="134"/>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143"/>
      <c r="AV10" s="138"/>
      <c r="AW10" s="138"/>
      <c r="AX10" s="146"/>
      <c r="AY10" s="146"/>
      <c r="AZ10" s="125" t="s">
        <v>159</v>
      </c>
      <c r="BA10" s="138"/>
      <c r="BB10" s="308">
        <v>1</v>
      </c>
      <c r="BC10" s="309"/>
      <c r="BD10" s="310"/>
      <c r="BE10" s="147" t="s">
        <v>22</v>
      </c>
      <c r="BF10" s="112"/>
      <c r="BJ10" s="116"/>
      <c r="BK10" s="116"/>
      <c r="BL10" s="116"/>
    </row>
    <row r="11" spans="2:64" s="119"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143"/>
      <c r="AV11" s="138"/>
      <c r="AW11" s="138"/>
      <c r="AX11" s="146"/>
      <c r="AY11" s="146"/>
      <c r="AZ11" s="138"/>
      <c r="BA11" s="138"/>
      <c r="BB11" s="129"/>
      <c r="BC11" s="129"/>
      <c r="BD11" s="129"/>
      <c r="BE11" s="147"/>
      <c r="BF11" s="112"/>
      <c r="BJ11" s="116"/>
      <c r="BK11" s="116"/>
      <c r="BL11" s="116"/>
    </row>
    <row r="12" spans="2:64" s="119"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Z12" s="130"/>
      <c r="AA12" s="151"/>
      <c r="AB12" s="151"/>
      <c r="AC12" s="130"/>
      <c r="AD12" s="129"/>
      <c r="AE12" s="129"/>
      <c r="AF12" s="136"/>
      <c r="AG12" s="127"/>
      <c r="AH12" s="137"/>
      <c r="AI12" s="138"/>
      <c r="AJ12" s="137"/>
      <c r="AK12" s="138"/>
      <c r="AL12" s="138"/>
      <c r="AM12" s="138"/>
      <c r="AN12" s="138"/>
      <c r="AO12" s="311"/>
      <c r="AP12" s="311"/>
      <c r="AQ12" s="311"/>
      <c r="AR12" s="145"/>
      <c r="AS12" s="143"/>
      <c r="AT12" s="143"/>
      <c r="AU12" s="143"/>
      <c r="AV12" s="138"/>
      <c r="AW12" s="138"/>
      <c r="AX12" s="146"/>
      <c r="AY12" s="146"/>
      <c r="AZ12" s="138"/>
      <c r="BA12" s="138"/>
      <c r="BB12" s="308">
        <v>1</v>
      </c>
      <c r="BC12" s="309"/>
      <c r="BD12" s="310"/>
      <c r="BE12" s="152" t="s">
        <v>23</v>
      </c>
      <c r="BF12" s="112"/>
      <c r="BJ12" s="116"/>
      <c r="BK12" s="116"/>
      <c r="BL12" s="116"/>
    </row>
    <row r="13" spans="2:64" s="119"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143"/>
      <c r="AV13" s="138"/>
      <c r="AW13" s="138"/>
      <c r="AX13" s="146"/>
      <c r="AY13" s="146"/>
      <c r="AZ13" s="138"/>
      <c r="BA13" s="138"/>
      <c r="BB13" s="129"/>
      <c r="BC13" s="129"/>
      <c r="BD13" s="129"/>
      <c r="BE13" s="147"/>
      <c r="BF13" s="112"/>
      <c r="BJ13" s="116"/>
      <c r="BK13" s="116"/>
      <c r="BL13" s="116"/>
    </row>
    <row r="14" spans="2:64" s="119" customFormat="1" ht="18.75" x14ac:dyDescent="0.4">
      <c r="B14" s="150"/>
      <c r="C14" s="150"/>
      <c r="D14" s="150"/>
      <c r="E14" s="150"/>
      <c r="F14" s="150"/>
      <c r="G14" s="150"/>
      <c r="H14" s="150"/>
      <c r="I14" s="150"/>
      <c r="J14" s="150"/>
      <c r="K14" s="150"/>
      <c r="L14" s="150"/>
      <c r="M14" s="150"/>
      <c r="N14" s="150"/>
      <c r="O14" s="150"/>
      <c r="P14" s="150"/>
      <c r="Q14" s="150"/>
      <c r="R14" s="150"/>
      <c r="S14" s="150"/>
      <c r="T14" s="150"/>
      <c r="U14" s="150"/>
      <c r="V14" s="150"/>
      <c r="Z14" s="130"/>
      <c r="AA14" s="151"/>
      <c r="AB14" s="151"/>
      <c r="AC14" s="130"/>
      <c r="AD14" s="129"/>
      <c r="AE14" s="129"/>
      <c r="AF14" s="142"/>
      <c r="AG14" s="112"/>
      <c r="AH14" s="112"/>
      <c r="AI14" s="112"/>
      <c r="AJ14" s="112"/>
      <c r="AK14" s="112"/>
      <c r="AL14" s="112"/>
      <c r="AM14" s="112"/>
      <c r="AN14" s="112"/>
      <c r="AO14" s="139"/>
      <c r="AP14" s="139"/>
      <c r="AQ14" s="139"/>
      <c r="AR14" s="112"/>
      <c r="AS14" s="143"/>
      <c r="AT14" s="125" t="s">
        <v>160</v>
      </c>
      <c r="AU14" s="266">
        <v>0.39583333333333331</v>
      </c>
      <c r="AV14" s="267"/>
      <c r="AW14" s="268"/>
      <c r="AX14" s="129" t="s">
        <v>2</v>
      </c>
      <c r="AY14" s="266">
        <v>0.6875</v>
      </c>
      <c r="AZ14" s="267"/>
      <c r="BA14" s="268"/>
      <c r="BB14" s="128" t="s">
        <v>24</v>
      </c>
      <c r="BC14" s="269">
        <f>(AY14-AU14)*24</f>
        <v>7</v>
      </c>
      <c r="BD14" s="270"/>
      <c r="BE14" s="127" t="s">
        <v>25</v>
      </c>
      <c r="BF14" s="129"/>
      <c r="BJ14" s="116"/>
      <c r="BK14" s="116"/>
      <c r="BL14" s="116"/>
    </row>
    <row r="15" spans="2:64" s="119" customFormat="1" ht="6.75" customHeight="1" x14ac:dyDescent="0.15">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Q15" s="124"/>
      <c r="AR15" s="124"/>
      <c r="AS15" s="124"/>
      <c r="AT15" s="124"/>
      <c r="AU15" s="124"/>
      <c r="AV15" s="142"/>
      <c r="AW15" s="142"/>
      <c r="AX15" s="157"/>
      <c r="AY15" s="157"/>
      <c r="AZ15" s="142"/>
      <c r="BA15" s="142"/>
      <c r="BB15" s="136"/>
      <c r="BC15" s="136"/>
      <c r="BD15" s="136"/>
      <c r="BE15" s="158"/>
      <c r="BJ15" s="116"/>
      <c r="BK15" s="116"/>
      <c r="BL15" s="116"/>
    </row>
    <row r="16" spans="2:64" s="6" customFormat="1" ht="18.75" x14ac:dyDescent="0.4">
      <c r="B16" s="38"/>
      <c r="C16" s="38"/>
      <c r="D16" s="38"/>
      <c r="E16" s="38"/>
      <c r="F16" s="38"/>
      <c r="G16" s="38"/>
      <c r="H16" s="38"/>
      <c r="I16" s="38"/>
      <c r="J16" s="38"/>
      <c r="K16" s="38"/>
      <c r="L16" s="38"/>
      <c r="M16" s="38"/>
      <c r="N16" s="38"/>
      <c r="O16" s="38"/>
      <c r="P16" s="38"/>
      <c r="Q16" s="38"/>
      <c r="R16" s="38"/>
      <c r="S16" s="38"/>
      <c r="T16" s="38"/>
      <c r="U16" s="38"/>
      <c r="V16" s="38"/>
      <c r="Z16" s="613"/>
      <c r="AA16" s="10"/>
      <c r="AB16" s="10"/>
      <c r="AC16" s="613"/>
      <c r="AD16" s="46"/>
      <c r="AE16" s="46"/>
      <c r="AG16" s="12"/>
      <c r="AH16" s="12"/>
      <c r="AI16" s="12"/>
      <c r="AJ16" s="12"/>
      <c r="AK16" s="614" t="s">
        <v>198</v>
      </c>
      <c r="AL16" s="614"/>
      <c r="AM16" s="614"/>
      <c r="AN16" s="614"/>
      <c r="AO16" s="614"/>
      <c r="AP16" s="614"/>
      <c r="AQ16" s="614"/>
      <c r="AR16" s="614"/>
      <c r="AS16" s="614"/>
      <c r="AT16" s="615"/>
      <c r="AU16" s="266" t="s">
        <v>47</v>
      </c>
      <c r="AV16" s="267"/>
      <c r="AW16" s="268"/>
      <c r="AX16" s="46" t="s">
        <v>2</v>
      </c>
      <c r="AY16" s="266" t="s">
        <v>195</v>
      </c>
      <c r="AZ16" s="267"/>
      <c r="BA16" s="268"/>
      <c r="BB16" s="616" t="s">
        <v>196</v>
      </c>
      <c r="BC16" s="617"/>
      <c r="BD16" s="618" t="s">
        <v>197</v>
      </c>
      <c r="BE16" s="619"/>
      <c r="BF16" s="6" t="s">
        <v>21</v>
      </c>
      <c r="BJ16" s="7"/>
      <c r="BK16" s="7"/>
      <c r="BL16" s="7"/>
    </row>
    <row r="17" spans="2:64" s="6" customFormat="1" ht="6.75" customHeight="1" x14ac:dyDescent="0.15">
      <c r="C17" s="620"/>
      <c r="D17" s="620"/>
      <c r="E17" s="620"/>
      <c r="F17" s="620"/>
      <c r="G17" s="12"/>
      <c r="H17" s="12"/>
      <c r="I17" s="45"/>
      <c r="J17" s="46"/>
      <c r="K17" s="621"/>
      <c r="L17" s="12"/>
      <c r="M17" s="12"/>
      <c r="N17" s="46"/>
      <c r="O17" s="12"/>
      <c r="P17" s="12"/>
      <c r="Q17" s="621"/>
      <c r="R17" s="12"/>
      <c r="S17" s="12"/>
      <c r="T17" s="12"/>
      <c r="U17" s="12"/>
      <c r="V17" s="12"/>
      <c r="W17" s="45"/>
      <c r="X17" s="46"/>
      <c r="Y17" s="46"/>
      <c r="Z17" s="11"/>
      <c r="AA17" s="46"/>
      <c r="AB17" s="45"/>
      <c r="AC17" s="46"/>
      <c r="AD17" s="621"/>
      <c r="AE17" s="12"/>
      <c r="AG17" s="26"/>
      <c r="AH17" s="622"/>
      <c r="AJ17" s="622"/>
      <c r="AQ17" s="26"/>
      <c r="AR17" s="26"/>
      <c r="AS17" s="26"/>
      <c r="AT17" s="26"/>
      <c r="AU17" s="26"/>
      <c r="AX17" s="31"/>
      <c r="AY17" s="31"/>
      <c r="BB17" s="26"/>
      <c r="BC17" s="26"/>
      <c r="BD17" s="26"/>
      <c r="BE17" s="22"/>
      <c r="BJ17" s="7"/>
      <c r="BK17" s="7"/>
      <c r="BL17" s="7"/>
    </row>
    <row r="18" spans="2:64" ht="8.4499999999999993" customHeight="1" thickBot="1" x14ac:dyDescent="0.45">
      <c r="C18" s="160"/>
      <c r="D18" s="160"/>
      <c r="E18" s="160"/>
      <c r="F18" s="160"/>
      <c r="G18" s="160"/>
      <c r="X18" s="160"/>
      <c r="AN18" s="160"/>
      <c r="BE18" s="161"/>
      <c r="BF18" s="161"/>
      <c r="BG18" s="161"/>
    </row>
    <row r="19" spans="2:64" ht="20.25" customHeight="1" x14ac:dyDescent="0.4">
      <c r="B19" s="314" t="s">
        <v>86</v>
      </c>
      <c r="C19" s="317" t="s">
        <v>161</v>
      </c>
      <c r="D19" s="318"/>
      <c r="E19" s="319"/>
      <c r="F19" s="162"/>
      <c r="G19" s="326" t="s">
        <v>162</v>
      </c>
      <c r="H19" s="329" t="s">
        <v>163</v>
      </c>
      <c r="I19" s="318"/>
      <c r="J19" s="318"/>
      <c r="K19" s="319"/>
      <c r="L19" s="329" t="s">
        <v>164</v>
      </c>
      <c r="M19" s="318"/>
      <c r="N19" s="318"/>
      <c r="O19" s="332"/>
      <c r="P19" s="335"/>
      <c r="Q19" s="336"/>
      <c r="R19" s="337"/>
      <c r="S19" s="344" t="s">
        <v>165</v>
      </c>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6"/>
      <c r="AX19" s="347" t="str">
        <f>IF(BB3="４週","(11) 1～4週目の勤務時間数合計","(11) 1か月の勤務時間数   合計")</f>
        <v>(11) 1～4週目の勤務時間数合計</v>
      </c>
      <c r="AY19" s="348"/>
      <c r="AZ19" s="353" t="s">
        <v>166</v>
      </c>
      <c r="BA19" s="354"/>
      <c r="BB19" s="271" t="s">
        <v>167</v>
      </c>
      <c r="BC19" s="272"/>
      <c r="BD19" s="272"/>
      <c r="BE19" s="272"/>
      <c r="BF19" s="273"/>
    </row>
    <row r="20" spans="2:64" ht="20.25" customHeight="1" x14ac:dyDescent="0.4">
      <c r="B20" s="315"/>
      <c r="C20" s="320"/>
      <c r="D20" s="321"/>
      <c r="E20" s="322"/>
      <c r="F20" s="163"/>
      <c r="G20" s="327"/>
      <c r="H20" s="330"/>
      <c r="I20" s="321"/>
      <c r="J20" s="321"/>
      <c r="K20" s="322"/>
      <c r="L20" s="330"/>
      <c r="M20" s="321"/>
      <c r="N20" s="321"/>
      <c r="O20" s="333"/>
      <c r="P20" s="338"/>
      <c r="Q20" s="339"/>
      <c r="R20" s="340"/>
      <c r="S20" s="359" t="s">
        <v>16</v>
      </c>
      <c r="T20" s="360"/>
      <c r="U20" s="360"/>
      <c r="V20" s="360"/>
      <c r="W20" s="360"/>
      <c r="X20" s="360"/>
      <c r="Y20" s="361"/>
      <c r="Z20" s="359" t="s">
        <v>17</v>
      </c>
      <c r="AA20" s="360"/>
      <c r="AB20" s="360"/>
      <c r="AC20" s="360"/>
      <c r="AD20" s="360"/>
      <c r="AE20" s="360"/>
      <c r="AF20" s="361"/>
      <c r="AG20" s="359" t="s">
        <v>18</v>
      </c>
      <c r="AH20" s="360"/>
      <c r="AI20" s="360"/>
      <c r="AJ20" s="360"/>
      <c r="AK20" s="360"/>
      <c r="AL20" s="360"/>
      <c r="AM20" s="361"/>
      <c r="AN20" s="359" t="s">
        <v>19</v>
      </c>
      <c r="AO20" s="360"/>
      <c r="AP20" s="360"/>
      <c r="AQ20" s="360"/>
      <c r="AR20" s="360"/>
      <c r="AS20" s="360"/>
      <c r="AT20" s="361"/>
      <c r="AU20" s="362" t="s">
        <v>20</v>
      </c>
      <c r="AV20" s="363"/>
      <c r="AW20" s="364"/>
      <c r="AX20" s="349"/>
      <c r="AY20" s="350"/>
      <c r="AZ20" s="355"/>
      <c r="BA20" s="356"/>
      <c r="BB20" s="274"/>
      <c r="BC20" s="275"/>
      <c r="BD20" s="275"/>
      <c r="BE20" s="275"/>
      <c r="BF20" s="276"/>
    </row>
    <row r="21" spans="2:64" ht="20.25" customHeight="1" x14ac:dyDescent="0.4">
      <c r="B21" s="315"/>
      <c r="C21" s="320"/>
      <c r="D21" s="321"/>
      <c r="E21" s="322"/>
      <c r="F21" s="163"/>
      <c r="G21" s="327"/>
      <c r="H21" s="330"/>
      <c r="I21" s="321"/>
      <c r="J21" s="321"/>
      <c r="K21" s="322"/>
      <c r="L21" s="330"/>
      <c r="M21" s="321"/>
      <c r="N21" s="321"/>
      <c r="O21" s="333"/>
      <c r="P21" s="338"/>
      <c r="Q21" s="339"/>
      <c r="R21" s="340"/>
      <c r="S21" s="164">
        <v>1</v>
      </c>
      <c r="T21" s="165">
        <v>2</v>
      </c>
      <c r="U21" s="165">
        <v>3</v>
      </c>
      <c r="V21" s="165">
        <v>4</v>
      </c>
      <c r="W21" s="165">
        <v>5</v>
      </c>
      <c r="X21" s="165">
        <v>6</v>
      </c>
      <c r="Y21" s="166">
        <v>7</v>
      </c>
      <c r="Z21" s="164">
        <v>8</v>
      </c>
      <c r="AA21" s="165">
        <v>9</v>
      </c>
      <c r="AB21" s="165">
        <v>10</v>
      </c>
      <c r="AC21" s="165">
        <v>11</v>
      </c>
      <c r="AD21" s="165">
        <v>12</v>
      </c>
      <c r="AE21" s="165">
        <v>13</v>
      </c>
      <c r="AF21" s="166">
        <v>14</v>
      </c>
      <c r="AG21" s="167">
        <v>15</v>
      </c>
      <c r="AH21" s="165">
        <v>16</v>
      </c>
      <c r="AI21" s="165">
        <v>17</v>
      </c>
      <c r="AJ21" s="165">
        <v>18</v>
      </c>
      <c r="AK21" s="165">
        <v>19</v>
      </c>
      <c r="AL21" s="165">
        <v>20</v>
      </c>
      <c r="AM21" s="166">
        <v>21</v>
      </c>
      <c r="AN21" s="164">
        <v>22</v>
      </c>
      <c r="AO21" s="165">
        <v>23</v>
      </c>
      <c r="AP21" s="165">
        <v>24</v>
      </c>
      <c r="AQ21" s="165">
        <v>25</v>
      </c>
      <c r="AR21" s="165">
        <v>26</v>
      </c>
      <c r="AS21" s="165">
        <v>27</v>
      </c>
      <c r="AT21" s="166">
        <v>28</v>
      </c>
      <c r="AU21" s="168" t="str">
        <f>IF($BB$3="暦月",IF(DAY(DATE($AC$2,$AG$2,29))=29,29,""),"")</f>
        <v/>
      </c>
      <c r="AV21" s="169" t="str">
        <f>IF($BB$3="暦月",IF(DAY(DATE($AC$2,$AG$2,30))=30,30,""),"")</f>
        <v/>
      </c>
      <c r="AW21" s="170" t="str">
        <f>IF($BB$3="暦月",IF(DAY(DATE($AC$2,$AG$2,31))=31,31,""),"")</f>
        <v/>
      </c>
      <c r="AX21" s="349"/>
      <c r="AY21" s="350"/>
      <c r="AZ21" s="355"/>
      <c r="BA21" s="356"/>
      <c r="BB21" s="274"/>
      <c r="BC21" s="275"/>
      <c r="BD21" s="275"/>
      <c r="BE21" s="275"/>
      <c r="BF21" s="276"/>
    </row>
    <row r="22" spans="2:64" ht="20.25" hidden="1" customHeight="1" x14ac:dyDescent="0.4">
      <c r="B22" s="315"/>
      <c r="C22" s="320"/>
      <c r="D22" s="321"/>
      <c r="E22" s="322"/>
      <c r="F22" s="163"/>
      <c r="G22" s="327"/>
      <c r="H22" s="330"/>
      <c r="I22" s="321"/>
      <c r="J22" s="321"/>
      <c r="K22" s="322"/>
      <c r="L22" s="330"/>
      <c r="M22" s="321"/>
      <c r="N22" s="321"/>
      <c r="O22" s="333"/>
      <c r="P22" s="338"/>
      <c r="Q22" s="339"/>
      <c r="R22" s="340"/>
      <c r="S22" s="164">
        <f>WEEKDAY(DATE($AC$2,$AG$2,1))</f>
        <v>2</v>
      </c>
      <c r="T22" s="165">
        <f>WEEKDAY(DATE($AC$2,$AG$2,2))</f>
        <v>3</v>
      </c>
      <c r="U22" s="165">
        <f>WEEKDAY(DATE($AC$2,$AG$2,3))</f>
        <v>4</v>
      </c>
      <c r="V22" s="165">
        <f>WEEKDAY(DATE($AC$2,$AG$2,4))</f>
        <v>5</v>
      </c>
      <c r="W22" s="165">
        <f>WEEKDAY(DATE($AC$2,$AG$2,5))</f>
        <v>6</v>
      </c>
      <c r="X22" s="165">
        <f>WEEKDAY(DATE($AC$2,$AG$2,6))</f>
        <v>7</v>
      </c>
      <c r="Y22" s="166">
        <f>WEEKDAY(DATE($AC$2,$AG$2,7))</f>
        <v>1</v>
      </c>
      <c r="Z22" s="164">
        <f>WEEKDAY(DATE($AC$2,$AG$2,8))</f>
        <v>2</v>
      </c>
      <c r="AA22" s="165">
        <f>WEEKDAY(DATE($AC$2,$AG$2,9))</f>
        <v>3</v>
      </c>
      <c r="AB22" s="165">
        <f>WEEKDAY(DATE($AC$2,$AG$2,10))</f>
        <v>4</v>
      </c>
      <c r="AC22" s="165">
        <f>WEEKDAY(DATE($AC$2,$AG$2,11))</f>
        <v>5</v>
      </c>
      <c r="AD22" s="165">
        <f>WEEKDAY(DATE($AC$2,$AG$2,12))</f>
        <v>6</v>
      </c>
      <c r="AE22" s="165">
        <f>WEEKDAY(DATE($AC$2,$AG$2,13))</f>
        <v>7</v>
      </c>
      <c r="AF22" s="166">
        <f>WEEKDAY(DATE($AC$2,$AG$2,14))</f>
        <v>1</v>
      </c>
      <c r="AG22" s="164">
        <f>WEEKDAY(DATE($AC$2,$AG$2,15))</f>
        <v>2</v>
      </c>
      <c r="AH22" s="165">
        <f>WEEKDAY(DATE($AC$2,$AG$2,16))</f>
        <v>3</v>
      </c>
      <c r="AI22" s="165">
        <f>WEEKDAY(DATE($AC$2,$AG$2,17))</f>
        <v>4</v>
      </c>
      <c r="AJ22" s="165">
        <f>WEEKDAY(DATE($AC$2,$AG$2,18))</f>
        <v>5</v>
      </c>
      <c r="AK22" s="165">
        <f>WEEKDAY(DATE($AC$2,$AG$2,19))</f>
        <v>6</v>
      </c>
      <c r="AL22" s="165">
        <f>WEEKDAY(DATE($AC$2,$AG$2,20))</f>
        <v>7</v>
      </c>
      <c r="AM22" s="166">
        <f>WEEKDAY(DATE($AC$2,$AG$2,21))</f>
        <v>1</v>
      </c>
      <c r="AN22" s="164">
        <f>WEEKDAY(DATE($AC$2,$AG$2,22))</f>
        <v>2</v>
      </c>
      <c r="AO22" s="165">
        <f>WEEKDAY(DATE($AC$2,$AG$2,23))</f>
        <v>3</v>
      </c>
      <c r="AP22" s="165">
        <f>WEEKDAY(DATE($AC$2,$AG$2,24))</f>
        <v>4</v>
      </c>
      <c r="AQ22" s="165">
        <f>WEEKDAY(DATE($AC$2,$AG$2,25))</f>
        <v>5</v>
      </c>
      <c r="AR22" s="165">
        <f>WEEKDAY(DATE($AC$2,$AG$2,26))</f>
        <v>6</v>
      </c>
      <c r="AS22" s="165">
        <f>WEEKDAY(DATE($AC$2,$AG$2,27))</f>
        <v>7</v>
      </c>
      <c r="AT22" s="166">
        <f>WEEKDAY(DATE($AC$2,$AG$2,28))</f>
        <v>1</v>
      </c>
      <c r="AU22" s="164">
        <f>IF(AU21=29,WEEKDAY(DATE($AC$2,$AG$2,29)),0)</f>
        <v>0</v>
      </c>
      <c r="AV22" s="165">
        <f>IF(AV21=30,WEEKDAY(DATE($AC$2,$AG$2,30)),0)</f>
        <v>0</v>
      </c>
      <c r="AW22" s="166">
        <f>IF(AW21=31,WEEKDAY(DATE($AC$2,$AG$2,31)),0)</f>
        <v>0</v>
      </c>
      <c r="AX22" s="349"/>
      <c r="AY22" s="350"/>
      <c r="AZ22" s="355"/>
      <c r="BA22" s="356"/>
      <c r="BB22" s="274"/>
      <c r="BC22" s="275"/>
      <c r="BD22" s="275"/>
      <c r="BE22" s="275"/>
      <c r="BF22" s="276"/>
    </row>
    <row r="23" spans="2:64" ht="22.5" customHeight="1" thickBot="1" x14ac:dyDescent="0.45">
      <c r="B23" s="316"/>
      <c r="C23" s="323"/>
      <c r="D23" s="324"/>
      <c r="E23" s="325"/>
      <c r="F23" s="171"/>
      <c r="G23" s="328"/>
      <c r="H23" s="331"/>
      <c r="I23" s="324"/>
      <c r="J23" s="324"/>
      <c r="K23" s="325"/>
      <c r="L23" s="331"/>
      <c r="M23" s="324"/>
      <c r="N23" s="324"/>
      <c r="O23" s="334"/>
      <c r="P23" s="341"/>
      <c r="Q23" s="342"/>
      <c r="R23" s="343"/>
      <c r="S23" s="172" t="str">
        <f>IF(S22=1,"日",IF(S22=2,"月",IF(S22=3,"火",IF(S22=4,"水",IF(S22=5,"木",IF(S22=6,"金","土"))))))</f>
        <v>月</v>
      </c>
      <c r="T23" s="173" t="str">
        <f t="shared" ref="T23:AT23" si="0">IF(T22=1,"日",IF(T22=2,"月",IF(T22=3,"火",IF(T22=4,"水",IF(T22=5,"木",IF(T22=6,"金","土"))))))</f>
        <v>火</v>
      </c>
      <c r="U23" s="173" t="str">
        <f t="shared" si="0"/>
        <v>水</v>
      </c>
      <c r="V23" s="173" t="str">
        <f t="shared" si="0"/>
        <v>木</v>
      </c>
      <c r="W23" s="173" t="str">
        <f t="shared" si="0"/>
        <v>金</v>
      </c>
      <c r="X23" s="173" t="str">
        <f t="shared" si="0"/>
        <v>土</v>
      </c>
      <c r="Y23" s="174" t="str">
        <f t="shared" si="0"/>
        <v>日</v>
      </c>
      <c r="Z23" s="172" t="str">
        <f>IF(Z22=1,"日",IF(Z22=2,"月",IF(Z22=3,"火",IF(Z22=4,"水",IF(Z22=5,"木",IF(Z22=6,"金","土"))))))</f>
        <v>月</v>
      </c>
      <c r="AA23" s="173" t="str">
        <f t="shared" si="0"/>
        <v>火</v>
      </c>
      <c r="AB23" s="173" t="str">
        <f t="shared" si="0"/>
        <v>水</v>
      </c>
      <c r="AC23" s="173" t="str">
        <f t="shared" si="0"/>
        <v>木</v>
      </c>
      <c r="AD23" s="173" t="str">
        <f t="shared" si="0"/>
        <v>金</v>
      </c>
      <c r="AE23" s="173" t="str">
        <f t="shared" si="0"/>
        <v>土</v>
      </c>
      <c r="AF23" s="174" t="str">
        <f t="shared" si="0"/>
        <v>日</v>
      </c>
      <c r="AG23" s="172" t="str">
        <f>IF(AG22=1,"日",IF(AG22=2,"月",IF(AG22=3,"火",IF(AG22=4,"水",IF(AG22=5,"木",IF(AG22=6,"金","土"))))))</f>
        <v>月</v>
      </c>
      <c r="AH23" s="173" t="str">
        <f t="shared" si="0"/>
        <v>火</v>
      </c>
      <c r="AI23" s="173" t="str">
        <f t="shared" si="0"/>
        <v>水</v>
      </c>
      <c r="AJ23" s="173" t="str">
        <f t="shared" si="0"/>
        <v>木</v>
      </c>
      <c r="AK23" s="173" t="str">
        <f t="shared" si="0"/>
        <v>金</v>
      </c>
      <c r="AL23" s="173" t="str">
        <f t="shared" si="0"/>
        <v>土</v>
      </c>
      <c r="AM23" s="174" t="str">
        <f t="shared" si="0"/>
        <v>日</v>
      </c>
      <c r="AN23" s="172" t="str">
        <f>IF(AN22=1,"日",IF(AN22=2,"月",IF(AN22=3,"火",IF(AN22=4,"水",IF(AN22=5,"木",IF(AN22=6,"金","土"))))))</f>
        <v>月</v>
      </c>
      <c r="AO23" s="173" t="str">
        <f t="shared" si="0"/>
        <v>火</v>
      </c>
      <c r="AP23" s="173" t="str">
        <f t="shared" si="0"/>
        <v>水</v>
      </c>
      <c r="AQ23" s="173" t="str">
        <f t="shared" si="0"/>
        <v>木</v>
      </c>
      <c r="AR23" s="173" t="str">
        <f t="shared" si="0"/>
        <v>金</v>
      </c>
      <c r="AS23" s="173" t="str">
        <f t="shared" si="0"/>
        <v>土</v>
      </c>
      <c r="AT23" s="174" t="str">
        <f t="shared" si="0"/>
        <v>日</v>
      </c>
      <c r="AU23" s="173" t="str">
        <f>IF(AU22=1,"日",IF(AU22=2,"月",IF(AU22=3,"火",IF(AU22=4,"水",IF(AU22=5,"木",IF(AU22=6,"金",IF(AU22=0,"","土")))))))</f>
        <v/>
      </c>
      <c r="AV23" s="173" t="str">
        <f>IF(AV22=1,"日",IF(AV22=2,"月",IF(AV22=3,"火",IF(AV22=4,"水",IF(AV22=5,"木",IF(AV22=6,"金",IF(AV22=0,"","土")))))))</f>
        <v/>
      </c>
      <c r="AW23" s="173" t="str">
        <f>IF(AW22=1,"日",IF(AW22=2,"月",IF(AW22=3,"火",IF(AW22=4,"水",IF(AW22=5,"木",IF(AW22=6,"金",IF(AW22=0,"","土")))))))</f>
        <v/>
      </c>
      <c r="AX23" s="351"/>
      <c r="AY23" s="352"/>
      <c r="AZ23" s="357"/>
      <c r="BA23" s="358"/>
      <c r="BB23" s="277"/>
      <c r="BC23" s="278"/>
      <c r="BD23" s="278"/>
      <c r="BE23" s="278"/>
      <c r="BF23" s="279"/>
    </row>
    <row r="24" spans="2:64" ht="20.25" customHeight="1" x14ac:dyDescent="0.4">
      <c r="B24" s="390">
        <v>1</v>
      </c>
      <c r="C24" s="395" t="s">
        <v>4</v>
      </c>
      <c r="D24" s="396"/>
      <c r="E24" s="397"/>
      <c r="F24" s="82"/>
      <c r="G24" s="407" t="s">
        <v>105</v>
      </c>
      <c r="H24" s="409" t="s">
        <v>14</v>
      </c>
      <c r="I24" s="410"/>
      <c r="J24" s="410"/>
      <c r="K24" s="411"/>
      <c r="L24" s="365" t="s">
        <v>106</v>
      </c>
      <c r="M24" s="366"/>
      <c r="N24" s="366"/>
      <c r="O24" s="367"/>
      <c r="P24" s="371" t="s">
        <v>44</v>
      </c>
      <c r="Q24" s="372"/>
      <c r="R24" s="373"/>
      <c r="S24" s="102" t="s">
        <v>131</v>
      </c>
      <c r="T24" s="103" t="s">
        <v>133</v>
      </c>
      <c r="U24" s="103"/>
      <c r="V24" s="103"/>
      <c r="W24" s="103" t="s">
        <v>131</v>
      </c>
      <c r="X24" s="103" t="s">
        <v>149</v>
      </c>
      <c r="Y24" s="104" t="s">
        <v>131</v>
      </c>
      <c r="Z24" s="102" t="s">
        <v>131</v>
      </c>
      <c r="AA24" s="103" t="s">
        <v>131</v>
      </c>
      <c r="AB24" s="103"/>
      <c r="AC24" s="103"/>
      <c r="AD24" s="103" t="s">
        <v>131</v>
      </c>
      <c r="AE24" s="103" t="s">
        <v>149</v>
      </c>
      <c r="AF24" s="104" t="s">
        <v>131</v>
      </c>
      <c r="AG24" s="102" t="s">
        <v>131</v>
      </c>
      <c r="AH24" s="103" t="s">
        <v>131</v>
      </c>
      <c r="AI24" s="103"/>
      <c r="AJ24" s="103"/>
      <c r="AK24" s="103" t="s">
        <v>131</v>
      </c>
      <c r="AL24" s="103" t="s">
        <v>149</v>
      </c>
      <c r="AM24" s="104" t="s">
        <v>131</v>
      </c>
      <c r="AN24" s="102" t="s">
        <v>131</v>
      </c>
      <c r="AO24" s="103" t="s">
        <v>131</v>
      </c>
      <c r="AP24" s="103"/>
      <c r="AQ24" s="103"/>
      <c r="AR24" s="103" t="s">
        <v>131</v>
      </c>
      <c r="AS24" s="103" t="s">
        <v>149</v>
      </c>
      <c r="AT24" s="104" t="s">
        <v>131</v>
      </c>
      <c r="AU24" s="102"/>
      <c r="AV24" s="103"/>
      <c r="AW24" s="103"/>
      <c r="AX24" s="391"/>
      <c r="AY24" s="392"/>
      <c r="AZ24" s="393"/>
      <c r="BA24" s="394"/>
      <c r="BB24" s="280"/>
      <c r="BC24" s="281"/>
      <c r="BD24" s="281"/>
      <c r="BE24" s="281"/>
      <c r="BF24" s="282"/>
    </row>
    <row r="25" spans="2:64" ht="20.25" customHeight="1" x14ac:dyDescent="0.4">
      <c r="B25" s="376"/>
      <c r="C25" s="398"/>
      <c r="D25" s="399"/>
      <c r="E25" s="400"/>
      <c r="F25" s="83"/>
      <c r="G25" s="408"/>
      <c r="H25" s="412"/>
      <c r="I25" s="413"/>
      <c r="J25" s="413"/>
      <c r="K25" s="414"/>
      <c r="L25" s="368"/>
      <c r="M25" s="369"/>
      <c r="N25" s="369"/>
      <c r="O25" s="370"/>
      <c r="P25" s="289" t="s">
        <v>15</v>
      </c>
      <c r="Q25" s="290"/>
      <c r="R25" s="291"/>
      <c r="S25" s="223">
        <f>IF(S24="","",VLOOKUP(S24,'【記載例】シフト記号表（勤務時間帯）'!$C$6:$K$35,9,FALSE))</f>
        <v>8</v>
      </c>
      <c r="T25" s="224">
        <f>IF(T24="","",VLOOKUP(T24,'【記載例】シフト記号表（勤務時間帯）'!$C$6:$K$35,9,FALSE))</f>
        <v>8</v>
      </c>
      <c r="U25" s="224" t="str">
        <f>IF(U24="","",VLOOKUP(U24,'【記載例】シフト記号表（勤務時間帯）'!$C$6:$K$35,9,FALSE))</f>
        <v/>
      </c>
      <c r="V25" s="224" t="str">
        <f>IF(V24="","",VLOOKUP(V24,'【記載例】シフト記号表（勤務時間帯）'!$C$6:$K$35,9,FALSE))</f>
        <v/>
      </c>
      <c r="W25" s="224">
        <f>IF(W24="","",VLOOKUP(W24,'【記載例】シフト記号表（勤務時間帯）'!$C$6:$K$35,9,FALSE))</f>
        <v>8</v>
      </c>
      <c r="X25" s="224">
        <f>IF(X24="","",VLOOKUP(X24,'【記載例】シフト記号表（勤務時間帯）'!$C$6:$K$35,9,FALSE))</f>
        <v>8</v>
      </c>
      <c r="Y25" s="225">
        <f>IF(Y24="","",VLOOKUP(Y24,'【記載例】シフト記号表（勤務時間帯）'!$C$6:$K$35,9,FALSE))</f>
        <v>8</v>
      </c>
      <c r="Z25" s="223">
        <f>IF(Z24="","",VLOOKUP(Z24,'【記載例】シフト記号表（勤務時間帯）'!$C$6:$K$35,9,FALSE))</f>
        <v>8</v>
      </c>
      <c r="AA25" s="224">
        <f>IF(AA24="","",VLOOKUP(AA24,'【記載例】シフト記号表（勤務時間帯）'!$C$6:$K$35,9,FALSE))</f>
        <v>8</v>
      </c>
      <c r="AB25" s="224" t="str">
        <f>IF(AB24="","",VLOOKUP(AB24,'【記載例】シフト記号表（勤務時間帯）'!$C$6:$K$35,9,FALSE))</f>
        <v/>
      </c>
      <c r="AC25" s="224" t="str">
        <f>IF(AC24="","",VLOOKUP(AC24,'【記載例】シフト記号表（勤務時間帯）'!$C$6:$K$35,9,FALSE))</f>
        <v/>
      </c>
      <c r="AD25" s="224">
        <f>IF(AD24="","",VLOOKUP(AD24,'【記載例】シフト記号表（勤務時間帯）'!$C$6:$K$35,9,FALSE))</f>
        <v>8</v>
      </c>
      <c r="AE25" s="224">
        <f>IF(AE24="","",VLOOKUP(AE24,'【記載例】シフト記号表（勤務時間帯）'!$C$6:$K$35,9,FALSE))</f>
        <v>8</v>
      </c>
      <c r="AF25" s="225">
        <f>IF(AF24="","",VLOOKUP(AF24,'【記載例】シフト記号表（勤務時間帯）'!$C$6:$K$35,9,FALSE))</f>
        <v>8</v>
      </c>
      <c r="AG25" s="223">
        <f>IF(AG24="","",VLOOKUP(AG24,'【記載例】シフト記号表（勤務時間帯）'!$C$6:$K$35,9,FALSE))</f>
        <v>8</v>
      </c>
      <c r="AH25" s="224">
        <f>IF(AH24="","",VLOOKUP(AH24,'【記載例】シフト記号表（勤務時間帯）'!$C$6:$K$35,9,FALSE))</f>
        <v>8</v>
      </c>
      <c r="AI25" s="224" t="str">
        <f>IF(AI24="","",VLOOKUP(AI24,'【記載例】シフト記号表（勤務時間帯）'!$C$6:$K$35,9,FALSE))</f>
        <v/>
      </c>
      <c r="AJ25" s="224" t="str">
        <f>IF(AJ24="","",VLOOKUP(AJ24,'【記載例】シフト記号表（勤務時間帯）'!$C$6:$K$35,9,FALSE))</f>
        <v/>
      </c>
      <c r="AK25" s="224">
        <f>IF(AK24="","",VLOOKUP(AK24,'【記載例】シフト記号表（勤務時間帯）'!$C$6:$K$35,9,FALSE))</f>
        <v>8</v>
      </c>
      <c r="AL25" s="224">
        <f>IF(AL24="","",VLOOKUP(AL24,'【記載例】シフト記号表（勤務時間帯）'!$C$6:$K$35,9,FALSE))</f>
        <v>8</v>
      </c>
      <c r="AM25" s="225">
        <f>IF(AM24="","",VLOOKUP(AM24,'【記載例】シフト記号表（勤務時間帯）'!$C$6:$K$35,9,FALSE))</f>
        <v>8</v>
      </c>
      <c r="AN25" s="223">
        <f>IF(AN24="","",VLOOKUP(AN24,'【記載例】シフト記号表（勤務時間帯）'!$C$6:$K$35,9,FALSE))</f>
        <v>8</v>
      </c>
      <c r="AO25" s="224">
        <f>IF(AO24="","",VLOOKUP(AO24,'【記載例】シフト記号表（勤務時間帯）'!$C$6:$K$35,9,FALSE))</f>
        <v>8</v>
      </c>
      <c r="AP25" s="224" t="str">
        <f>IF(AP24="","",VLOOKUP(AP24,'【記載例】シフト記号表（勤務時間帯）'!$C$6:$K$35,9,FALSE))</f>
        <v/>
      </c>
      <c r="AQ25" s="224" t="str">
        <f>IF(AQ24="","",VLOOKUP(AQ24,'【記載例】シフト記号表（勤務時間帯）'!$C$6:$K$35,9,FALSE))</f>
        <v/>
      </c>
      <c r="AR25" s="224">
        <f>IF(AR24="","",VLOOKUP(AR24,'【記載例】シフト記号表（勤務時間帯）'!$C$6:$K$35,9,FALSE))</f>
        <v>8</v>
      </c>
      <c r="AS25" s="224">
        <f>IF(AS24="","",VLOOKUP(AS24,'【記載例】シフト記号表（勤務時間帯）'!$C$6:$K$35,9,FALSE))</f>
        <v>8</v>
      </c>
      <c r="AT25" s="225">
        <f>IF(AT24="","",VLOOKUP(AT24,'【記載例】シフト記号表（勤務時間帯）'!$C$6:$K$35,9,FALSE))</f>
        <v>8</v>
      </c>
      <c r="AU25" s="223" t="str">
        <f>IF(AU24="","",VLOOKUP(AU24,'【記載例】シフト記号表（勤務時間帯）'!$C$6:$K$35,9,FALSE))</f>
        <v/>
      </c>
      <c r="AV25" s="224" t="str">
        <f>IF(AV24="","",VLOOKUP(AV24,'【記載例】シフト記号表（勤務時間帯）'!$C$6:$K$35,9,FALSE))</f>
        <v/>
      </c>
      <c r="AW25" s="224" t="str">
        <f>IF(AW24="","",VLOOKUP(AW24,'【記載例】シフト記号表（勤務時間帯）'!$C$6:$K$35,9,FALSE))</f>
        <v/>
      </c>
      <c r="AX25" s="292">
        <f>IF($BB$3="４週",SUM(S25:AT25),IF($BB$3="暦月",SUM(S25:AW25),""))</f>
        <v>160</v>
      </c>
      <c r="AY25" s="293"/>
      <c r="AZ25" s="294">
        <f>IF($BB$3="４週",AX25/4,IF($BB$3="暦月",【記載例】療養通所!AX25/(【記載例】療養通所!$BB$8/7),""))</f>
        <v>40</v>
      </c>
      <c r="BA25" s="295"/>
      <c r="BB25" s="283"/>
      <c r="BC25" s="284"/>
      <c r="BD25" s="284"/>
      <c r="BE25" s="284"/>
      <c r="BF25" s="285"/>
    </row>
    <row r="26" spans="2:64" ht="20.25" customHeight="1" x14ac:dyDescent="0.4">
      <c r="B26" s="376"/>
      <c r="C26" s="401"/>
      <c r="D26" s="402"/>
      <c r="E26" s="403"/>
      <c r="F26" s="84" t="str">
        <f>C24</f>
        <v>管理者</v>
      </c>
      <c r="G26" s="408"/>
      <c r="H26" s="412"/>
      <c r="I26" s="413"/>
      <c r="J26" s="413"/>
      <c r="K26" s="414"/>
      <c r="L26" s="368"/>
      <c r="M26" s="369"/>
      <c r="N26" s="369"/>
      <c r="O26" s="370"/>
      <c r="P26" s="296" t="s">
        <v>45</v>
      </c>
      <c r="Q26" s="297"/>
      <c r="R26" s="298"/>
      <c r="S26" s="226">
        <f>IF(S24="","",VLOOKUP(S24,'【記載例】シフト記号表（勤務時間帯）'!$C$6:$S$35,17,FALSE))</f>
        <v>6</v>
      </c>
      <c r="T26" s="227">
        <f>IF(T24="","",VLOOKUP(T24,'【記載例】シフト記号表（勤務時間帯）'!$C$6:$S$35,17,FALSE))</f>
        <v>6</v>
      </c>
      <c r="U26" s="227" t="str">
        <f>IF(U24="","",VLOOKUP(U24,'【記載例】シフト記号表（勤務時間帯）'!$C$6:$S$35,17,FALSE))</f>
        <v/>
      </c>
      <c r="V26" s="227" t="str">
        <f>IF(V24="","",VLOOKUP(V24,'【記載例】シフト記号表（勤務時間帯）'!$C$6:$S$35,17,FALSE))</f>
        <v/>
      </c>
      <c r="W26" s="227">
        <f>IF(W24="","",VLOOKUP(W24,'【記載例】シフト記号表（勤務時間帯）'!$C$6:$S$35,17,FALSE))</f>
        <v>6</v>
      </c>
      <c r="X26" s="227">
        <f>IF(X24="","",VLOOKUP(X24,'【記載例】シフト記号表（勤務時間帯）'!$C$6:$S$35,17,FALSE))</f>
        <v>6</v>
      </c>
      <c r="Y26" s="228">
        <f>IF(Y24="","",VLOOKUP(Y24,'【記載例】シフト記号表（勤務時間帯）'!$C$6:$S$35,17,FALSE))</f>
        <v>6</v>
      </c>
      <c r="Z26" s="226">
        <f>IF(Z24="","",VLOOKUP(Z24,'【記載例】シフト記号表（勤務時間帯）'!$C$6:$S$35,17,FALSE))</f>
        <v>6</v>
      </c>
      <c r="AA26" s="227">
        <f>IF(AA24="","",VLOOKUP(AA24,'【記載例】シフト記号表（勤務時間帯）'!$C$6:$S$35,17,FALSE))</f>
        <v>6</v>
      </c>
      <c r="AB26" s="227" t="str">
        <f>IF(AB24="","",VLOOKUP(AB24,'【記載例】シフト記号表（勤務時間帯）'!$C$6:$S$35,17,FALSE))</f>
        <v/>
      </c>
      <c r="AC26" s="227" t="str">
        <f>IF(AC24="","",VLOOKUP(AC24,'【記載例】シフト記号表（勤務時間帯）'!$C$6:$S$35,17,FALSE))</f>
        <v/>
      </c>
      <c r="AD26" s="227">
        <f>IF(AD24="","",VLOOKUP(AD24,'【記載例】シフト記号表（勤務時間帯）'!$C$6:$S$35,17,FALSE))</f>
        <v>6</v>
      </c>
      <c r="AE26" s="227">
        <f>IF(AE24="","",VLOOKUP(AE24,'【記載例】シフト記号表（勤務時間帯）'!$C$6:$S$35,17,FALSE))</f>
        <v>6</v>
      </c>
      <c r="AF26" s="228">
        <f>IF(AF24="","",VLOOKUP(AF24,'【記載例】シフト記号表（勤務時間帯）'!$C$6:$S$35,17,FALSE))</f>
        <v>6</v>
      </c>
      <c r="AG26" s="226">
        <f>IF(AG24="","",VLOOKUP(AG24,'【記載例】シフト記号表（勤務時間帯）'!$C$6:$S$35,17,FALSE))</f>
        <v>6</v>
      </c>
      <c r="AH26" s="227">
        <f>IF(AH24="","",VLOOKUP(AH24,'【記載例】シフト記号表（勤務時間帯）'!$C$6:$S$35,17,FALSE))</f>
        <v>6</v>
      </c>
      <c r="AI26" s="227" t="str">
        <f>IF(AI24="","",VLOOKUP(AI24,'【記載例】シフト記号表（勤務時間帯）'!$C$6:$S$35,17,FALSE))</f>
        <v/>
      </c>
      <c r="AJ26" s="227" t="str">
        <f>IF(AJ24="","",VLOOKUP(AJ24,'【記載例】シフト記号表（勤務時間帯）'!$C$6:$S$35,17,FALSE))</f>
        <v/>
      </c>
      <c r="AK26" s="227">
        <f>IF(AK24="","",VLOOKUP(AK24,'【記載例】シフト記号表（勤務時間帯）'!$C$6:$S$35,17,FALSE))</f>
        <v>6</v>
      </c>
      <c r="AL26" s="227">
        <f>IF(AL24="","",VLOOKUP(AL24,'【記載例】シフト記号表（勤務時間帯）'!$C$6:$S$35,17,FALSE))</f>
        <v>6</v>
      </c>
      <c r="AM26" s="228">
        <f>IF(AM24="","",VLOOKUP(AM24,'【記載例】シフト記号表（勤務時間帯）'!$C$6:$S$35,17,FALSE))</f>
        <v>6</v>
      </c>
      <c r="AN26" s="226">
        <f>IF(AN24="","",VLOOKUP(AN24,'【記載例】シフト記号表（勤務時間帯）'!$C$6:$S$35,17,FALSE))</f>
        <v>6</v>
      </c>
      <c r="AO26" s="227">
        <f>IF(AO24="","",VLOOKUP(AO24,'【記載例】シフト記号表（勤務時間帯）'!$C$6:$S$35,17,FALSE))</f>
        <v>6</v>
      </c>
      <c r="AP26" s="227" t="str">
        <f>IF(AP24="","",VLOOKUP(AP24,'【記載例】シフト記号表（勤務時間帯）'!$C$6:$S$35,17,FALSE))</f>
        <v/>
      </c>
      <c r="AQ26" s="227" t="str">
        <f>IF(AQ24="","",VLOOKUP(AQ24,'【記載例】シフト記号表（勤務時間帯）'!$C$6:$S$35,17,FALSE))</f>
        <v/>
      </c>
      <c r="AR26" s="227">
        <f>IF(AR24="","",VLOOKUP(AR24,'【記載例】シフト記号表（勤務時間帯）'!$C$6:$S$35,17,FALSE))</f>
        <v>6</v>
      </c>
      <c r="AS26" s="227">
        <f>IF(AS24="","",VLOOKUP(AS24,'【記載例】シフト記号表（勤務時間帯）'!$C$6:$S$35,17,FALSE))</f>
        <v>6</v>
      </c>
      <c r="AT26" s="228">
        <f>IF(AT24="","",VLOOKUP(AT24,'【記載例】シフト記号表（勤務時間帯）'!$C$6:$S$35,17,FALSE))</f>
        <v>6</v>
      </c>
      <c r="AU26" s="226" t="str">
        <f>IF(AU24="","",VLOOKUP(AU24,'【記載例】シフト記号表（勤務時間帯）'!$C$6:$S$35,17,FALSE))</f>
        <v/>
      </c>
      <c r="AV26" s="227" t="str">
        <f>IF(AV24="","",VLOOKUP(AV24,'【記載例】シフト記号表（勤務時間帯）'!$C$6:$S$35,17,FALSE))</f>
        <v/>
      </c>
      <c r="AW26" s="227" t="str">
        <f>IF(AW24="","",VLOOKUP(AW24,'【記載例】シフト記号表（勤務時間帯）'!$C$6:$S$35,17,FALSE))</f>
        <v/>
      </c>
      <c r="AX26" s="299">
        <f>IF($BB$3="４週",SUM(S26:AT26),IF($BB$3="暦月",SUM(S26:AW26),""))</f>
        <v>120</v>
      </c>
      <c r="AY26" s="300"/>
      <c r="AZ26" s="374">
        <f>IF($BB$3="４週",AX26/4,IF($BB$3="暦月",【記載例】療養通所!AX26/(【記載例】療養通所!$BB$8/7),""))</f>
        <v>30</v>
      </c>
      <c r="BA26" s="375"/>
      <c r="BB26" s="286"/>
      <c r="BC26" s="287"/>
      <c r="BD26" s="287"/>
      <c r="BE26" s="287"/>
      <c r="BF26" s="288"/>
    </row>
    <row r="27" spans="2:64" ht="20.25" customHeight="1" x14ac:dyDescent="0.4">
      <c r="B27" s="376">
        <f>B24+1</f>
        <v>2</v>
      </c>
      <c r="C27" s="404" t="s">
        <v>5</v>
      </c>
      <c r="D27" s="405"/>
      <c r="E27" s="406"/>
      <c r="F27" s="109"/>
      <c r="G27" s="418" t="s">
        <v>105</v>
      </c>
      <c r="H27" s="420" t="s">
        <v>14</v>
      </c>
      <c r="I27" s="413"/>
      <c r="J27" s="413"/>
      <c r="K27" s="414"/>
      <c r="L27" s="421" t="s">
        <v>107</v>
      </c>
      <c r="M27" s="422"/>
      <c r="N27" s="422"/>
      <c r="O27" s="423"/>
      <c r="P27" s="427" t="s">
        <v>44</v>
      </c>
      <c r="Q27" s="428"/>
      <c r="R27" s="429"/>
      <c r="S27" s="102" t="s">
        <v>149</v>
      </c>
      <c r="T27" s="103" t="s">
        <v>131</v>
      </c>
      <c r="U27" s="103"/>
      <c r="V27" s="103"/>
      <c r="W27" s="103" t="s">
        <v>131</v>
      </c>
      <c r="X27" s="103" t="s">
        <v>131</v>
      </c>
      <c r="Y27" s="104" t="s">
        <v>149</v>
      </c>
      <c r="Z27" s="102" t="s">
        <v>149</v>
      </c>
      <c r="AA27" s="103" t="s">
        <v>131</v>
      </c>
      <c r="AB27" s="103"/>
      <c r="AC27" s="103"/>
      <c r="AD27" s="103" t="s">
        <v>131</v>
      </c>
      <c r="AE27" s="103" t="s">
        <v>131</v>
      </c>
      <c r="AF27" s="104" t="s">
        <v>149</v>
      </c>
      <c r="AG27" s="102" t="s">
        <v>149</v>
      </c>
      <c r="AH27" s="103" t="s">
        <v>131</v>
      </c>
      <c r="AI27" s="103"/>
      <c r="AJ27" s="103"/>
      <c r="AK27" s="103" t="s">
        <v>131</v>
      </c>
      <c r="AL27" s="103" t="s">
        <v>131</v>
      </c>
      <c r="AM27" s="104" t="s">
        <v>149</v>
      </c>
      <c r="AN27" s="102" t="s">
        <v>149</v>
      </c>
      <c r="AO27" s="103" t="s">
        <v>131</v>
      </c>
      <c r="AP27" s="103"/>
      <c r="AQ27" s="103"/>
      <c r="AR27" s="103" t="s">
        <v>131</v>
      </c>
      <c r="AS27" s="103" t="s">
        <v>131</v>
      </c>
      <c r="AT27" s="104" t="s">
        <v>149</v>
      </c>
      <c r="AU27" s="102"/>
      <c r="AV27" s="103"/>
      <c r="AW27" s="103"/>
      <c r="AX27" s="377"/>
      <c r="AY27" s="378"/>
      <c r="AZ27" s="379"/>
      <c r="BA27" s="380"/>
      <c r="BB27" s="415"/>
      <c r="BC27" s="416"/>
      <c r="BD27" s="416"/>
      <c r="BE27" s="416"/>
      <c r="BF27" s="417"/>
    </row>
    <row r="28" spans="2:64" ht="20.25" customHeight="1" x14ac:dyDescent="0.4">
      <c r="B28" s="376"/>
      <c r="C28" s="398"/>
      <c r="D28" s="399"/>
      <c r="E28" s="400"/>
      <c r="F28" s="83"/>
      <c r="G28" s="408"/>
      <c r="H28" s="412"/>
      <c r="I28" s="413"/>
      <c r="J28" s="413"/>
      <c r="K28" s="414"/>
      <c r="L28" s="368"/>
      <c r="M28" s="369"/>
      <c r="N28" s="369"/>
      <c r="O28" s="370"/>
      <c r="P28" s="289" t="s">
        <v>15</v>
      </c>
      <c r="Q28" s="290"/>
      <c r="R28" s="291"/>
      <c r="S28" s="223">
        <f>IF(S27="","",VLOOKUP(S27,'【記載例】シフト記号表（勤務時間帯）'!$C$6:$K$35,9,FALSE))</f>
        <v>8</v>
      </c>
      <c r="T28" s="224">
        <f>IF(T27="","",VLOOKUP(T27,'【記載例】シフト記号表（勤務時間帯）'!$C$6:$K$35,9,FALSE))</f>
        <v>8</v>
      </c>
      <c r="U28" s="224" t="str">
        <f>IF(U27="","",VLOOKUP(U27,'【記載例】シフト記号表（勤務時間帯）'!$C$6:$K$35,9,FALSE))</f>
        <v/>
      </c>
      <c r="V28" s="224" t="str">
        <f>IF(V27="","",VLOOKUP(V27,'【記載例】シフト記号表（勤務時間帯）'!$C$6:$K$35,9,FALSE))</f>
        <v/>
      </c>
      <c r="W28" s="224">
        <f>IF(W27="","",VLOOKUP(W27,'【記載例】シフト記号表（勤務時間帯）'!$C$6:$K$35,9,FALSE))</f>
        <v>8</v>
      </c>
      <c r="X28" s="224">
        <f>IF(X27="","",VLOOKUP(X27,'【記載例】シフト記号表（勤務時間帯）'!$C$6:$K$35,9,FALSE))</f>
        <v>8</v>
      </c>
      <c r="Y28" s="225">
        <f>IF(Y27="","",VLOOKUP(Y27,'【記載例】シフト記号表（勤務時間帯）'!$C$6:$K$35,9,FALSE))</f>
        <v>8</v>
      </c>
      <c r="Z28" s="223">
        <f>IF(Z27="","",VLOOKUP(Z27,'【記載例】シフト記号表（勤務時間帯）'!$C$6:$K$35,9,FALSE))</f>
        <v>8</v>
      </c>
      <c r="AA28" s="224">
        <f>IF(AA27="","",VLOOKUP(AA27,'【記載例】シフト記号表（勤務時間帯）'!$C$6:$K$35,9,FALSE))</f>
        <v>8</v>
      </c>
      <c r="AB28" s="224" t="str">
        <f>IF(AB27="","",VLOOKUP(AB27,'【記載例】シフト記号表（勤務時間帯）'!$C$6:$K$35,9,FALSE))</f>
        <v/>
      </c>
      <c r="AC28" s="224" t="str">
        <f>IF(AC27="","",VLOOKUP(AC27,'【記載例】シフト記号表（勤務時間帯）'!$C$6:$K$35,9,FALSE))</f>
        <v/>
      </c>
      <c r="AD28" s="224">
        <f>IF(AD27="","",VLOOKUP(AD27,'【記載例】シフト記号表（勤務時間帯）'!$C$6:$K$35,9,FALSE))</f>
        <v>8</v>
      </c>
      <c r="AE28" s="224">
        <f>IF(AE27="","",VLOOKUP(AE27,'【記載例】シフト記号表（勤務時間帯）'!$C$6:$K$35,9,FALSE))</f>
        <v>8</v>
      </c>
      <c r="AF28" s="225">
        <f>IF(AF27="","",VLOOKUP(AF27,'【記載例】シフト記号表（勤務時間帯）'!$C$6:$K$35,9,FALSE))</f>
        <v>8</v>
      </c>
      <c r="AG28" s="223">
        <f>IF(AG27="","",VLOOKUP(AG27,'【記載例】シフト記号表（勤務時間帯）'!$C$6:$K$35,9,FALSE))</f>
        <v>8</v>
      </c>
      <c r="AH28" s="224">
        <f>IF(AH27="","",VLOOKUP(AH27,'【記載例】シフト記号表（勤務時間帯）'!$C$6:$K$35,9,FALSE))</f>
        <v>8</v>
      </c>
      <c r="AI28" s="224" t="str">
        <f>IF(AI27="","",VLOOKUP(AI27,'【記載例】シフト記号表（勤務時間帯）'!$C$6:$K$35,9,FALSE))</f>
        <v/>
      </c>
      <c r="AJ28" s="224" t="str">
        <f>IF(AJ27="","",VLOOKUP(AJ27,'【記載例】シフト記号表（勤務時間帯）'!$C$6:$K$35,9,FALSE))</f>
        <v/>
      </c>
      <c r="AK28" s="224">
        <f>IF(AK27="","",VLOOKUP(AK27,'【記載例】シフト記号表（勤務時間帯）'!$C$6:$K$35,9,FALSE))</f>
        <v>8</v>
      </c>
      <c r="AL28" s="224">
        <f>IF(AL27="","",VLOOKUP(AL27,'【記載例】シフト記号表（勤務時間帯）'!$C$6:$K$35,9,FALSE))</f>
        <v>8</v>
      </c>
      <c r="AM28" s="225">
        <f>IF(AM27="","",VLOOKUP(AM27,'【記載例】シフト記号表（勤務時間帯）'!$C$6:$K$35,9,FALSE))</f>
        <v>8</v>
      </c>
      <c r="AN28" s="223">
        <f>IF(AN27="","",VLOOKUP(AN27,'【記載例】シフト記号表（勤務時間帯）'!$C$6:$K$35,9,FALSE))</f>
        <v>8</v>
      </c>
      <c r="AO28" s="224">
        <f>IF(AO27="","",VLOOKUP(AO27,'【記載例】シフト記号表（勤務時間帯）'!$C$6:$K$35,9,FALSE))</f>
        <v>8</v>
      </c>
      <c r="AP28" s="224" t="str">
        <f>IF(AP27="","",VLOOKUP(AP27,'【記載例】シフト記号表（勤務時間帯）'!$C$6:$K$35,9,FALSE))</f>
        <v/>
      </c>
      <c r="AQ28" s="224" t="str">
        <f>IF(AQ27="","",VLOOKUP(AQ27,'【記載例】シフト記号表（勤務時間帯）'!$C$6:$K$35,9,FALSE))</f>
        <v/>
      </c>
      <c r="AR28" s="224">
        <f>IF(AR27="","",VLOOKUP(AR27,'【記載例】シフト記号表（勤務時間帯）'!$C$6:$K$35,9,FALSE))</f>
        <v>8</v>
      </c>
      <c r="AS28" s="224">
        <f>IF(AS27="","",VLOOKUP(AS27,'【記載例】シフト記号表（勤務時間帯）'!$C$6:$K$35,9,FALSE))</f>
        <v>8</v>
      </c>
      <c r="AT28" s="225">
        <f>IF(AT27="","",VLOOKUP(AT27,'【記載例】シフト記号表（勤務時間帯）'!$C$6:$K$35,9,FALSE))</f>
        <v>8</v>
      </c>
      <c r="AU28" s="223" t="str">
        <f>IF(AU27="","",VLOOKUP(AU27,'【記載例】シフト記号表（勤務時間帯）'!$C$6:$K$35,9,FALSE))</f>
        <v/>
      </c>
      <c r="AV28" s="224" t="str">
        <f>IF(AV27="","",VLOOKUP(AV27,'【記載例】シフト記号表（勤務時間帯）'!$C$6:$K$35,9,FALSE))</f>
        <v/>
      </c>
      <c r="AW28" s="224" t="str">
        <f>IF(AW27="","",VLOOKUP(AW27,'【記載例】シフト記号表（勤務時間帯）'!$C$6:$K$35,9,FALSE))</f>
        <v/>
      </c>
      <c r="AX28" s="292">
        <f>IF($BB$3="４週",SUM(S28:AT28),IF($BB$3="暦月",SUM(S28:AW28),""))</f>
        <v>160</v>
      </c>
      <c r="AY28" s="293"/>
      <c r="AZ28" s="294">
        <f>IF($BB$3="４週",AX28/4,IF($BB$3="暦月",【記載例】療養通所!AX28/(【記載例】療養通所!$BB$8/7),""))</f>
        <v>40</v>
      </c>
      <c r="BA28" s="295"/>
      <c r="BB28" s="283"/>
      <c r="BC28" s="284"/>
      <c r="BD28" s="284"/>
      <c r="BE28" s="284"/>
      <c r="BF28" s="285"/>
    </row>
    <row r="29" spans="2:64" ht="20.25" customHeight="1" x14ac:dyDescent="0.4">
      <c r="B29" s="376"/>
      <c r="C29" s="401"/>
      <c r="D29" s="402"/>
      <c r="E29" s="403"/>
      <c r="F29" s="83" t="str">
        <f>C27</f>
        <v>看護職員</v>
      </c>
      <c r="G29" s="419"/>
      <c r="H29" s="412"/>
      <c r="I29" s="413"/>
      <c r="J29" s="413"/>
      <c r="K29" s="414"/>
      <c r="L29" s="424"/>
      <c r="M29" s="425"/>
      <c r="N29" s="425"/>
      <c r="O29" s="426"/>
      <c r="P29" s="296" t="s">
        <v>45</v>
      </c>
      <c r="Q29" s="297"/>
      <c r="R29" s="298"/>
      <c r="S29" s="226">
        <f>IF(S27="","",VLOOKUP(S27,'【記載例】シフト記号表（勤務時間帯）'!$C$6:$S$35,17,FALSE))</f>
        <v>6</v>
      </c>
      <c r="T29" s="227">
        <f>IF(T27="","",VLOOKUP(T27,'【記載例】シフト記号表（勤務時間帯）'!$C$6:$S$35,17,FALSE))</f>
        <v>6</v>
      </c>
      <c r="U29" s="227" t="str">
        <f>IF(U27="","",VLOOKUP(U27,'【記載例】シフト記号表（勤務時間帯）'!$C$6:$S$35,17,FALSE))</f>
        <v/>
      </c>
      <c r="V29" s="227" t="str">
        <f>IF(V27="","",VLOOKUP(V27,'【記載例】シフト記号表（勤務時間帯）'!$C$6:$S$35,17,FALSE))</f>
        <v/>
      </c>
      <c r="W29" s="227">
        <f>IF(W27="","",VLOOKUP(W27,'【記載例】シフト記号表（勤務時間帯）'!$C$6:$S$35,17,FALSE))</f>
        <v>6</v>
      </c>
      <c r="X29" s="227">
        <f>IF(X27="","",VLOOKUP(X27,'【記載例】シフト記号表（勤務時間帯）'!$C$6:$S$35,17,FALSE))</f>
        <v>6</v>
      </c>
      <c r="Y29" s="228">
        <f>IF(Y27="","",VLOOKUP(Y27,'【記載例】シフト記号表（勤務時間帯）'!$C$6:$S$35,17,FALSE))</f>
        <v>6</v>
      </c>
      <c r="Z29" s="226">
        <f>IF(Z27="","",VLOOKUP(Z27,'【記載例】シフト記号表（勤務時間帯）'!$C$6:$S$35,17,FALSE))</f>
        <v>6</v>
      </c>
      <c r="AA29" s="227">
        <f>IF(AA27="","",VLOOKUP(AA27,'【記載例】シフト記号表（勤務時間帯）'!$C$6:$S$35,17,FALSE))</f>
        <v>6</v>
      </c>
      <c r="AB29" s="227" t="str">
        <f>IF(AB27="","",VLOOKUP(AB27,'【記載例】シフト記号表（勤務時間帯）'!$C$6:$S$35,17,FALSE))</f>
        <v/>
      </c>
      <c r="AC29" s="227" t="str">
        <f>IF(AC27="","",VLOOKUP(AC27,'【記載例】シフト記号表（勤務時間帯）'!$C$6:$S$35,17,FALSE))</f>
        <v/>
      </c>
      <c r="AD29" s="227">
        <f>IF(AD27="","",VLOOKUP(AD27,'【記載例】シフト記号表（勤務時間帯）'!$C$6:$S$35,17,FALSE))</f>
        <v>6</v>
      </c>
      <c r="AE29" s="227">
        <f>IF(AE27="","",VLOOKUP(AE27,'【記載例】シフト記号表（勤務時間帯）'!$C$6:$S$35,17,FALSE))</f>
        <v>6</v>
      </c>
      <c r="AF29" s="228">
        <f>IF(AF27="","",VLOOKUP(AF27,'【記載例】シフト記号表（勤務時間帯）'!$C$6:$S$35,17,FALSE))</f>
        <v>6</v>
      </c>
      <c r="AG29" s="226">
        <f>IF(AG27="","",VLOOKUP(AG27,'【記載例】シフト記号表（勤務時間帯）'!$C$6:$S$35,17,FALSE))</f>
        <v>6</v>
      </c>
      <c r="AH29" s="227">
        <f>IF(AH27="","",VLOOKUP(AH27,'【記載例】シフト記号表（勤務時間帯）'!$C$6:$S$35,17,FALSE))</f>
        <v>6</v>
      </c>
      <c r="AI29" s="227" t="str">
        <f>IF(AI27="","",VLOOKUP(AI27,'【記載例】シフト記号表（勤務時間帯）'!$C$6:$S$35,17,FALSE))</f>
        <v/>
      </c>
      <c r="AJ29" s="227" t="str">
        <f>IF(AJ27="","",VLOOKUP(AJ27,'【記載例】シフト記号表（勤務時間帯）'!$C$6:$S$35,17,FALSE))</f>
        <v/>
      </c>
      <c r="AK29" s="227">
        <f>IF(AK27="","",VLOOKUP(AK27,'【記載例】シフト記号表（勤務時間帯）'!$C$6:$S$35,17,FALSE))</f>
        <v>6</v>
      </c>
      <c r="AL29" s="227">
        <f>IF(AL27="","",VLOOKUP(AL27,'【記載例】シフト記号表（勤務時間帯）'!$C$6:$S$35,17,FALSE))</f>
        <v>6</v>
      </c>
      <c r="AM29" s="228">
        <f>IF(AM27="","",VLOOKUP(AM27,'【記載例】シフト記号表（勤務時間帯）'!$C$6:$S$35,17,FALSE))</f>
        <v>6</v>
      </c>
      <c r="AN29" s="226">
        <f>IF(AN27="","",VLOOKUP(AN27,'【記載例】シフト記号表（勤務時間帯）'!$C$6:$S$35,17,FALSE))</f>
        <v>6</v>
      </c>
      <c r="AO29" s="227">
        <f>IF(AO27="","",VLOOKUP(AO27,'【記載例】シフト記号表（勤務時間帯）'!$C$6:$S$35,17,FALSE))</f>
        <v>6</v>
      </c>
      <c r="AP29" s="227" t="str">
        <f>IF(AP27="","",VLOOKUP(AP27,'【記載例】シフト記号表（勤務時間帯）'!$C$6:$S$35,17,FALSE))</f>
        <v/>
      </c>
      <c r="AQ29" s="227" t="str">
        <f>IF(AQ27="","",VLOOKUP(AQ27,'【記載例】シフト記号表（勤務時間帯）'!$C$6:$S$35,17,FALSE))</f>
        <v/>
      </c>
      <c r="AR29" s="227">
        <f>IF(AR27="","",VLOOKUP(AR27,'【記載例】シフト記号表（勤務時間帯）'!$C$6:$S$35,17,FALSE))</f>
        <v>6</v>
      </c>
      <c r="AS29" s="227">
        <f>IF(AS27="","",VLOOKUP(AS27,'【記載例】シフト記号表（勤務時間帯）'!$C$6:$S$35,17,FALSE))</f>
        <v>6</v>
      </c>
      <c r="AT29" s="228">
        <f>IF(AT27="","",VLOOKUP(AT27,'【記載例】シフト記号表（勤務時間帯）'!$C$6:$S$35,17,FALSE))</f>
        <v>6</v>
      </c>
      <c r="AU29" s="226" t="str">
        <f>IF(AU27="","",VLOOKUP(AU27,'【記載例】シフト記号表（勤務時間帯）'!$C$6:$S$35,17,FALSE))</f>
        <v/>
      </c>
      <c r="AV29" s="227" t="str">
        <f>IF(AV27="","",VLOOKUP(AV27,'【記載例】シフト記号表（勤務時間帯）'!$C$6:$S$35,17,FALSE))</f>
        <v/>
      </c>
      <c r="AW29" s="227" t="str">
        <f>IF(AW27="","",VLOOKUP(AW27,'【記載例】シフト記号表（勤務時間帯）'!$C$6:$S$35,17,FALSE))</f>
        <v/>
      </c>
      <c r="AX29" s="299">
        <f>IF($BB$3="４週",SUM(S29:AT29),IF($BB$3="暦月",SUM(S29:AW29),""))</f>
        <v>120</v>
      </c>
      <c r="AY29" s="300"/>
      <c r="AZ29" s="374">
        <f>IF($BB$3="４週",AX29/4,IF($BB$3="暦月",【記載例】療養通所!AX29/(【記載例】療養通所!$BB$8/7),""))</f>
        <v>30</v>
      </c>
      <c r="BA29" s="375"/>
      <c r="BB29" s="286"/>
      <c r="BC29" s="287"/>
      <c r="BD29" s="287"/>
      <c r="BE29" s="287"/>
      <c r="BF29" s="288"/>
    </row>
    <row r="30" spans="2:64" ht="20.25" customHeight="1" x14ac:dyDescent="0.4">
      <c r="B30" s="376">
        <f>B27+1</f>
        <v>3</v>
      </c>
      <c r="C30" s="381" t="s">
        <v>5</v>
      </c>
      <c r="D30" s="382"/>
      <c r="E30" s="383"/>
      <c r="F30" s="109"/>
      <c r="G30" s="418" t="s">
        <v>105</v>
      </c>
      <c r="H30" s="420" t="s">
        <v>14</v>
      </c>
      <c r="I30" s="413"/>
      <c r="J30" s="413"/>
      <c r="K30" s="414"/>
      <c r="L30" s="421" t="s">
        <v>108</v>
      </c>
      <c r="M30" s="422"/>
      <c r="N30" s="422"/>
      <c r="O30" s="423"/>
      <c r="P30" s="427" t="s">
        <v>44</v>
      </c>
      <c r="Q30" s="428"/>
      <c r="R30" s="429"/>
      <c r="S30" s="102" t="s">
        <v>131</v>
      </c>
      <c r="T30" s="103" t="s">
        <v>149</v>
      </c>
      <c r="U30" s="103"/>
      <c r="V30" s="103"/>
      <c r="W30" s="103" t="s">
        <v>149</v>
      </c>
      <c r="X30" s="103" t="s">
        <v>149</v>
      </c>
      <c r="Y30" s="104" t="s">
        <v>131</v>
      </c>
      <c r="Z30" s="102" t="s">
        <v>131</v>
      </c>
      <c r="AA30" s="103" t="s">
        <v>149</v>
      </c>
      <c r="AB30" s="103"/>
      <c r="AC30" s="103"/>
      <c r="AD30" s="103" t="s">
        <v>149</v>
      </c>
      <c r="AE30" s="103" t="s">
        <v>149</v>
      </c>
      <c r="AF30" s="104" t="s">
        <v>131</v>
      </c>
      <c r="AG30" s="102" t="s">
        <v>131</v>
      </c>
      <c r="AH30" s="103" t="s">
        <v>149</v>
      </c>
      <c r="AI30" s="103"/>
      <c r="AJ30" s="103"/>
      <c r="AK30" s="103" t="s">
        <v>149</v>
      </c>
      <c r="AL30" s="103" t="s">
        <v>149</v>
      </c>
      <c r="AM30" s="104" t="s">
        <v>131</v>
      </c>
      <c r="AN30" s="102" t="s">
        <v>131</v>
      </c>
      <c r="AO30" s="103" t="s">
        <v>149</v>
      </c>
      <c r="AP30" s="103"/>
      <c r="AQ30" s="103"/>
      <c r="AR30" s="103" t="s">
        <v>149</v>
      </c>
      <c r="AS30" s="103" t="s">
        <v>149</v>
      </c>
      <c r="AT30" s="104" t="s">
        <v>131</v>
      </c>
      <c r="AU30" s="102"/>
      <c r="AV30" s="103"/>
      <c r="AW30" s="103"/>
      <c r="AX30" s="377"/>
      <c r="AY30" s="378"/>
      <c r="AZ30" s="379"/>
      <c r="BA30" s="380"/>
      <c r="BB30" s="415"/>
      <c r="BC30" s="416"/>
      <c r="BD30" s="416"/>
      <c r="BE30" s="416"/>
      <c r="BF30" s="417"/>
    </row>
    <row r="31" spans="2:64" ht="20.25" customHeight="1" x14ac:dyDescent="0.4">
      <c r="B31" s="376"/>
      <c r="C31" s="384"/>
      <c r="D31" s="385"/>
      <c r="E31" s="386"/>
      <c r="F31" s="83"/>
      <c r="G31" s="408"/>
      <c r="H31" s="412"/>
      <c r="I31" s="413"/>
      <c r="J31" s="413"/>
      <c r="K31" s="414"/>
      <c r="L31" s="368"/>
      <c r="M31" s="369"/>
      <c r="N31" s="369"/>
      <c r="O31" s="370"/>
      <c r="P31" s="289" t="s">
        <v>15</v>
      </c>
      <c r="Q31" s="290"/>
      <c r="R31" s="291"/>
      <c r="S31" s="223">
        <f>IF(S30="","",VLOOKUP(S30,'【記載例】シフト記号表（勤務時間帯）'!$C$6:$K$35,9,FALSE))</f>
        <v>8</v>
      </c>
      <c r="T31" s="224">
        <f>IF(T30="","",VLOOKUP(T30,'【記載例】シフト記号表（勤務時間帯）'!$C$6:$K$35,9,FALSE))</f>
        <v>8</v>
      </c>
      <c r="U31" s="224" t="str">
        <f>IF(U30="","",VLOOKUP(U30,'【記載例】シフト記号表（勤務時間帯）'!$C$6:$K$35,9,FALSE))</f>
        <v/>
      </c>
      <c r="V31" s="224" t="str">
        <f>IF(V30="","",VLOOKUP(V30,'【記載例】シフト記号表（勤務時間帯）'!$C$6:$K$35,9,FALSE))</f>
        <v/>
      </c>
      <c r="W31" s="224">
        <f>IF(W30="","",VLOOKUP(W30,'【記載例】シフト記号表（勤務時間帯）'!$C$6:$K$35,9,FALSE))</f>
        <v>8</v>
      </c>
      <c r="X31" s="224">
        <f>IF(X30="","",VLOOKUP(X30,'【記載例】シフト記号表（勤務時間帯）'!$C$6:$K$35,9,FALSE))</f>
        <v>8</v>
      </c>
      <c r="Y31" s="225">
        <f>IF(Y30="","",VLOOKUP(Y30,'【記載例】シフト記号表（勤務時間帯）'!$C$6:$K$35,9,FALSE))</f>
        <v>8</v>
      </c>
      <c r="Z31" s="223">
        <f>IF(Z30="","",VLOOKUP(Z30,'【記載例】シフト記号表（勤務時間帯）'!$C$6:$K$35,9,FALSE))</f>
        <v>8</v>
      </c>
      <c r="AA31" s="224">
        <f>IF(AA30="","",VLOOKUP(AA30,'【記載例】シフト記号表（勤務時間帯）'!$C$6:$K$35,9,FALSE))</f>
        <v>8</v>
      </c>
      <c r="AB31" s="224" t="str">
        <f>IF(AB30="","",VLOOKUP(AB30,'【記載例】シフト記号表（勤務時間帯）'!$C$6:$K$35,9,FALSE))</f>
        <v/>
      </c>
      <c r="AC31" s="224" t="str">
        <f>IF(AC30="","",VLOOKUP(AC30,'【記載例】シフト記号表（勤務時間帯）'!$C$6:$K$35,9,FALSE))</f>
        <v/>
      </c>
      <c r="AD31" s="224">
        <f>IF(AD30="","",VLOOKUP(AD30,'【記載例】シフト記号表（勤務時間帯）'!$C$6:$K$35,9,FALSE))</f>
        <v>8</v>
      </c>
      <c r="AE31" s="224">
        <f>IF(AE30="","",VLOOKUP(AE30,'【記載例】シフト記号表（勤務時間帯）'!$C$6:$K$35,9,FALSE))</f>
        <v>8</v>
      </c>
      <c r="AF31" s="225">
        <f>IF(AF30="","",VLOOKUP(AF30,'【記載例】シフト記号表（勤務時間帯）'!$C$6:$K$35,9,FALSE))</f>
        <v>8</v>
      </c>
      <c r="AG31" s="223">
        <f>IF(AG30="","",VLOOKUP(AG30,'【記載例】シフト記号表（勤務時間帯）'!$C$6:$K$35,9,FALSE))</f>
        <v>8</v>
      </c>
      <c r="AH31" s="224">
        <f>IF(AH30="","",VLOOKUP(AH30,'【記載例】シフト記号表（勤務時間帯）'!$C$6:$K$35,9,FALSE))</f>
        <v>8</v>
      </c>
      <c r="AI31" s="224" t="str">
        <f>IF(AI30="","",VLOOKUP(AI30,'【記載例】シフト記号表（勤務時間帯）'!$C$6:$K$35,9,FALSE))</f>
        <v/>
      </c>
      <c r="AJ31" s="224" t="str">
        <f>IF(AJ30="","",VLOOKUP(AJ30,'【記載例】シフト記号表（勤務時間帯）'!$C$6:$K$35,9,FALSE))</f>
        <v/>
      </c>
      <c r="AK31" s="224">
        <f>IF(AK30="","",VLOOKUP(AK30,'【記載例】シフト記号表（勤務時間帯）'!$C$6:$K$35,9,FALSE))</f>
        <v>8</v>
      </c>
      <c r="AL31" s="224">
        <f>IF(AL30="","",VLOOKUP(AL30,'【記載例】シフト記号表（勤務時間帯）'!$C$6:$K$35,9,FALSE))</f>
        <v>8</v>
      </c>
      <c r="AM31" s="225">
        <f>IF(AM30="","",VLOOKUP(AM30,'【記載例】シフト記号表（勤務時間帯）'!$C$6:$K$35,9,FALSE))</f>
        <v>8</v>
      </c>
      <c r="AN31" s="223">
        <f>IF(AN30="","",VLOOKUP(AN30,'【記載例】シフト記号表（勤務時間帯）'!$C$6:$K$35,9,FALSE))</f>
        <v>8</v>
      </c>
      <c r="AO31" s="224">
        <f>IF(AO30="","",VLOOKUP(AO30,'【記載例】シフト記号表（勤務時間帯）'!$C$6:$K$35,9,FALSE))</f>
        <v>8</v>
      </c>
      <c r="AP31" s="224" t="str">
        <f>IF(AP30="","",VLOOKUP(AP30,'【記載例】シフト記号表（勤務時間帯）'!$C$6:$K$35,9,FALSE))</f>
        <v/>
      </c>
      <c r="AQ31" s="224" t="str">
        <f>IF(AQ30="","",VLOOKUP(AQ30,'【記載例】シフト記号表（勤務時間帯）'!$C$6:$K$35,9,FALSE))</f>
        <v/>
      </c>
      <c r="AR31" s="224">
        <f>IF(AR30="","",VLOOKUP(AR30,'【記載例】シフト記号表（勤務時間帯）'!$C$6:$K$35,9,FALSE))</f>
        <v>8</v>
      </c>
      <c r="AS31" s="224">
        <f>IF(AS30="","",VLOOKUP(AS30,'【記載例】シフト記号表（勤務時間帯）'!$C$6:$K$35,9,FALSE))</f>
        <v>8</v>
      </c>
      <c r="AT31" s="225">
        <f>IF(AT30="","",VLOOKUP(AT30,'【記載例】シフト記号表（勤務時間帯）'!$C$6:$K$35,9,FALSE))</f>
        <v>8</v>
      </c>
      <c r="AU31" s="223" t="str">
        <f>IF(AU30="","",VLOOKUP(AU30,'【記載例】シフト記号表（勤務時間帯）'!$C$6:$K$35,9,FALSE))</f>
        <v/>
      </c>
      <c r="AV31" s="224" t="str">
        <f>IF(AV30="","",VLOOKUP(AV30,'【記載例】シフト記号表（勤務時間帯）'!$C$6:$K$35,9,FALSE))</f>
        <v/>
      </c>
      <c r="AW31" s="224" t="str">
        <f>IF(AW30="","",VLOOKUP(AW30,'【記載例】シフト記号表（勤務時間帯）'!$C$6:$K$35,9,FALSE))</f>
        <v/>
      </c>
      <c r="AX31" s="292">
        <f>IF($BB$3="４週",SUM(S31:AT31),IF($BB$3="暦月",SUM(S31:AW31),""))</f>
        <v>160</v>
      </c>
      <c r="AY31" s="293"/>
      <c r="AZ31" s="294">
        <f>IF($BB$3="４週",AX31/4,IF($BB$3="暦月",【記載例】療養通所!AX31/(【記載例】療養通所!$BB$8/7),""))</f>
        <v>40</v>
      </c>
      <c r="BA31" s="295"/>
      <c r="BB31" s="283"/>
      <c r="BC31" s="284"/>
      <c r="BD31" s="284"/>
      <c r="BE31" s="284"/>
      <c r="BF31" s="285"/>
    </row>
    <row r="32" spans="2:64" ht="20.25" customHeight="1" x14ac:dyDescent="0.4">
      <c r="B32" s="376"/>
      <c r="C32" s="387"/>
      <c r="D32" s="388"/>
      <c r="E32" s="389"/>
      <c r="F32" s="83" t="str">
        <f>C30</f>
        <v>看護職員</v>
      </c>
      <c r="G32" s="419"/>
      <c r="H32" s="412"/>
      <c r="I32" s="413"/>
      <c r="J32" s="413"/>
      <c r="K32" s="414"/>
      <c r="L32" s="424"/>
      <c r="M32" s="425"/>
      <c r="N32" s="425"/>
      <c r="O32" s="426"/>
      <c r="P32" s="296" t="s">
        <v>45</v>
      </c>
      <c r="Q32" s="297"/>
      <c r="R32" s="298"/>
      <c r="S32" s="226">
        <f>IF(S30="","",VLOOKUP(S30,'【記載例】シフト記号表（勤務時間帯）'!$C$6:$S$35,17,FALSE))</f>
        <v>6</v>
      </c>
      <c r="T32" s="227">
        <f>IF(T30="","",VLOOKUP(T30,'【記載例】シフト記号表（勤務時間帯）'!$C$6:$S$35,17,FALSE))</f>
        <v>6</v>
      </c>
      <c r="U32" s="227" t="str">
        <f>IF(U30="","",VLOOKUP(U30,'【記載例】シフト記号表（勤務時間帯）'!$C$6:$S$35,17,FALSE))</f>
        <v/>
      </c>
      <c r="V32" s="227" t="str">
        <f>IF(V30="","",VLOOKUP(V30,'【記載例】シフト記号表（勤務時間帯）'!$C$6:$S$35,17,FALSE))</f>
        <v/>
      </c>
      <c r="W32" s="227">
        <f>IF(W30="","",VLOOKUP(W30,'【記載例】シフト記号表（勤務時間帯）'!$C$6:$S$35,17,FALSE))</f>
        <v>6</v>
      </c>
      <c r="X32" s="227">
        <f>IF(X30="","",VLOOKUP(X30,'【記載例】シフト記号表（勤務時間帯）'!$C$6:$S$35,17,FALSE))</f>
        <v>6</v>
      </c>
      <c r="Y32" s="228">
        <f>IF(Y30="","",VLOOKUP(Y30,'【記載例】シフト記号表（勤務時間帯）'!$C$6:$S$35,17,FALSE))</f>
        <v>6</v>
      </c>
      <c r="Z32" s="226">
        <f>IF(Z30="","",VLOOKUP(Z30,'【記載例】シフト記号表（勤務時間帯）'!$C$6:$S$35,17,FALSE))</f>
        <v>6</v>
      </c>
      <c r="AA32" s="227">
        <f>IF(AA30="","",VLOOKUP(AA30,'【記載例】シフト記号表（勤務時間帯）'!$C$6:$S$35,17,FALSE))</f>
        <v>6</v>
      </c>
      <c r="AB32" s="227" t="str">
        <f>IF(AB30="","",VLOOKUP(AB30,'【記載例】シフト記号表（勤務時間帯）'!$C$6:$S$35,17,FALSE))</f>
        <v/>
      </c>
      <c r="AC32" s="227" t="str">
        <f>IF(AC30="","",VLOOKUP(AC30,'【記載例】シフト記号表（勤務時間帯）'!$C$6:$S$35,17,FALSE))</f>
        <v/>
      </c>
      <c r="AD32" s="227">
        <f>IF(AD30="","",VLOOKUP(AD30,'【記載例】シフト記号表（勤務時間帯）'!$C$6:$S$35,17,FALSE))</f>
        <v>6</v>
      </c>
      <c r="AE32" s="227">
        <f>IF(AE30="","",VLOOKUP(AE30,'【記載例】シフト記号表（勤務時間帯）'!$C$6:$S$35,17,FALSE))</f>
        <v>6</v>
      </c>
      <c r="AF32" s="228">
        <f>IF(AF30="","",VLOOKUP(AF30,'【記載例】シフト記号表（勤務時間帯）'!$C$6:$S$35,17,FALSE))</f>
        <v>6</v>
      </c>
      <c r="AG32" s="226">
        <f>IF(AG30="","",VLOOKUP(AG30,'【記載例】シフト記号表（勤務時間帯）'!$C$6:$S$35,17,FALSE))</f>
        <v>6</v>
      </c>
      <c r="AH32" s="227">
        <f>IF(AH30="","",VLOOKUP(AH30,'【記載例】シフト記号表（勤務時間帯）'!$C$6:$S$35,17,FALSE))</f>
        <v>6</v>
      </c>
      <c r="AI32" s="227" t="str">
        <f>IF(AI30="","",VLOOKUP(AI30,'【記載例】シフト記号表（勤務時間帯）'!$C$6:$S$35,17,FALSE))</f>
        <v/>
      </c>
      <c r="AJ32" s="227" t="str">
        <f>IF(AJ30="","",VLOOKUP(AJ30,'【記載例】シフト記号表（勤務時間帯）'!$C$6:$S$35,17,FALSE))</f>
        <v/>
      </c>
      <c r="AK32" s="227">
        <f>IF(AK30="","",VLOOKUP(AK30,'【記載例】シフト記号表（勤務時間帯）'!$C$6:$S$35,17,FALSE))</f>
        <v>6</v>
      </c>
      <c r="AL32" s="227">
        <f>IF(AL30="","",VLOOKUP(AL30,'【記載例】シフト記号表（勤務時間帯）'!$C$6:$S$35,17,FALSE))</f>
        <v>6</v>
      </c>
      <c r="AM32" s="228">
        <f>IF(AM30="","",VLOOKUP(AM30,'【記載例】シフト記号表（勤務時間帯）'!$C$6:$S$35,17,FALSE))</f>
        <v>6</v>
      </c>
      <c r="AN32" s="226">
        <f>IF(AN30="","",VLOOKUP(AN30,'【記載例】シフト記号表（勤務時間帯）'!$C$6:$S$35,17,FALSE))</f>
        <v>6</v>
      </c>
      <c r="AO32" s="227">
        <f>IF(AO30="","",VLOOKUP(AO30,'【記載例】シフト記号表（勤務時間帯）'!$C$6:$S$35,17,FALSE))</f>
        <v>6</v>
      </c>
      <c r="AP32" s="227" t="str">
        <f>IF(AP30="","",VLOOKUP(AP30,'【記載例】シフト記号表（勤務時間帯）'!$C$6:$S$35,17,FALSE))</f>
        <v/>
      </c>
      <c r="AQ32" s="227" t="str">
        <f>IF(AQ30="","",VLOOKUP(AQ30,'【記載例】シフト記号表（勤務時間帯）'!$C$6:$S$35,17,FALSE))</f>
        <v/>
      </c>
      <c r="AR32" s="227">
        <f>IF(AR30="","",VLOOKUP(AR30,'【記載例】シフト記号表（勤務時間帯）'!$C$6:$S$35,17,FALSE))</f>
        <v>6</v>
      </c>
      <c r="AS32" s="227">
        <f>IF(AS30="","",VLOOKUP(AS30,'【記載例】シフト記号表（勤務時間帯）'!$C$6:$S$35,17,FALSE))</f>
        <v>6</v>
      </c>
      <c r="AT32" s="228">
        <f>IF(AT30="","",VLOOKUP(AT30,'【記載例】シフト記号表（勤務時間帯）'!$C$6:$S$35,17,FALSE))</f>
        <v>6</v>
      </c>
      <c r="AU32" s="226" t="str">
        <f>IF(AU30="","",VLOOKUP(AU30,'【記載例】シフト記号表（勤務時間帯）'!$C$6:$S$35,17,FALSE))</f>
        <v/>
      </c>
      <c r="AV32" s="227" t="str">
        <f>IF(AV30="","",VLOOKUP(AV30,'【記載例】シフト記号表（勤務時間帯）'!$C$6:$S$35,17,FALSE))</f>
        <v/>
      </c>
      <c r="AW32" s="227" t="str">
        <f>IF(AW30="","",VLOOKUP(AW30,'【記載例】シフト記号表（勤務時間帯）'!$C$6:$S$35,17,FALSE))</f>
        <v/>
      </c>
      <c r="AX32" s="299">
        <f>IF($BB$3="４週",SUM(S32:AT32),IF($BB$3="暦月",SUM(S32:AW32),""))</f>
        <v>120</v>
      </c>
      <c r="AY32" s="300"/>
      <c r="AZ32" s="374">
        <f>IF($BB$3="４週",AX32/4,IF($BB$3="暦月",【記載例】療養通所!AX32/(【記載例】療養通所!$BB$8/7),""))</f>
        <v>30</v>
      </c>
      <c r="BA32" s="375"/>
      <c r="BB32" s="286"/>
      <c r="BC32" s="287"/>
      <c r="BD32" s="287"/>
      <c r="BE32" s="287"/>
      <c r="BF32" s="288"/>
    </row>
    <row r="33" spans="2:58" ht="20.25" customHeight="1" x14ac:dyDescent="0.4">
      <c r="B33" s="376">
        <f>B30+1</f>
        <v>4</v>
      </c>
      <c r="C33" s="381" t="s">
        <v>5</v>
      </c>
      <c r="D33" s="382"/>
      <c r="E33" s="383"/>
      <c r="F33" s="109"/>
      <c r="G33" s="418" t="s">
        <v>105</v>
      </c>
      <c r="H33" s="420" t="s">
        <v>6</v>
      </c>
      <c r="I33" s="413"/>
      <c r="J33" s="413"/>
      <c r="K33" s="414"/>
      <c r="L33" s="421" t="s">
        <v>109</v>
      </c>
      <c r="M33" s="422"/>
      <c r="N33" s="422"/>
      <c r="O33" s="423"/>
      <c r="P33" s="427" t="s">
        <v>44</v>
      </c>
      <c r="Q33" s="428"/>
      <c r="R33" s="429"/>
      <c r="S33" s="102" t="s">
        <v>28</v>
      </c>
      <c r="T33" s="103" t="s">
        <v>149</v>
      </c>
      <c r="U33" s="103"/>
      <c r="V33" s="103"/>
      <c r="W33" s="103" t="s">
        <v>149</v>
      </c>
      <c r="X33" s="103" t="s">
        <v>149</v>
      </c>
      <c r="Y33" s="104" t="s">
        <v>149</v>
      </c>
      <c r="Z33" s="102" t="s">
        <v>28</v>
      </c>
      <c r="AA33" s="103" t="s">
        <v>149</v>
      </c>
      <c r="AB33" s="103"/>
      <c r="AC33" s="103"/>
      <c r="AD33" s="103" t="s">
        <v>149</v>
      </c>
      <c r="AE33" s="103" t="s">
        <v>28</v>
      </c>
      <c r="AF33" s="104" t="s">
        <v>149</v>
      </c>
      <c r="AG33" s="102" t="s">
        <v>28</v>
      </c>
      <c r="AH33" s="103" t="s">
        <v>149</v>
      </c>
      <c r="AI33" s="103"/>
      <c r="AJ33" s="103"/>
      <c r="AK33" s="103" t="s">
        <v>149</v>
      </c>
      <c r="AL33" s="103" t="s">
        <v>28</v>
      </c>
      <c r="AM33" s="104" t="s">
        <v>149</v>
      </c>
      <c r="AN33" s="102" t="s">
        <v>28</v>
      </c>
      <c r="AO33" s="103" t="s">
        <v>149</v>
      </c>
      <c r="AP33" s="103"/>
      <c r="AQ33" s="103"/>
      <c r="AR33" s="103" t="s">
        <v>149</v>
      </c>
      <c r="AS33" s="103" t="s">
        <v>28</v>
      </c>
      <c r="AT33" s="104" t="s">
        <v>149</v>
      </c>
      <c r="AU33" s="102"/>
      <c r="AV33" s="103"/>
      <c r="AW33" s="103"/>
      <c r="AX33" s="377"/>
      <c r="AY33" s="378"/>
      <c r="AZ33" s="379"/>
      <c r="BA33" s="380"/>
      <c r="BB33" s="415"/>
      <c r="BC33" s="416"/>
      <c r="BD33" s="416"/>
      <c r="BE33" s="416"/>
      <c r="BF33" s="417"/>
    </row>
    <row r="34" spans="2:58" ht="20.25" customHeight="1" x14ac:dyDescent="0.4">
      <c r="B34" s="376"/>
      <c r="C34" s="384"/>
      <c r="D34" s="385"/>
      <c r="E34" s="386"/>
      <c r="F34" s="83"/>
      <c r="G34" s="408"/>
      <c r="H34" s="412"/>
      <c r="I34" s="413"/>
      <c r="J34" s="413"/>
      <c r="K34" s="414"/>
      <c r="L34" s="368"/>
      <c r="M34" s="369"/>
      <c r="N34" s="369"/>
      <c r="O34" s="370"/>
      <c r="P34" s="289" t="s">
        <v>15</v>
      </c>
      <c r="Q34" s="290"/>
      <c r="R34" s="291"/>
      <c r="S34" s="223">
        <f>IF(S33="","",VLOOKUP(S33,'【記載例】シフト記号表（勤務時間帯）'!$C$6:$K$35,9,FALSE))</f>
        <v>8</v>
      </c>
      <c r="T34" s="224">
        <f>IF(T33="","",VLOOKUP(T33,'【記載例】シフト記号表（勤務時間帯）'!$C$6:$K$35,9,FALSE))</f>
        <v>8</v>
      </c>
      <c r="U34" s="224" t="str">
        <f>IF(U33="","",VLOOKUP(U33,'【記載例】シフト記号表（勤務時間帯）'!$C$6:$K$35,9,FALSE))</f>
        <v/>
      </c>
      <c r="V34" s="224" t="str">
        <f>IF(V33="","",VLOOKUP(V33,'【記載例】シフト記号表（勤務時間帯）'!$C$6:$K$35,9,FALSE))</f>
        <v/>
      </c>
      <c r="W34" s="224">
        <f>IF(W33="","",VLOOKUP(W33,'【記載例】シフト記号表（勤務時間帯）'!$C$6:$K$35,9,FALSE))</f>
        <v>8</v>
      </c>
      <c r="X34" s="224">
        <f>IF(X33="","",VLOOKUP(X33,'【記載例】シフト記号表（勤務時間帯）'!$C$6:$K$35,9,FALSE))</f>
        <v>8</v>
      </c>
      <c r="Y34" s="225">
        <f>IF(Y33="","",VLOOKUP(Y33,'【記載例】シフト記号表（勤務時間帯）'!$C$6:$K$35,9,FALSE))</f>
        <v>8</v>
      </c>
      <c r="Z34" s="223">
        <f>IF(Z33="","",VLOOKUP(Z33,'【記載例】シフト記号表（勤務時間帯）'!$C$6:$K$35,9,FALSE))</f>
        <v>8</v>
      </c>
      <c r="AA34" s="224">
        <f>IF(AA33="","",VLOOKUP(AA33,'【記載例】シフト記号表（勤務時間帯）'!$C$6:$K$35,9,FALSE))</f>
        <v>8</v>
      </c>
      <c r="AB34" s="224" t="str">
        <f>IF(AB33="","",VLOOKUP(AB33,'【記載例】シフト記号表（勤務時間帯）'!$C$6:$K$35,9,FALSE))</f>
        <v/>
      </c>
      <c r="AC34" s="224" t="str">
        <f>IF(AC33="","",VLOOKUP(AC33,'【記載例】シフト記号表（勤務時間帯）'!$C$6:$K$35,9,FALSE))</f>
        <v/>
      </c>
      <c r="AD34" s="224">
        <f>IF(AD33="","",VLOOKUP(AD33,'【記載例】シフト記号表（勤務時間帯）'!$C$6:$K$35,9,FALSE))</f>
        <v>8</v>
      </c>
      <c r="AE34" s="224">
        <f>IF(AE33="","",VLOOKUP(AE33,'【記載例】シフト記号表（勤務時間帯）'!$C$6:$K$35,9,FALSE))</f>
        <v>8</v>
      </c>
      <c r="AF34" s="225">
        <f>IF(AF33="","",VLOOKUP(AF33,'【記載例】シフト記号表（勤務時間帯）'!$C$6:$K$35,9,FALSE))</f>
        <v>8</v>
      </c>
      <c r="AG34" s="223">
        <f>IF(AG33="","",VLOOKUP(AG33,'【記載例】シフト記号表（勤務時間帯）'!$C$6:$K$35,9,FALSE))</f>
        <v>8</v>
      </c>
      <c r="AH34" s="224">
        <f>IF(AH33="","",VLOOKUP(AH33,'【記載例】シフト記号表（勤務時間帯）'!$C$6:$K$35,9,FALSE))</f>
        <v>8</v>
      </c>
      <c r="AI34" s="224" t="str">
        <f>IF(AI33="","",VLOOKUP(AI33,'【記載例】シフト記号表（勤務時間帯）'!$C$6:$K$35,9,FALSE))</f>
        <v/>
      </c>
      <c r="AJ34" s="224" t="str">
        <f>IF(AJ33="","",VLOOKUP(AJ33,'【記載例】シフト記号表（勤務時間帯）'!$C$6:$K$35,9,FALSE))</f>
        <v/>
      </c>
      <c r="AK34" s="224">
        <f>IF(AK33="","",VLOOKUP(AK33,'【記載例】シフト記号表（勤務時間帯）'!$C$6:$K$35,9,FALSE))</f>
        <v>8</v>
      </c>
      <c r="AL34" s="224">
        <f>IF(AL33="","",VLOOKUP(AL33,'【記載例】シフト記号表（勤務時間帯）'!$C$6:$K$35,9,FALSE))</f>
        <v>8</v>
      </c>
      <c r="AM34" s="225">
        <f>IF(AM33="","",VLOOKUP(AM33,'【記載例】シフト記号表（勤務時間帯）'!$C$6:$K$35,9,FALSE))</f>
        <v>8</v>
      </c>
      <c r="AN34" s="223">
        <f>IF(AN33="","",VLOOKUP(AN33,'【記載例】シフト記号表（勤務時間帯）'!$C$6:$K$35,9,FALSE))</f>
        <v>8</v>
      </c>
      <c r="AO34" s="224">
        <f>IF(AO33="","",VLOOKUP(AO33,'【記載例】シフト記号表（勤務時間帯）'!$C$6:$K$35,9,FALSE))</f>
        <v>8</v>
      </c>
      <c r="AP34" s="224" t="str">
        <f>IF(AP33="","",VLOOKUP(AP33,'【記載例】シフト記号表（勤務時間帯）'!$C$6:$K$35,9,FALSE))</f>
        <v/>
      </c>
      <c r="AQ34" s="224" t="str">
        <f>IF(AQ33="","",VLOOKUP(AQ33,'【記載例】シフト記号表（勤務時間帯）'!$C$6:$K$35,9,FALSE))</f>
        <v/>
      </c>
      <c r="AR34" s="224">
        <f>IF(AR33="","",VLOOKUP(AR33,'【記載例】シフト記号表（勤務時間帯）'!$C$6:$K$35,9,FALSE))</f>
        <v>8</v>
      </c>
      <c r="AS34" s="224">
        <f>IF(AS33="","",VLOOKUP(AS33,'【記載例】シフト記号表（勤務時間帯）'!$C$6:$K$35,9,FALSE))</f>
        <v>8</v>
      </c>
      <c r="AT34" s="225">
        <f>IF(AT33="","",VLOOKUP(AT33,'【記載例】シフト記号表（勤務時間帯）'!$C$6:$K$35,9,FALSE))</f>
        <v>8</v>
      </c>
      <c r="AU34" s="223" t="str">
        <f>IF(AU33="","",VLOOKUP(AU33,'【記載例】シフト記号表（勤務時間帯）'!$C$6:$K$35,9,FALSE))</f>
        <v/>
      </c>
      <c r="AV34" s="224" t="str">
        <f>IF(AV33="","",VLOOKUP(AV33,'【記載例】シフト記号表（勤務時間帯）'!$C$6:$K$35,9,FALSE))</f>
        <v/>
      </c>
      <c r="AW34" s="224" t="str">
        <f>IF(AW33="","",VLOOKUP(AW33,'【記載例】シフト記号表（勤務時間帯）'!$C$6:$K$35,9,FALSE))</f>
        <v/>
      </c>
      <c r="AX34" s="292">
        <f>IF($BB$3="４週",SUM(S34:AT34),IF($BB$3="暦月",SUM(S34:AW34),""))</f>
        <v>160</v>
      </c>
      <c r="AY34" s="293"/>
      <c r="AZ34" s="294">
        <f>IF($BB$3="４週",AX34/4,IF($BB$3="暦月",【記載例】療養通所!AX34/(【記載例】療養通所!$BB$8/7),""))</f>
        <v>40</v>
      </c>
      <c r="BA34" s="295"/>
      <c r="BB34" s="283"/>
      <c r="BC34" s="284"/>
      <c r="BD34" s="284"/>
      <c r="BE34" s="284"/>
      <c r="BF34" s="285"/>
    </row>
    <row r="35" spans="2:58" ht="20.25" customHeight="1" x14ac:dyDescent="0.4">
      <c r="B35" s="376"/>
      <c r="C35" s="387"/>
      <c r="D35" s="388"/>
      <c r="E35" s="389"/>
      <c r="F35" s="83" t="str">
        <f>C33</f>
        <v>看護職員</v>
      </c>
      <c r="G35" s="419"/>
      <c r="H35" s="412"/>
      <c r="I35" s="413"/>
      <c r="J35" s="413"/>
      <c r="K35" s="414"/>
      <c r="L35" s="424"/>
      <c r="M35" s="425"/>
      <c r="N35" s="425"/>
      <c r="O35" s="426"/>
      <c r="P35" s="296" t="s">
        <v>45</v>
      </c>
      <c r="Q35" s="297"/>
      <c r="R35" s="298"/>
      <c r="S35" s="226">
        <f>IF(S33="","",VLOOKUP(S33,'【記載例】シフト記号表（勤務時間帯）'!$C$6:$S$35,17,FALSE))</f>
        <v>6</v>
      </c>
      <c r="T35" s="227">
        <f>IF(T33="","",VLOOKUP(T33,'【記載例】シフト記号表（勤務時間帯）'!$C$6:$S$35,17,FALSE))</f>
        <v>6</v>
      </c>
      <c r="U35" s="227" t="str">
        <f>IF(U33="","",VLOOKUP(U33,'【記載例】シフト記号表（勤務時間帯）'!$C$6:$S$35,17,FALSE))</f>
        <v/>
      </c>
      <c r="V35" s="227" t="str">
        <f>IF(V33="","",VLOOKUP(V33,'【記載例】シフト記号表（勤務時間帯）'!$C$6:$S$35,17,FALSE))</f>
        <v/>
      </c>
      <c r="W35" s="227">
        <f>IF(W33="","",VLOOKUP(W33,'【記載例】シフト記号表（勤務時間帯）'!$C$6:$S$35,17,FALSE))</f>
        <v>6</v>
      </c>
      <c r="X35" s="227">
        <f>IF(X33="","",VLOOKUP(X33,'【記載例】シフト記号表（勤務時間帯）'!$C$6:$S$35,17,FALSE))</f>
        <v>6</v>
      </c>
      <c r="Y35" s="228">
        <f>IF(Y33="","",VLOOKUP(Y33,'【記載例】シフト記号表（勤務時間帯）'!$C$6:$S$35,17,FALSE))</f>
        <v>6</v>
      </c>
      <c r="Z35" s="226">
        <f>IF(Z33="","",VLOOKUP(Z33,'【記載例】シフト記号表（勤務時間帯）'!$C$6:$S$35,17,FALSE))</f>
        <v>6</v>
      </c>
      <c r="AA35" s="227">
        <f>IF(AA33="","",VLOOKUP(AA33,'【記載例】シフト記号表（勤務時間帯）'!$C$6:$S$35,17,FALSE))</f>
        <v>6</v>
      </c>
      <c r="AB35" s="227" t="str">
        <f>IF(AB33="","",VLOOKUP(AB33,'【記載例】シフト記号表（勤務時間帯）'!$C$6:$S$35,17,FALSE))</f>
        <v/>
      </c>
      <c r="AC35" s="227" t="str">
        <f>IF(AC33="","",VLOOKUP(AC33,'【記載例】シフト記号表（勤務時間帯）'!$C$6:$S$35,17,FALSE))</f>
        <v/>
      </c>
      <c r="AD35" s="227">
        <f>IF(AD33="","",VLOOKUP(AD33,'【記載例】シフト記号表（勤務時間帯）'!$C$6:$S$35,17,FALSE))</f>
        <v>6</v>
      </c>
      <c r="AE35" s="227">
        <f>IF(AE33="","",VLOOKUP(AE33,'【記載例】シフト記号表（勤務時間帯）'!$C$6:$S$35,17,FALSE))</f>
        <v>6</v>
      </c>
      <c r="AF35" s="228">
        <f>IF(AF33="","",VLOOKUP(AF33,'【記載例】シフト記号表（勤務時間帯）'!$C$6:$S$35,17,FALSE))</f>
        <v>6</v>
      </c>
      <c r="AG35" s="226">
        <f>IF(AG33="","",VLOOKUP(AG33,'【記載例】シフト記号表（勤務時間帯）'!$C$6:$S$35,17,FALSE))</f>
        <v>6</v>
      </c>
      <c r="AH35" s="227">
        <f>IF(AH33="","",VLOOKUP(AH33,'【記載例】シフト記号表（勤務時間帯）'!$C$6:$S$35,17,FALSE))</f>
        <v>6</v>
      </c>
      <c r="AI35" s="227" t="str">
        <f>IF(AI33="","",VLOOKUP(AI33,'【記載例】シフト記号表（勤務時間帯）'!$C$6:$S$35,17,FALSE))</f>
        <v/>
      </c>
      <c r="AJ35" s="227" t="str">
        <f>IF(AJ33="","",VLOOKUP(AJ33,'【記載例】シフト記号表（勤務時間帯）'!$C$6:$S$35,17,FALSE))</f>
        <v/>
      </c>
      <c r="AK35" s="227">
        <f>IF(AK33="","",VLOOKUP(AK33,'【記載例】シフト記号表（勤務時間帯）'!$C$6:$S$35,17,FALSE))</f>
        <v>6</v>
      </c>
      <c r="AL35" s="227">
        <f>IF(AL33="","",VLOOKUP(AL33,'【記載例】シフト記号表（勤務時間帯）'!$C$6:$S$35,17,FALSE))</f>
        <v>6</v>
      </c>
      <c r="AM35" s="228">
        <f>IF(AM33="","",VLOOKUP(AM33,'【記載例】シフト記号表（勤務時間帯）'!$C$6:$S$35,17,FALSE))</f>
        <v>6</v>
      </c>
      <c r="AN35" s="226">
        <f>IF(AN33="","",VLOOKUP(AN33,'【記載例】シフト記号表（勤務時間帯）'!$C$6:$S$35,17,FALSE))</f>
        <v>6</v>
      </c>
      <c r="AO35" s="227">
        <f>IF(AO33="","",VLOOKUP(AO33,'【記載例】シフト記号表（勤務時間帯）'!$C$6:$S$35,17,FALSE))</f>
        <v>6</v>
      </c>
      <c r="AP35" s="227" t="str">
        <f>IF(AP33="","",VLOOKUP(AP33,'【記載例】シフト記号表（勤務時間帯）'!$C$6:$S$35,17,FALSE))</f>
        <v/>
      </c>
      <c r="AQ35" s="227" t="str">
        <f>IF(AQ33="","",VLOOKUP(AQ33,'【記載例】シフト記号表（勤務時間帯）'!$C$6:$S$35,17,FALSE))</f>
        <v/>
      </c>
      <c r="AR35" s="227">
        <f>IF(AR33="","",VLOOKUP(AR33,'【記載例】シフト記号表（勤務時間帯）'!$C$6:$S$35,17,FALSE))</f>
        <v>6</v>
      </c>
      <c r="AS35" s="227">
        <f>IF(AS33="","",VLOOKUP(AS33,'【記載例】シフト記号表（勤務時間帯）'!$C$6:$S$35,17,FALSE))</f>
        <v>6</v>
      </c>
      <c r="AT35" s="228">
        <f>IF(AT33="","",VLOOKUP(AT33,'【記載例】シフト記号表（勤務時間帯）'!$C$6:$S$35,17,FALSE))</f>
        <v>6</v>
      </c>
      <c r="AU35" s="226" t="str">
        <f>IF(AU33="","",VLOOKUP(AU33,'【記載例】シフト記号表（勤務時間帯）'!$C$6:$S$35,17,FALSE))</f>
        <v/>
      </c>
      <c r="AV35" s="227" t="str">
        <f>IF(AV33="","",VLOOKUP(AV33,'【記載例】シフト記号表（勤務時間帯）'!$C$6:$S$35,17,FALSE))</f>
        <v/>
      </c>
      <c r="AW35" s="227" t="str">
        <f>IF(AW33="","",VLOOKUP(AW33,'【記載例】シフト記号表（勤務時間帯）'!$C$6:$S$35,17,FALSE))</f>
        <v/>
      </c>
      <c r="AX35" s="299">
        <f>IF($BB$3="４週",SUM(S35:AT35),IF($BB$3="暦月",SUM(S35:AW35),""))</f>
        <v>120</v>
      </c>
      <c r="AY35" s="300"/>
      <c r="AZ35" s="374">
        <f>IF($BB$3="４週",AX35/4,IF($BB$3="暦月",【記載例】療養通所!AX35/(【記載例】療養通所!$BB$8/7),""))</f>
        <v>30</v>
      </c>
      <c r="BA35" s="375"/>
      <c r="BB35" s="286"/>
      <c r="BC35" s="287"/>
      <c r="BD35" s="287"/>
      <c r="BE35" s="287"/>
      <c r="BF35" s="288"/>
    </row>
    <row r="36" spans="2:58" ht="20.25" customHeight="1" x14ac:dyDescent="0.4">
      <c r="B36" s="376">
        <f>B33+1</f>
        <v>5</v>
      </c>
      <c r="C36" s="381" t="s">
        <v>54</v>
      </c>
      <c r="D36" s="382"/>
      <c r="E36" s="383"/>
      <c r="F36" s="109"/>
      <c r="G36" s="418" t="s">
        <v>105</v>
      </c>
      <c r="H36" s="420" t="s">
        <v>27</v>
      </c>
      <c r="I36" s="413"/>
      <c r="J36" s="413"/>
      <c r="K36" s="414"/>
      <c r="L36" s="421" t="s">
        <v>110</v>
      </c>
      <c r="M36" s="422"/>
      <c r="N36" s="422"/>
      <c r="O36" s="423"/>
      <c r="P36" s="427" t="s">
        <v>44</v>
      </c>
      <c r="Q36" s="428"/>
      <c r="R36" s="429"/>
      <c r="S36" s="102" t="s">
        <v>150</v>
      </c>
      <c r="T36" s="103" t="s">
        <v>31</v>
      </c>
      <c r="U36" s="103"/>
      <c r="V36" s="103"/>
      <c r="W36" s="103" t="s">
        <v>31</v>
      </c>
      <c r="X36" s="103" t="s">
        <v>150</v>
      </c>
      <c r="Y36" s="104" t="s">
        <v>31</v>
      </c>
      <c r="Z36" s="102" t="s">
        <v>150</v>
      </c>
      <c r="AA36" s="103" t="s">
        <v>31</v>
      </c>
      <c r="AB36" s="103"/>
      <c r="AC36" s="103"/>
      <c r="AD36" s="103" t="s">
        <v>31</v>
      </c>
      <c r="AE36" s="103" t="s">
        <v>150</v>
      </c>
      <c r="AF36" s="104" t="s">
        <v>31</v>
      </c>
      <c r="AG36" s="102" t="s">
        <v>150</v>
      </c>
      <c r="AH36" s="103" t="s">
        <v>31</v>
      </c>
      <c r="AI36" s="103"/>
      <c r="AJ36" s="103"/>
      <c r="AK36" s="103" t="s">
        <v>31</v>
      </c>
      <c r="AL36" s="103" t="s">
        <v>150</v>
      </c>
      <c r="AM36" s="104" t="s">
        <v>31</v>
      </c>
      <c r="AN36" s="102" t="s">
        <v>150</v>
      </c>
      <c r="AO36" s="103" t="s">
        <v>31</v>
      </c>
      <c r="AP36" s="103"/>
      <c r="AQ36" s="103"/>
      <c r="AR36" s="103" t="s">
        <v>31</v>
      </c>
      <c r="AS36" s="103" t="s">
        <v>150</v>
      </c>
      <c r="AT36" s="104" t="s">
        <v>31</v>
      </c>
      <c r="AU36" s="102"/>
      <c r="AV36" s="103"/>
      <c r="AW36" s="103"/>
      <c r="AX36" s="377"/>
      <c r="AY36" s="378"/>
      <c r="AZ36" s="379"/>
      <c r="BA36" s="380"/>
      <c r="BB36" s="415"/>
      <c r="BC36" s="416"/>
      <c r="BD36" s="416"/>
      <c r="BE36" s="416"/>
      <c r="BF36" s="417"/>
    </row>
    <row r="37" spans="2:58" ht="20.25" customHeight="1" x14ac:dyDescent="0.4">
      <c r="B37" s="376"/>
      <c r="C37" s="384"/>
      <c r="D37" s="385"/>
      <c r="E37" s="386"/>
      <c r="F37" s="83"/>
      <c r="G37" s="408"/>
      <c r="H37" s="412"/>
      <c r="I37" s="413"/>
      <c r="J37" s="413"/>
      <c r="K37" s="414"/>
      <c r="L37" s="368"/>
      <c r="M37" s="369"/>
      <c r="N37" s="369"/>
      <c r="O37" s="370"/>
      <c r="P37" s="289" t="s">
        <v>15</v>
      </c>
      <c r="Q37" s="290"/>
      <c r="R37" s="291"/>
      <c r="S37" s="223">
        <f>IF(S36="","",VLOOKUP(S36,'【記載例】シフト記号表（勤務時間帯）'!$C$6:$K$35,9,FALSE))</f>
        <v>7.9999999999999982</v>
      </c>
      <c r="T37" s="224">
        <f>IF(T36="","",VLOOKUP(T36,'【記載例】シフト記号表（勤務時間帯）'!$C$6:$K$35,9,FALSE))</f>
        <v>7.9999999999999982</v>
      </c>
      <c r="U37" s="224" t="str">
        <f>IF(U36="","",VLOOKUP(U36,'【記載例】シフト記号表（勤務時間帯）'!$C$6:$K$35,9,FALSE))</f>
        <v/>
      </c>
      <c r="V37" s="224" t="str">
        <f>IF(V36="","",VLOOKUP(V36,'【記載例】シフト記号表（勤務時間帯）'!$C$6:$K$35,9,FALSE))</f>
        <v/>
      </c>
      <c r="W37" s="224">
        <f>IF(W36="","",VLOOKUP(W36,'【記載例】シフト記号表（勤務時間帯）'!$C$6:$K$35,9,FALSE))</f>
        <v>7.9999999999999982</v>
      </c>
      <c r="X37" s="224">
        <f>IF(X36="","",VLOOKUP(X36,'【記載例】シフト記号表（勤務時間帯）'!$C$6:$K$35,9,FALSE))</f>
        <v>7.9999999999999982</v>
      </c>
      <c r="Y37" s="225">
        <f>IF(Y36="","",VLOOKUP(Y36,'【記載例】シフト記号表（勤務時間帯）'!$C$6:$K$35,9,FALSE))</f>
        <v>7.9999999999999982</v>
      </c>
      <c r="Z37" s="223">
        <f>IF(Z36="","",VLOOKUP(Z36,'【記載例】シフト記号表（勤務時間帯）'!$C$6:$K$35,9,FALSE))</f>
        <v>7.9999999999999982</v>
      </c>
      <c r="AA37" s="224">
        <f>IF(AA36="","",VLOOKUP(AA36,'【記載例】シフト記号表（勤務時間帯）'!$C$6:$K$35,9,FALSE))</f>
        <v>7.9999999999999982</v>
      </c>
      <c r="AB37" s="224" t="str">
        <f>IF(AB36="","",VLOOKUP(AB36,'【記載例】シフト記号表（勤務時間帯）'!$C$6:$K$35,9,FALSE))</f>
        <v/>
      </c>
      <c r="AC37" s="224" t="str">
        <f>IF(AC36="","",VLOOKUP(AC36,'【記載例】シフト記号表（勤務時間帯）'!$C$6:$K$35,9,FALSE))</f>
        <v/>
      </c>
      <c r="AD37" s="224">
        <f>IF(AD36="","",VLOOKUP(AD36,'【記載例】シフト記号表（勤務時間帯）'!$C$6:$K$35,9,FALSE))</f>
        <v>7.9999999999999982</v>
      </c>
      <c r="AE37" s="224">
        <f>IF(AE36="","",VLOOKUP(AE36,'【記載例】シフト記号表（勤務時間帯）'!$C$6:$K$35,9,FALSE))</f>
        <v>7.9999999999999982</v>
      </c>
      <c r="AF37" s="225">
        <f>IF(AF36="","",VLOOKUP(AF36,'【記載例】シフト記号表（勤務時間帯）'!$C$6:$K$35,9,FALSE))</f>
        <v>7.9999999999999982</v>
      </c>
      <c r="AG37" s="223">
        <f>IF(AG36="","",VLOOKUP(AG36,'【記載例】シフト記号表（勤務時間帯）'!$C$6:$K$35,9,FALSE))</f>
        <v>7.9999999999999982</v>
      </c>
      <c r="AH37" s="224">
        <f>IF(AH36="","",VLOOKUP(AH36,'【記載例】シフト記号表（勤務時間帯）'!$C$6:$K$35,9,FALSE))</f>
        <v>7.9999999999999982</v>
      </c>
      <c r="AI37" s="224" t="str">
        <f>IF(AI36="","",VLOOKUP(AI36,'【記載例】シフト記号表（勤務時間帯）'!$C$6:$K$35,9,FALSE))</f>
        <v/>
      </c>
      <c r="AJ37" s="224" t="str">
        <f>IF(AJ36="","",VLOOKUP(AJ36,'【記載例】シフト記号表（勤務時間帯）'!$C$6:$K$35,9,FALSE))</f>
        <v/>
      </c>
      <c r="AK37" s="224">
        <f>IF(AK36="","",VLOOKUP(AK36,'【記載例】シフト記号表（勤務時間帯）'!$C$6:$K$35,9,FALSE))</f>
        <v>7.9999999999999982</v>
      </c>
      <c r="AL37" s="224">
        <f>IF(AL36="","",VLOOKUP(AL36,'【記載例】シフト記号表（勤務時間帯）'!$C$6:$K$35,9,FALSE))</f>
        <v>7.9999999999999982</v>
      </c>
      <c r="AM37" s="225">
        <f>IF(AM36="","",VLOOKUP(AM36,'【記載例】シフト記号表（勤務時間帯）'!$C$6:$K$35,9,FALSE))</f>
        <v>7.9999999999999982</v>
      </c>
      <c r="AN37" s="223">
        <f>IF(AN36="","",VLOOKUP(AN36,'【記載例】シフト記号表（勤務時間帯）'!$C$6:$K$35,9,FALSE))</f>
        <v>7.9999999999999982</v>
      </c>
      <c r="AO37" s="224">
        <f>IF(AO36="","",VLOOKUP(AO36,'【記載例】シフト記号表（勤務時間帯）'!$C$6:$K$35,9,FALSE))</f>
        <v>7.9999999999999982</v>
      </c>
      <c r="AP37" s="224" t="str">
        <f>IF(AP36="","",VLOOKUP(AP36,'【記載例】シフト記号表（勤務時間帯）'!$C$6:$K$35,9,FALSE))</f>
        <v/>
      </c>
      <c r="AQ37" s="224" t="str">
        <f>IF(AQ36="","",VLOOKUP(AQ36,'【記載例】シフト記号表（勤務時間帯）'!$C$6:$K$35,9,FALSE))</f>
        <v/>
      </c>
      <c r="AR37" s="224">
        <f>IF(AR36="","",VLOOKUP(AR36,'【記載例】シフト記号表（勤務時間帯）'!$C$6:$K$35,9,FALSE))</f>
        <v>7.9999999999999982</v>
      </c>
      <c r="AS37" s="224">
        <f>IF(AS36="","",VLOOKUP(AS36,'【記載例】シフト記号表（勤務時間帯）'!$C$6:$K$35,9,FALSE))</f>
        <v>7.9999999999999982</v>
      </c>
      <c r="AT37" s="225">
        <f>IF(AT36="","",VLOOKUP(AT36,'【記載例】シフト記号表（勤務時間帯）'!$C$6:$K$35,9,FALSE))</f>
        <v>7.9999999999999982</v>
      </c>
      <c r="AU37" s="223" t="str">
        <f>IF(AU36="","",VLOOKUP(AU36,'【記載例】シフト記号表（勤務時間帯）'!$C$6:$K$35,9,FALSE))</f>
        <v/>
      </c>
      <c r="AV37" s="224" t="str">
        <f>IF(AV36="","",VLOOKUP(AV36,'【記載例】シフト記号表（勤務時間帯）'!$C$6:$K$35,9,FALSE))</f>
        <v/>
      </c>
      <c r="AW37" s="224" t="str">
        <f>IF(AW36="","",VLOOKUP(AW36,'【記載例】シフト記号表（勤務時間帯）'!$C$6:$K$35,9,FALSE))</f>
        <v/>
      </c>
      <c r="AX37" s="292">
        <f>IF($BB$3="４週",SUM(S37:AT37),IF($BB$3="暦月",SUM(S37:AW37),""))</f>
        <v>159.99999999999997</v>
      </c>
      <c r="AY37" s="293"/>
      <c r="AZ37" s="294">
        <f>IF($BB$3="４週",AX37/4,IF($BB$3="暦月",【記載例】療養通所!AX37/(【記載例】療養通所!$BB$8/7),""))</f>
        <v>39.999999999999993</v>
      </c>
      <c r="BA37" s="295"/>
      <c r="BB37" s="283"/>
      <c r="BC37" s="284"/>
      <c r="BD37" s="284"/>
      <c r="BE37" s="284"/>
      <c r="BF37" s="285"/>
    </row>
    <row r="38" spans="2:58" ht="20.25" customHeight="1" x14ac:dyDescent="0.4">
      <c r="B38" s="376"/>
      <c r="C38" s="387"/>
      <c r="D38" s="388"/>
      <c r="E38" s="389"/>
      <c r="F38" s="83" t="str">
        <f>C36</f>
        <v>介護職員</v>
      </c>
      <c r="G38" s="419"/>
      <c r="H38" s="412"/>
      <c r="I38" s="413"/>
      <c r="J38" s="413"/>
      <c r="K38" s="414"/>
      <c r="L38" s="424"/>
      <c r="M38" s="425"/>
      <c r="N38" s="425"/>
      <c r="O38" s="426"/>
      <c r="P38" s="296" t="s">
        <v>45</v>
      </c>
      <c r="Q38" s="297"/>
      <c r="R38" s="298"/>
      <c r="S38" s="226">
        <f>IF(S36="","",VLOOKUP(S36,'【記載例】シフト記号表（勤務時間帯）'!$C$6:$S$35,17,FALSE))</f>
        <v>6</v>
      </c>
      <c r="T38" s="227">
        <f>IF(T36="","",VLOOKUP(T36,'【記載例】シフト記号表（勤務時間帯）'!$C$6:$S$35,17,FALSE))</f>
        <v>6</v>
      </c>
      <c r="U38" s="227" t="str">
        <f>IF(U36="","",VLOOKUP(U36,'【記載例】シフト記号表（勤務時間帯）'!$C$6:$S$35,17,FALSE))</f>
        <v/>
      </c>
      <c r="V38" s="227" t="str">
        <f>IF(V36="","",VLOOKUP(V36,'【記載例】シフト記号表（勤務時間帯）'!$C$6:$S$35,17,FALSE))</f>
        <v/>
      </c>
      <c r="W38" s="227">
        <f>IF(W36="","",VLOOKUP(W36,'【記載例】シフト記号表（勤務時間帯）'!$C$6:$S$35,17,FALSE))</f>
        <v>6</v>
      </c>
      <c r="X38" s="227">
        <f>IF(X36="","",VLOOKUP(X36,'【記載例】シフト記号表（勤務時間帯）'!$C$6:$S$35,17,FALSE))</f>
        <v>6</v>
      </c>
      <c r="Y38" s="228">
        <f>IF(Y36="","",VLOOKUP(Y36,'【記載例】シフト記号表（勤務時間帯）'!$C$6:$S$35,17,FALSE))</f>
        <v>6</v>
      </c>
      <c r="Z38" s="226">
        <f>IF(Z36="","",VLOOKUP(Z36,'【記載例】シフト記号表（勤務時間帯）'!$C$6:$S$35,17,FALSE))</f>
        <v>6</v>
      </c>
      <c r="AA38" s="227">
        <f>IF(AA36="","",VLOOKUP(AA36,'【記載例】シフト記号表（勤務時間帯）'!$C$6:$S$35,17,FALSE))</f>
        <v>6</v>
      </c>
      <c r="AB38" s="227" t="str">
        <f>IF(AB36="","",VLOOKUP(AB36,'【記載例】シフト記号表（勤務時間帯）'!$C$6:$S$35,17,FALSE))</f>
        <v/>
      </c>
      <c r="AC38" s="227" t="str">
        <f>IF(AC36="","",VLOOKUP(AC36,'【記載例】シフト記号表（勤務時間帯）'!$C$6:$S$35,17,FALSE))</f>
        <v/>
      </c>
      <c r="AD38" s="227">
        <f>IF(AD36="","",VLOOKUP(AD36,'【記載例】シフト記号表（勤務時間帯）'!$C$6:$S$35,17,FALSE))</f>
        <v>6</v>
      </c>
      <c r="AE38" s="227">
        <f>IF(AE36="","",VLOOKUP(AE36,'【記載例】シフト記号表（勤務時間帯）'!$C$6:$S$35,17,FALSE))</f>
        <v>6</v>
      </c>
      <c r="AF38" s="228">
        <f>IF(AF36="","",VLOOKUP(AF36,'【記載例】シフト記号表（勤務時間帯）'!$C$6:$S$35,17,FALSE))</f>
        <v>6</v>
      </c>
      <c r="AG38" s="226">
        <f>IF(AG36="","",VLOOKUP(AG36,'【記載例】シフト記号表（勤務時間帯）'!$C$6:$S$35,17,FALSE))</f>
        <v>6</v>
      </c>
      <c r="AH38" s="227">
        <f>IF(AH36="","",VLOOKUP(AH36,'【記載例】シフト記号表（勤務時間帯）'!$C$6:$S$35,17,FALSE))</f>
        <v>6</v>
      </c>
      <c r="AI38" s="227" t="str">
        <f>IF(AI36="","",VLOOKUP(AI36,'【記載例】シフト記号表（勤務時間帯）'!$C$6:$S$35,17,FALSE))</f>
        <v/>
      </c>
      <c r="AJ38" s="227" t="str">
        <f>IF(AJ36="","",VLOOKUP(AJ36,'【記載例】シフト記号表（勤務時間帯）'!$C$6:$S$35,17,FALSE))</f>
        <v/>
      </c>
      <c r="AK38" s="227">
        <f>IF(AK36="","",VLOOKUP(AK36,'【記載例】シフト記号表（勤務時間帯）'!$C$6:$S$35,17,FALSE))</f>
        <v>6</v>
      </c>
      <c r="AL38" s="227">
        <f>IF(AL36="","",VLOOKUP(AL36,'【記載例】シフト記号表（勤務時間帯）'!$C$6:$S$35,17,FALSE))</f>
        <v>6</v>
      </c>
      <c r="AM38" s="228">
        <f>IF(AM36="","",VLOOKUP(AM36,'【記載例】シフト記号表（勤務時間帯）'!$C$6:$S$35,17,FALSE))</f>
        <v>6</v>
      </c>
      <c r="AN38" s="226">
        <f>IF(AN36="","",VLOOKUP(AN36,'【記載例】シフト記号表（勤務時間帯）'!$C$6:$S$35,17,FALSE))</f>
        <v>6</v>
      </c>
      <c r="AO38" s="227">
        <f>IF(AO36="","",VLOOKUP(AO36,'【記載例】シフト記号表（勤務時間帯）'!$C$6:$S$35,17,FALSE))</f>
        <v>6</v>
      </c>
      <c r="AP38" s="227" t="str">
        <f>IF(AP36="","",VLOOKUP(AP36,'【記載例】シフト記号表（勤務時間帯）'!$C$6:$S$35,17,FALSE))</f>
        <v/>
      </c>
      <c r="AQ38" s="227" t="str">
        <f>IF(AQ36="","",VLOOKUP(AQ36,'【記載例】シフト記号表（勤務時間帯）'!$C$6:$S$35,17,FALSE))</f>
        <v/>
      </c>
      <c r="AR38" s="227">
        <f>IF(AR36="","",VLOOKUP(AR36,'【記載例】シフト記号表（勤務時間帯）'!$C$6:$S$35,17,FALSE))</f>
        <v>6</v>
      </c>
      <c r="AS38" s="227">
        <f>IF(AS36="","",VLOOKUP(AS36,'【記載例】シフト記号表（勤務時間帯）'!$C$6:$S$35,17,FALSE))</f>
        <v>6</v>
      </c>
      <c r="AT38" s="228">
        <f>IF(AT36="","",VLOOKUP(AT36,'【記載例】シフト記号表（勤務時間帯）'!$C$6:$S$35,17,FALSE))</f>
        <v>6</v>
      </c>
      <c r="AU38" s="226" t="str">
        <f>IF(AU36="","",VLOOKUP(AU36,'【記載例】シフト記号表（勤務時間帯）'!$C$6:$S$35,17,FALSE))</f>
        <v/>
      </c>
      <c r="AV38" s="227" t="str">
        <f>IF(AV36="","",VLOOKUP(AV36,'【記載例】シフト記号表（勤務時間帯）'!$C$6:$S$35,17,FALSE))</f>
        <v/>
      </c>
      <c r="AW38" s="227" t="str">
        <f>IF(AW36="","",VLOOKUP(AW36,'【記載例】シフト記号表（勤務時間帯）'!$C$6:$S$35,17,FALSE))</f>
        <v/>
      </c>
      <c r="AX38" s="299">
        <f>IF($BB$3="４週",SUM(S38:AT38),IF($BB$3="暦月",SUM(S38:AW38),""))</f>
        <v>120</v>
      </c>
      <c r="AY38" s="300"/>
      <c r="AZ38" s="374">
        <f>IF($BB$3="４週",AX38/4,IF($BB$3="暦月",【記載例】療養通所!AX38/(【記載例】療養通所!$BB$8/7),""))</f>
        <v>30</v>
      </c>
      <c r="BA38" s="375"/>
      <c r="BB38" s="286"/>
      <c r="BC38" s="287"/>
      <c r="BD38" s="287"/>
      <c r="BE38" s="287"/>
      <c r="BF38" s="288"/>
    </row>
    <row r="39" spans="2:58" ht="20.25" customHeight="1" x14ac:dyDescent="0.4">
      <c r="B39" s="376">
        <f>B36+1</f>
        <v>6</v>
      </c>
      <c r="C39" s="381" t="s">
        <v>54</v>
      </c>
      <c r="D39" s="382"/>
      <c r="E39" s="383"/>
      <c r="F39" s="109"/>
      <c r="G39" s="418" t="s">
        <v>105</v>
      </c>
      <c r="H39" s="420" t="s">
        <v>91</v>
      </c>
      <c r="I39" s="413"/>
      <c r="J39" s="413"/>
      <c r="K39" s="414"/>
      <c r="L39" s="421" t="s">
        <v>145</v>
      </c>
      <c r="M39" s="422"/>
      <c r="N39" s="422"/>
      <c r="O39" s="423"/>
      <c r="P39" s="427" t="s">
        <v>44</v>
      </c>
      <c r="Q39" s="428"/>
      <c r="R39" s="429"/>
      <c r="S39" s="102" t="s">
        <v>149</v>
      </c>
      <c r="T39" s="103" t="s">
        <v>28</v>
      </c>
      <c r="U39" s="103"/>
      <c r="V39" s="103"/>
      <c r="W39" s="103" t="s">
        <v>149</v>
      </c>
      <c r="X39" s="103" t="s">
        <v>131</v>
      </c>
      <c r="Y39" s="104" t="s">
        <v>149</v>
      </c>
      <c r="Z39" s="102" t="s">
        <v>149</v>
      </c>
      <c r="AA39" s="103" t="s">
        <v>131</v>
      </c>
      <c r="AB39" s="103"/>
      <c r="AC39" s="103"/>
      <c r="AD39" s="103" t="s">
        <v>149</v>
      </c>
      <c r="AE39" s="103" t="s">
        <v>131</v>
      </c>
      <c r="AF39" s="104" t="s">
        <v>149</v>
      </c>
      <c r="AG39" s="102" t="s">
        <v>149</v>
      </c>
      <c r="AH39" s="103" t="s">
        <v>131</v>
      </c>
      <c r="AI39" s="103"/>
      <c r="AJ39" s="103"/>
      <c r="AK39" s="103" t="s">
        <v>149</v>
      </c>
      <c r="AL39" s="103" t="s">
        <v>131</v>
      </c>
      <c r="AM39" s="104" t="s">
        <v>149</v>
      </c>
      <c r="AN39" s="102" t="s">
        <v>149</v>
      </c>
      <c r="AO39" s="103" t="s">
        <v>131</v>
      </c>
      <c r="AP39" s="103"/>
      <c r="AQ39" s="103"/>
      <c r="AR39" s="103" t="s">
        <v>149</v>
      </c>
      <c r="AS39" s="103" t="s">
        <v>131</v>
      </c>
      <c r="AT39" s="104" t="s">
        <v>149</v>
      </c>
      <c r="AU39" s="102"/>
      <c r="AV39" s="103"/>
      <c r="AW39" s="103"/>
      <c r="AX39" s="377"/>
      <c r="AY39" s="378"/>
      <c r="AZ39" s="379"/>
      <c r="BA39" s="380"/>
      <c r="BB39" s="415"/>
      <c r="BC39" s="416"/>
      <c r="BD39" s="416"/>
      <c r="BE39" s="416"/>
      <c r="BF39" s="417"/>
    </row>
    <row r="40" spans="2:58" ht="20.25" customHeight="1" x14ac:dyDescent="0.4">
      <c r="B40" s="376"/>
      <c r="C40" s="384"/>
      <c r="D40" s="385"/>
      <c r="E40" s="386"/>
      <c r="F40" s="83"/>
      <c r="G40" s="408"/>
      <c r="H40" s="412"/>
      <c r="I40" s="413"/>
      <c r="J40" s="413"/>
      <c r="K40" s="414"/>
      <c r="L40" s="368"/>
      <c r="M40" s="369"/>
      <c r="N40" s="369"/>
      <c r="O40" s="370"/>
      <c r="P40" s="289" t="s">
        <v>15</v>
      </c>
      <c r="Q40" s="290"/>
      <c r="R40" s="291"/>
      <c r="S40" s="223">
        <f>IF(S39="","",VLOOKUP(S39,'【記載例】シフト記号表（勤務時間帯）'!$C$6:$K$35,9,FALSE))</f>
        <v>8</v>
      </c>
      <c r="T40" s="224">
        <f>IF(T39="","",VLOOKUP(T39,'【記載例】シフト記号表（勤務時間帯）'!$C$6:$K$35,9,FALSE))</f>
        <v>8</v>
      </c>
      <c r="U40" s="224" t="str">
        <f>IF(U39="","",VLOOKUP(U39,'【記載例】シフト記号表（勤務時間帯）'!$C$6:$K$35,9,FALSE))</f>
        <v/>
      </c>
      <c r="V40" s="224" t="str">
        <f>IF(V39="","",VLOOKUP(V39,'【記載例】シフト記号表（勤務時間帯）'!$C$6:$K$35,9,FALSE))</f>
        <v/>
      </c>
      <c r="W40" s="224">
        <f>IF(W39="","",VLOOKUP(W39,'【記載例】シフト記号表（勤務時間帯）'!$C$6:$K$35,9,FALSE))</f>
        <v>8</v>
      </c>
      <c r="X40" s="224">
        <f>IF(X39="","",VLOOKUP(X39,'【記載例】シフト記号表（勤務時間帯）'!$C$6:$K$35,9,FALSE))</f>
        <v>8</v>
      </c>
      <c r="Y40" s="225">
        <f>IF(Y39="","",VLOOKUP(Y39,'【記載例】シフト記号表（勤務時間帯）'!$C$6:$K$35,9,FALSE))</f>
        <v>8</v>
      </c>
      <c r="Z40" s="223">
        <f>IF(Z39="","",VLOOKUP(Z39,'【記載例】シフト記号表（勤務時間帯）'!$C$6:$K$35,9,FALSE))</f>
        <v>8</v>
      </c>
      <c r="AA40" s="224">
        <f>IF(AA39="","",VLOOKUP(AA39,'【記載例】シフト記号表（勤務時間帯）'!$C$6:$K$35,9,FALSE))</f>
        <v>8</v>
      </c>
      <c r="AB40" s="224" t="str">
        <f>IF(AB39="","",VLOOKUP(AB39,'【記載例】シフト記号表（勤務時間帯）'!$C$6:$K$35,9,FALSE))</f>
        <v/>
      </c>
      <c r="AC40" s="224" t="str">
        <f>IF(AC39="","",VLOOKUP(AC39,'【記載例】シフト記号表（勤務時間帯）'!$C$6:$K$35,9,FALSE))</f>
        <v/>
      </c>
      <c r="AD40" s="224">
        <f>IF(AD39="","",VLOOKUP(AD39,'【記載例】シフト記号表（勤務時間帯）'!$C$6:$K$35,9,FALSE))</f>
        <v>8</v>
      </c>
      <c r="AE40" s="224">
        <f>IF(AE39="","",VLOOKUP(AE39,'【記載例】シフト記号表（勤務時間帯）'!$C$6:$K$35,9,FALSE))</f>
        <v>8</v>
      </c>
      <c r="AF40" s="225">
        <f>IF(AF39="","",VLOOKUP(AF39,'【記載例】シフト記号表（勤務時間帯）'!$C$6:$K$35,9,FALSE))</f>
        <v>8</v>
      </c>
      <c r="AG40" s="223">
        <f>IF(AG39="","",VLOOKUP(AG39,'【記載例】シフト記号表（勤務時間帯）'!$C$6:$K$35,9,FALSE))</f>
        <v>8</v>
      </c>
      <c r="AH40" s="224">
        <f>IF(AH39="","",VLOOKUP(AH39,'【記載例】シフト記号表（勤務時間帯）'!$C$6:$K$35,9,FALSE))</f>
        <v>8</v>
      </c>
      <c r="AI40" s="224" t="str">
        <f>IF(AI39="","",VLOOKUP(AI39,'【記載例】シフト記号表（勤務時間帯）'!$C$6:$K$35,9,FALSE))</f>
        <v/>
      </c>
      <c r="AJ40" s="224" t="str">
        <f>IF(AJ39="","",VLOOKUP(AJ39,'【記載例】シフト記号表（勤務時間帯）'!$C$6:$K$35,9,FALSE))</f>
        <v/>
      </c>
      <c r="AK40" s="224">
        <f>IF(AK39="","",VLOOKUP(AK39,'【記載例】シフト記号表（勤務時間帯）'!$C$6:$K$35,9,FALSE))</f>
        <v>8</v>
      </c>
      <c r="AL40" s="224">
        <f>IF(AL39="","",VLOOKUP(AL39,'【記載例】シフト記号表（勤務時間帯）'!$C$6:$K$35,9,FALSE))</f>
        <v>8</v>
      </c>
      <c r="AM40" s="225">
        <f>IF(AM39="","",VLOOKUP(AM39,'【記載例】シフト記号表（勤務時間帯）'!$C$6:$K$35,9,FALSE))</f>
        <v>8</v>
      </c>
      <c r="AN40" s="223">
        <f>IF(AN39="","",VLOOKUP(AN39,'【記載例】シフト記号表（勤務時間帯）'!$C$6:$K$35,9,FALSE))</f>
        <v>8</v>
      </c>
      <c r="AO40" s="224">
        <f>IF(AO39="","",VLOOKUP(AO39,'【記載例】シフト記号表（勤務時間帯）'!$C$6:$K$35,9,FALSE))</f>
        <v>8</v>
      </c>
      <c r="AP40" s="224" t="str">
        <f>IF(AP39="","",VLOOKUP(AP39,'【記載例】シフト記号表（勤務時間帯）'!$C$6:$K$35,9,FALSE))</f>
        <v/>
      </c>
      <c r="AQ40" s="224" t="str">
        <f>IF(AQ39="","",VLOOKUP(AQ39,'【記載例】シフト記号表（勤務時間帯）'!$C$6:$K$35,9,FALSE))</f>
        <v/>
      </c>
      <c r="AR40" s="224">
        <f>IF(AR39="","",VLOOKUP(AR39,'【記載例】シフト記号表（勤務時間帯）'!$C$6:$K$35,9,FALSE))</f>
        <v>8</v>
      </c>
      <c r="AS40" s="224">
        <f>IF(AS39="","",VLOOKUP(AS39,'【記載例】シフト記号表（勤務時間帯）'!$C$6:$K$35,9,FALSE))</f>
        <v>8</v>
      </c>
      <c r="AT40" s="225">
        <f>IF(AT39="","",VLOOKUP(AT39,'【記載例】シフト記号表（勤務時間帯）'!$C$6:$K$35,9,FALSE))</f>
        <v>8</v>
      </c>
      <c r="AU40" s="223" t="str">
        <f>IF(AU39="","",VLOOKUP(AU39,'【記載例】シフト記号表（勤務時間帯）'!$C$6:$K$35,9,FALSE))</f>
        <v/>
      </c>
      <c r="AV40" s="224" t="str">
        <f>IF(AV39="","",VLOOKUP(AV39,'【記載例】シフト記号表（勤務時間帯）'!$C$6:$K$35,9,FALSE))</f>
        <v/>
      </c>
      <c r="AW40" s="224" t="str">
        <f>IF(AW39="","",VLOOKUP(AW39,'【記載例】シフト記号表（勤務時間帯）'!$C$6:$K$35,9,FALSE))</f>
        <v/>
      </c>
      <c r="AX40" s="292">
        <f>IF($BB$3="４週",SUM(S40:AT40),IF($BB$3="暦月",SUM(S40:AW40),""))</f>
        <v>160</v>
      </c>
      <c r="AY40" s="293"/>
      <c r="AZ40" s="294">
        <f>IF($BB$3="４週",AX40/4,IF($BB$3="暦月",【記載例】療養通所!AX40/(【記載例】療養通所!$BB$8/7),""))</f>
        <v>40</v>
      </c>
      <c r="BA40" s="295"/>
      <c r="BB40" s="283"/>
      <c r="BC40" s="284"/>
      <c r="BD40" s="284"/>
      <c r="BE40" s="284"/>
      <c r="BF40" s="285"/>
    </row>
    <row r="41" spans="2:58" ht="20.25" customHeight="1" x14ac:dyDescent="0.4">
      <c r="B41" s="376"/>
      <c r="C41" s="387"/>
      <c r="D41" s="388"/>
      <c r="E41" s="389"/>
      <c r="F41" s="83" t="str">
        <f>C39</f>
        <v>介護職員</v>
      </c>
      <c r="G41" s="419"/>
      <c r="H41" s="412"/>
      <c r="I41" s="413"/>
      <c r="J41" s="413"/>
      <c r="K41" s="414"/>
      <c r="L41" s="424"/>
      <c r="M41" s="425"/>
      <c r="N41" s="425"/>
      <c r="O41" s="426"/>
      <c r="P41" s="296" t="s">
        <v>45</v>
      </c>
      <c r="Q41" s="297"/>
      <c r="R41" s="298"/>
      <c r="S41" s="226">
        <f>IF(S39="","",VLOOKUP(S39,'【記載例】シフト記号表（勤務時間帯）'!$C$6:$S$35,17,FALSE))</f>
        <v>6</v>
      </c>
      <c r="T41" s="227">
        <f>IF(T39="","",VLOOKUP(T39,'【記載例】シフト記号表（勤務時間帯）'!$C$6:$S$35,17,FALSE))</f>
        <v>6</v>
      </c>
      <c r="U41" s="227" t="str">
        <f>IF(U39="","",VLOOKUP(U39,'【記載例】シフト記号表（勤務時間帯）'!$C$6:$S$35,17,FALSE))</f>
        <v/>
      </c>
      <c r="V41" s="227" t="str">
        <f>IF(V39="","",VLOOKUP(V39,'【記載例】シフト記号表（勤務時間帯）'!$C$6:$S$35,17,FALSE))</f>
        <v/>
      </c>
      <c r="W41" s="227">
        <f>IF(W39="","",VLOOKUP(W39,'【記載例】シフト記号表（勤務時間帯）'!$C$6:$S$35,17,FALSE))</f>
        <v>6</v>
      </c>
      <c r="X41" s="227">
        <f>IF(X39="","",VLOOKUP(X39,'【記載例】シフト記号表（勤務時間帯）'!$C$6:$S$35,17,FALSE))</f>
        <v>6</v>
      </c>
      <c r="Y41" s="228">
        <f>IF(Y39="","",VLOOKUP(Y39,'【記載例】シフト記号表（勤務時間帯）'!$C$6:$S$35,17,FALSE))</f>
        <v>6</v>
      </c>
      <c r="Z41" s="226">
        <f>IF(Z39="","",VLOOKUP(Z39,'【記載例】シフト記号表（勤務時間帯）'!$C$6:$S$35,17,FALSE))</f>
        <v>6</v>
      </c>
      <c r="AA41" s="227">
        <f>IF(AA39="","",VLOOKUP(AA39,'【記載例】シフト記号表（勤務時間帯）'!$C$6:$S$35,17,FALSE))</f>
        <v>6</v>
      </c>
      <c r="AB41" s="227" t="str">
        <f>IF(AB39="","",VLOOKUP(AB39,'【記載例】シフト記号表（勤務時間帯）'!$C$6:$S$35,17,FALSE))</f>
        <v/>
      </c>
      <c r="AC41" s="227" t="str">
        <f>IF(AC39="","",VLOOKUP(AC39,'【記載例】シフト記号表（勤務時間帯）'!$C$6:$S$35,17,FALSE))</f>
        <v/>
      </c>
      <c r="AD41" s="227">
        <f>IF(AD39="","",VLOOKUP(AD39,'【記載例】シフト記号表（勤務時間帯）'!$C$6:$S$35,17,FALSE))</f>
        <v>6</v>
      </c>
      <c r="AE41" s="227">
        <f>IF(AE39="","",VLOOKUP(AE39,'【記載例】シフト記号表（勤務時間帯）'!$C$6:$S$35,17,FALSE))</f>
        <v>6</v>
      </c>
      <c r="AF41" s="228">
        <f>IF(AF39="","",VLOOKUP(AF39,'【記載例】シフト記号表（勤務時間帯）'!$C$6:$S$35,17,FALSE))</f>
        <v>6</v>
      </c>
      <c r="AG41" s="226">
        <f>IF(AG39="","",VLOOKUP(AG39,'【記載例】シフト記号表（勤務時間帯）'!$C$6:$S$35,17,FALSE))</f>
        <v>6</v>
      </c>
      <c r="AH41" s="227">
        <f>IF(AH39="","",VLOOKUP(AH39,'【記載例】シフト記号表（勤務時間帯）'!$C$6:$S$35,17,FALSE))</f>
        <v>6</v>
      </c>
      <c r="AI41" s="227" t="str">
        <f>IF(AI39="","",VLOOKUP(AI39,'【記載例】シフト記号表（勤務時間帯）'!$C$6:$S$35,17,FALSE))</f>
        <v/>
      </c>
      <c r="AJ41" s="227" t="str">
        <f>IF(AJ39="","",VLOOKUP(AJ39,'【記載例】シフト記号表（勤務時間帯）'!$C$6:$S$35,17,FALSE))</f>
        <v/>
      </c>
      <c r="AK41" s="227">
        <f>IF(AK39="","",VLOOKUP(AK39,'【記載例】シフト記号表（勤務時間帯）'!$C$6:$S$35,17,FALSE))</f>
        <v>6</v>
      </c>
      <c r="AL41" s="227">
        <f>IF(AL39="","",VLOOKUP(AL39,'【記載例】シフト記号表（勤務時間帯）'!$C$6:$S$35,17,FALSE))</f>
        <v>6</v>
      </c>
      <c r="AM41" s="228">
        <f>IF(AM39="","",VLOOKUP(AM39,'【記載例】シフト記号表（勤務時間帯）'!$C$6:$S$35,17,FALSE))</f>
        <v>6</v>
      </c>
      <c r="AN41" s="226">
        <f>IF(AN39="","",VLOOKUP(AN39,'【記載例】シフト記号表（勤務時間帯）'!$C$6:$S$35,17,FALSE))</f>
        <v>6</v>
      </c>
      <c r="AO41" s="227">
        <f>IF(AO39="","",VLOOKUP(AO39,'【記載例】シフト記号表（勤務時間帯）'!$C$6:$S$35,17,FALSE))</f>
        <v>6</v>
      </c>
      <c r="AP41" s="227" t="str">
        <f>IF(AP39="","",VLOOKUP(AP39,'【記載例】シフト記号表（勤務時間帯）'!$C$6:$S$35,17,FALSE))</f>
        <v/>
      </c>
      <c r="AQ41" s="227" t="str">
        <f>IF(AQ39="","",VLOOKUP(AQ39,'【記載例】シフト記号表（勤務時間帯）'!$C$6:$S$35,17,FALSE))</f>
        <v/>
      </c>
      <c r="AR41" s="227">
        <f>IF(AR39="","",VLOOKUP(AR39,'【記載例】シフト記号表（勤務時間帯）'!$C$6:$S$35,17,FALSE))</f>
        <v>6</v>
      </c>
      <c r="AS41" s="227">
        <f>IF(AS39="","",VLOOKUP(AS39,'【記載例】シフト記号表（勤務時間帯）'!$C$6:$S$35,17,FALSE))</f>
        <v>6</v>
      </c>
      <c r="AT41" s="228">
        <f>IF(AT39="","",VLOOKUP(AT39,'【記載例】シフト記号表（勤務時間帯）'!$C$6:$S$35,17,FALSE))</f>
        <v>6</v>
      </c>
      <c r="AU41" s="226" t="str">
        <f>IF(AU39="","",VLOOKUP(AU39,'【記載例】シフト記号表（勤務時間帯）'!$C$6:$S$35,17,FALSE))</f>
        <v/>
      </c>
      <c r="AV41" s="227" t="str">
        <f>IF(AV39="","",VLOOKUP(AV39,'【記載例】シフト記号表（勤務時間帯）'!$C$6:$S$35,17,FALSE))</f>
        <v/>
      </c>
      <c r="AW41" s="227" t="str">
        <f>IF(AW39="","",VLOOKUP(AW39,'【記載例】シフト記号表（勤務時間帯）'!$C$6:$S$35,17,FALSE))</f>
        <v/>
      </c>
      <c r="AX41" s="299">
        <f>IF($BB$3="４週",SUM(S41:AT41),IF($BB$3="暦月",SUM(S41:AW41),""))</f>
        <v>120</v>
      </c>
      <c r="AY41" s="300"/>
      <c r="AZ41" s="374">
        <f>IF($BB$3="４週",AX41/4,IF($BB$3="暦月",【記載例】療養通所!AX41/(【記載例】療養通所!$BB$8/7),""))</f>
        <v>30</v>
      </c>
      <c r="BA41" s="375"/>
      <c r="BB41" s="286"/>
      <c r="BC41" s="287"/>
      <c r="BD41" s="287"/>
      <c r="BE41" s="287"/>
      <c r="BF41" s="288"/>
    </row>
    <row r="42" spans="2:58" ht="20.25" customHeight="1" x14ac:dyDescent="0.4">
      <c r="B42" s="376">
        <f>B39+1</f>
        <v>7</v>
      </c>
      <c r="C42" s="381" t="s">
        <v>54</v>
      </c>
      <c r="D42" s="382"/>
      <c r="E42" s="383"/>
      <c r="F42" s="109"/>
      <c r="G42" s="418" t="s">
        <v>119</v>
      </c>
      <c r="H42" s="420" t="s">
        <v>91</v>
      </c>
      <c r="I42" s="413"/>
      <c r="J42" s="413"/>
      <c r="K42" s="414"/>
      <c r="L42" s="421" t="s">
        <v>146</v>
      </c>
      <c r="M42" s="422"/>
      <c r="N42" s="422"/>
      <c r="O42" s="423"/>
      <c r="P42" s="427" t="s">
        <v>44</v>
      </c>
      <c r="Q42" s="428"/>
      <c r="R42" s="429"/>
      <c r="S42" s="102" t="s">
        <v>151</v>
      </c>
      <c r="T42" s="103" t="s">
        <v>151</v>
      </c>
      <c r="U42" s="103"/>
      <c r="V42" s="103"/>
      <c r="W42" s="103" t="s">
        <v>151</v>
      </c>
      <c r="X42" s="103" t="s">
        <v>151</v>
      </c>
      <c r="Y42" s="104" t="s">
        <v>29</v>
      </c>
      <c r="Z42" s="102" t="s">
        <v>151</v>
      </c>
      <c r="AA42" s="103" t="s">
        <v>151</v>
      </c>
      <c r="AB42" s="103"/>
      <c r="AC42" s="103"/>
      <c r="AD42" s="103" t="s">
        <v>151</v>
      </c>
      <c r="AE42" s="103" t="s">
        <v>151</v>
      </c>
      <c r="AF42" s="104" t="s">
        <v>29</v>
      </c>
      <c r="AG42" s="102" t="s">
        <v>151</v>
      </c>
      <c r="AH42" s="103" t="s">
        <v>151</v>
      </c>
      <c r="AI42" s="103"/>
      <c r="AJ42" s="103"/>
      <c r="AK42" s="103" t="s">
        <v>151</v>
      </c>
      <c r="AL42" s="103" t="s">
        <v>151</v>
      </c>
      <c r="AM42" s="104" t="s">
        <v>29</v>
      </c>
      <c r="AN42" s="102" t="s">
        <v>151</v>
      </c>
      <c r="AO42" s="103" t="s">
        <v>151</v>
      </c>
      <c r="AP42" s="103"/>
      <c r="AQ42" s="103"/>
      <c r="AR42" s="103" t="s">
        <v>151</v>
      </c>
      <c r="AS42" s="103" t="s">
        <v>151</v>
      </c>
      <c r="AT42" s="104" t="s">
        <v>29</v>
      </c>
      <c r="AU42" s="102"/>
      <c r="AV42" s="103"/>
      <c r="AW42" s="103"/>
      <c r="AX42" s="377"/>
      <c r="AY42" s="378"/>
      <c r="AZ42" s="379"/>
      <c r="BA42" s="380"/>
      <c r="BB42" s="415"/>
      <c r="BC42" s="416"/>
      <c r="BD42" s="416"/>
      <c r="BE42" s="416"/>
      <c r="BF42" s="417"/>
    </row>
    <row r="43" spans="2:58" ht="20.25" customHeight="1" x14ac:dyDescent="0.4">
      <c r="B43" s="376"/>
      <c r="C43" s="384"/>
      <c r="D43" s="385"/>
      <c r="E43" s="386"/>
      <c r="F43" s="83"/>
      <c r="G43" s="408"/>
      <c r="H43" s="412"/>
      <c r="I43" s="413"/>
      <c r="J43" s="413"/>
      <c r="K43" s="414"/>
      <c r="L43" s="368"/>
      <c r="M43" s="369"/>
      <c r="N43" s="369"/>
      <c r="O43" s="370"/>
      <c r="P43" s="289" t="s">
        <v>15</v>
      </c>
      <c r="Q43" s="290"/>
      <c r="R43" s="291"/>
      <c r="S43" s="223">
        <f>IF(S42="","",VLOOKUP(S42,'【記載例】シフト記号表（勤務時間帯）'!$C$6:$K$35,9,FALSE))</f>
        <v>4</v>
      </c>
      <c r="T43" s="224">
        <f>IF(T42="","",VLOOKUP(T42,'【記載例】シフト記号表（勤務時間帯）'!$C$6:$K$35,9,FALSE))</f>
        <v>4</v>
      </c>
      <c r="U43" s="224" t="str">
        <f>IF(U42="","",VLOOKUP(U42,'【記載例】シフト記号表（勤務時間帯）'!$C$6:$K$35,9,FALSE))</f>
        <v/>
      </c>
      <c r="V43" s="224" t="str">
        <f>IF(V42="","",VLOOKUP(V42,'【記載例】シフト記号表（勤務時間帯）'!$C$6:$K$35,9,FALSE))</f>
        <v/>
      </c>
      <c r="W43" s="224">
        <f>IF(W42="","",VLOOKUP(W42,'【記載例】シフト記号表（勤務時間帯）'!$C$6:$K$35,9,FALSE))</f>
        <v>4</v>
      </c>
      <c r="X43" s="224">
        <f>IF(X42="","",VLOOKUP(X42,'【記載例】シフト記号表（勤務時間帯）'!$C$6:$K$35,9,FALSE))</f>
        <v>4</v>
      </c>
      <c r="Y43" s="225">
        <f>IF(Y42="","",VLOOKUP(Y42,'【記載例】シフト記号表（勤務時間帯）'!$C$6:$K$35,9,FALSE))</f>
        <v>4</v>
      </c>
      <c r="Z43" s="223">
        <f>IF(Z42="","",VLOOKUP(Z42,'【記載例】シフト記号表（勤務時間帯）'!$C$6:$K$35,9,FALSE))</f>
        <v>4</v>
      </c>
      <c r="AA43" s="224">
        <f>IF(AA42="","",VLOOKUP(AA42,'【記載例】シフト記号表（勤務時間帯）'!$C$6:$K$35,9,FALSE))</f>
        <v>4</v>
      </c>
      <c r="AB43" s="224" t="str">
        <f>IF(AB42="","",VLOOKUP(AB42,'【記載例】シフト記号表（勤務時間帯）'!$C$6:$K$35,9,FALSE))</f>
        <v/>
      </c>
      <c r="AC43" s="224" t="str">
        <f>IF(AC42="","",VLOOKUP(AC42,'【記載例】シフト記号表（勤務時間帯）'!$C$6:$K$35,9,FALSE))</f>
        <v/>
      </c>
      <c r="AD43" s="224">
        <f>IF(AD42="","",VLOOKUP(AD42,'【記載例】シフト記号表（勤務時間帯）'!$C$6:$K$35,9,FALSE))</f>
        <v>4</v>
      </c>
      <c r="AE43" s="224">
        <f>IF(AE42="","",VLOOKUP(AE42,'【記載例】シフト記号表（勤務時間帯）'!$C$6:$K$35,9,FALSE))</f>
        <v>4</v>
      </c>
      <c r="AF43" s="225">
        <f>IF(AF42="","",VLOOKUP(AF42,'【記載例】シフト記号表（勤務時間帯）'!$C$6:$K$35,9,FALSE))</f>
        <v>4</v>
      </c>
      <c r="AG43" s="223">
        <f>IF(AG42="","",VLOOKUP(AG42,'【記載例】シフト記号表（勤務時間帯）'!$C$6:$K$35,9,FALSE))</f>
        <v>4</v>
      </c>
      <c r="AH43" s="224">
        <f>IF(AH42="","",VLOOKUP(AH42,'【記載例】シフト記号表（勤務時間帯）'!$C$6:$K$35,9,FALSE))</f>
        <v>4</v>
      </c>
      <c r="AI43" s="224" t="str">
        <f>IF(AI42="","",VLOOKUP(AI42,'【記載例】シフト記号表（勤務時間帯）'!$C$6:$K$35,9,FALSE))</f>
        <v/>
      </c>
      <c r="AJ43" s="224" t="str">
        <f>IF(AJ42="","",VLOOKUP(AJ42,'【記載例】シフト記号表（勤務時間帯）'!$C$6:$K$35,9,FALSE))</f>
        <v/>
      </c>
      <c r="AK43" s="224">
        <f>IF(AK42="","",VLOOKUP(AK42,'【記載例】シフト記号表（勤務時間帯）'!$C$6:$K$35,9,FALSE))</f>
        <v>4</v>
      </c>
      <c r="AL43" s="224">
        <f>IF(AL42="","",VLOOKUP(AL42,'【記載例】シフト記号表（勤務時間帯）'!$C$6:$K$35,9,FALSE))</f>
        <v>4</v>
      </c>
      <c r="AM43" s="225">
        <f>IF(AM42="","",VLOOKUP(AM42,'【記載例】シフト記号表（勤務時間帯）'!$C$6:$K$35,9,FALSE))</f>
        <v>4</v>
      </c>
      <c r="AN43" s="223">
        <f>IF(AN42="","",VLOOKUP(AN42,'【記載例】シフト記号表（勤務時間帯）'!$C$6:$K$35,9,FALSE))</f>
        <v>4</v>
      </c>
      <c r="AO43" s="224">
        <f>IF(AO42="","",VLOOKUP(AO42,'【記載例】シフト記号表（勤務時間帯）'!$C$6:$K$35,9,FALSE))</f>
        <v>4</v>
      </c>
      <c r="AP43" s="224" t="str">
        <f>IF(AP42="","",VLOOKUP(AP42,'【記載例】シフト記号表（勤務時間帯）'!$C$6:$K$35,9,FALSE))</f>
        <v/>
      </c>
      <c r="AQ43" s="224" t="str">
        <f>IF(AQ42="","",VLOOKUP(AQ42,'【記載例】シフト記号表（勤務時間帯）'!$C$6:$K$35,9,FALSE))</f>
        <v/>
      </c>
      <c r="AR43" s="224">
        <f>IF(AR42="","",VLOOKUP(AR42,'【記載例】シフト記号表（勤務時間帯）'!$C$6:$K$35,9,FALSE))</f>
        <v>4</v>
      </c>
      <c r="AS43" s="224">
        <f>IF(AS42="","",VLOOKUP(AS42,'【記載例】シフト記号表（勤務時間帯）'!$C$6:$K$35,9,FALSE))</f>
        <v>4</v>
      </c>
      <c r="AT43" s="225">
        <f>IF(AT42="","",VLOOKUP(AT42,'【記載例】シフト記号表（勤務時間帯）'!$C$6:$K$35,9,FALSE))</f>
        <v>4</v>
      </c>
      <c r="AU43" s="223" t="str">
        <f>IF(AU42="","",VLOOKUP(AU42,'【記載例】シフト記号表（勤務時間帯）'!$C$6:$K$35,9,FALSE))</f>
        <v/>
      </c>
      <c r="AV43" s="224" t="str">
        <f>IF(AV42="","",VLOOKUP(AV42,'【記載例】シフト記号表（勤務時間帯）'!$C$6:$K$35,9,FALSE))</f>
        <v/>
      </c>
      <c r="AW43" s="224" t="str">
        <f>IF(AW42="","",VLOOKUP(AW42,'【記載例】シフト記号表（勤務時間帯）'!$C$6:$K$35,9,FALSE))</f>
        <v/>
      </c>
      <c r="AX43" s="292">
        <f>IF($BB$3="４週",SUM(S43:AT43),IF($BB$3="暦月",SUM(S43:AW43),""))</f>
        <v>80</v>
      </c>
      <c r="AY43" s="293"/>
      <c r="AZ43" s="294">
        <f>IF($BB$3="４週",AX43/4,IF($BB$3="暦月",【記載例】療養通所!AX43/(【記載例】療養通所!$BB$8/7),""))</f>
        <v>20</v>
      </c>
      <c r="BA43" s="295"/>
      <c r="BB43" s="283"/>
      <c r="BC43" s="284"/>
      <c r="BD43" s="284"/>
      <c r="BE43" s="284"/>
      <c r="BF43" s="285"/>
    </row>
    <row r="44" spans="2:58" ht="20.25" customHeight="1" x14ac:dyDescent="0.4">
      <c r="B44" s="376"/>
      <c r="C44" s="387"/>
      <c r="D44" s="388"/>
      <c r="E44" s="389"/>
      <c r="F44" s="83" t="str">
        <f>C42</f>
        <v>介護職員</v>
      </c>
      <c r="G44" s="419"/>
      <c r="H44" s="412"/>
      <c r="I44" s="413"/>
      <c r="J44" s="413"/>
      <c r="K44" s="414"/>
      <c r="L44" s="424"/>
      <c r="M44" s="425"/>
      <c r="N44" s="425"/>
      <c r="O44" s="426"/>
      <c r="P44" s="296" t="s">
        <v>45</v>
      </c>
      <c r="Q44" s="297"/>
      <c r="R44" s="298"/>
      <c r="S44" s="226">
        <f>IF(S42="","",VLOOKUP(S42,'【記載例】シフト記号表（勤務時間帯）'!$C$6:$S$35,17,FALSE))</f>
        <v>3.0000000000000013</v>
      </c>
      <c r="T44" s="227">
        <f>IF(T42="","",VLOOKUP(T42,'【記載例】シフト記号表（勤務時間帯）'!$C$6:$S$35,17,FALSE))</f>
        <v>3.0000000000000013</v>
      </c>
      <c r="U44" s="227" t="str">
        <f>IF(U42="","",VLOOKUP(U42,'【記載例】シフト記号表（勤務時間帯）'!$C$6:$S$35,17,FALSE))</f>
        <v/>
      </c>
      <c r="V44" s="227" t="str">
        <f>IF(V42="","",VLOOKUP(V42,'【記載例】シフト記号表（勤務時間帯）'!$C$6:$S$35,17,FALSE))</f>
        <v/>
      </c>
      <c r="W44" s="227">
        <f>IF(W42="","",VLOOKUP(W42,'【記載例】シフト記号表（勤務時間帯）'!$C$6:$S$35,17,FALSE))</f>
        <v>3.0000000000000013</v>
      </c>
      <c r="X44" s="227">
        <f>IF(X42="","",VLOOKUP(X42,'【記載例】シフト記号表（勤務時間帯）'!$C$6:$S$35,17,FALSE))</f>
        <v>3.0000000000000013</v>
      </c>
      <c r="Y44" s="228">
        <f>IF(Y42="","",VLOOKUP(Y42,'【記載例】シフト記号表（勤務時間帯）'!$C$6:$S$35,17,FALSE))</f>
        <v>3.0000000000000013</v>
      </c>
      <c r="Z44" s="226">
        <f>IF(Z42="","",VLOOKUP(Z42,'【記載例】シフト記号表（勤務時間帯）'!$C$6:$S$35,17,FALSE))</f>
        <v>3.0000000000000013</v>
      </c>
      <c r="AA44" s="227">
        <f>IF(AA42="","",VLOOKUP(AA42,'【記載例】シフト記号表（勤務時間帯）'!$C$6:$S$35,17,FALSE))</f>
        <v>3.0000000000000013</v>
      </c>
      <c r="AB44" s="227" t="str">
        <f>IF(AB42="","",VLOOKUP(AB42,'【記載例】シフト記号表（勤務時間帯）'!$C$6:$S$35,17,FALSE))</f>
        <v/>
      </c>
      <c r="AC44" s="227" t="str">
        <f>IF(AC42="","",VLOOKUP(AC42,'【記載例】シフト記号表（勤務時間帯）'!$C$6:$S$35,17,FALSE))</f>
        <v/>
      </c>
      <c r="AD44" s="227">
        <f>IF(AD42="","",VLOOKUP(AD42,'【記載例】シフト記号表（勤務時間帯）'!$C$6:$S$35,17,FALSE))</f>
        <v>3.0000000000000013</v>
      </c>
      <c r="AE44" s="227">
        <f>IF(AE42="","",VLOOKUP(AE42,'【記載例】シフト記号表（勤務時間帯）'!$C$6:$S$35,17,FALSE))</f>
        <v>3.0000000000000013</v>
      </c>
      <c r="AF44" s="228">
        <f>IF(AF42="","",VLOOKUP(AF42,'【記載例】シフト記号表（勤務時間帯）'!$C$6:$S$35,17,FALSE))</f>
        <v>3.0000000000000013</v>
      </c>
      <c r="AG44" s="226">
        <f>IF(AG42="","",VLOOKUP(AG42,'【記載例】シフト記号表（勤務時間帯）'!$C$6:$S$35,17,FALSE))</f>
        <v>3.0000000000000013</v>
      </c>
      <c r="AH44" s="227">
        <f>IF(AH42="","",VLOOKUP(AH42,'【記載例】シフト記号表（勤務時間帯）'!$C$6:$S$35,17,FALSE))</f>
        <v>3.0000000000000013</v>
      </c>
      <c r="AI44" s="227" t="str">
        <f>IF(AI42="","",VLOOKUP(AI42,'【記載例】シフト記号表（勤務時間帯）'!$C$6:$S$35,17,FALSE))</f>
        <v/>
      </c>
      <c r="AJ44" s="227" t="str">
        <f>IF(AJ42="","",VLOOKUP(AJ42,'【記載例】シフト記号表（勤務時間帯）'!$C$6:$S$35,17,FALSE))</f>
        <v/>
      </c>
      <c r="AK44" s="227">
        <f>IF(AK42="","",VLOOKUP(AK42,'【記載例】シフト記号表（勤務時間帯）'!$C$6:$S$35,17,FALSE))</f>
        <v>3.0000000000000013</v>
      </c>
      <c r="AL44" s="227">
        <f>IF(AL42="","",VLOOKUP(AL42,'【記載例】シフト記号表（勤務時間帯）'!$C$6:$S$35,17,FALSE))</f>
        <v>3.0000000000000013</v>
      </c>
      <c r="AM44" s="228">
        <f>IF(AM42="","",VLOOKUP(AM42,'【記載例】シフト記号表（勤務時間帯）'!$C$6:$S$35,17,FALSE))</f>
        <v>3.0000000000000013</v>
      </c>
      <c r="AN44" s="226">
        <f>IF(AN42="","",VLOOKUP(AN42,'【記載例】シフト記号表（勤務時間帯）'!$C$6:$S$35,17,FALSE))</f>
        <v>3.0000000000000013</v>
      </c>
      <c r="AO44" s="227">
        <f>IF(AO42="","",VLOOKUP(AO42,'【記載例】シフト記号表（勤務時間帯）'!$C$6:$S$35,17,FALSE))</f>
        <v>3.0000000000000013</v>
      </c>
      <c r="AP44" s="227" t="str">
        <f>IF(AP42="","",VLOOKUP(AP42,'【記載例】シフト記号表（勤務時間帯）'!$C$6:$S$35,17,FALSE))</f>
        <v/>
      </c>
      <c r="AQ44" s="227" t="str">
        <f>IF(AQ42="","",VLOOKUP(AQ42,'【記載例】シフト記号表（勤務時間帯）'!$C$6:$S$35,17,FALSE))</f>
        <v/>
      </c>
      <c r="AR44" s="227">
        <f>IF(AR42="","",VLOOKUP(AR42,'【記載例】シフト記号表（勤務時間帯）'!$C$6:$S$35,17,FALSE))</f>
        <v>3.0000000000000013</v>
      </c>
      <c r="AS44" s="227">
        <f>IF(AS42="","",VLOOKUP(AS42,'【記載例】シフト記号表（勤務時間帯）'!$C$6:$S$35,17,FALSE))</f>
        <v>3.0000000000000013</v>
      </c>
      <c r="AT44" s="228">
        <f>IF(AT42="","",VLOOKUP(AT42,'【記載例】シフト記号表（勤務時間帯）'!$C$6:$S$35,17,FALSE))</f>
        <v>3.0000000000000013</v>
      </c>
      <c r="AU44" s="226" t="str">
        <f>IF(AU42="","",VLOOKUP(AU42,'【記載例】シフト記号表（勤務時間帯）'!$C$6:$S$35,17,FALSE))</f>
        <v/>
      </c>
      <c r="AV44" s="227" t="str">
        <f>IF(AV42="","",VLOOKUP(AV42,'【記載例】シフト記号表（勤務時間帯）'!$C$6:$S$35,17,FALSE))</f>
        <v/>
      </c>
      <c r="AW44" s="227" t="str">
        <f>IF(AW42="","",VLOOKUP(AW42,'【記載例】シフト記号表（勤務時間帯）'!$C$6:$S$35,17,FALSE))</f>
        <v/>
      </c>
      <c r="AX44" s="299">
        <f>IF($BB$3="４週",SUM(S44:AT44),IF($BB$3="暦月",SUM(S44:AW44),""))</f>
        <v>60.000000000000007</v>
      </c>
      <c r="AY44" s="300"/>
      <c r="AZ44" s="374">
        <f>IF($BB$3="４週",AX44/4,IF($BB$3="暦月",【記載例】療養通所!AX44/(【記載例】療養通所!$BB$8/7),""))</f>
        <v>15.000000000000002</v>
      </c>
      <c r="BA44" s="375"/>
      <c r="BB44" s="286"/>
      <c r="BC44" s="287"/>
      <c r="BD44" s="287"/>
      <c r="BE44" s="287"/>
      <c r="BF44" s="288"/>
    </row>
    <row r="45" spans="2:58" ht="20.25" customHeight="1" x14ac:dyDescent="0.4">
      <c r="B45" s="376">
        <f>B42+1</f>
        <v>8</v>
      </c>
      <c r="C45" s="381" t="s">
        <v>54</v>
      </c>
      <c r="D45" s="382"/>
      <c r="E45" s="383"/>
      <c r="F45" s="109"/>
      <c r="G45" s="418" t="s">
        <v>119</v>
      </c>
      <c r="H45" s="420" t="s">
        <v>91</v>
      </c>
      <c r="I45" s="413"/>
      <c r="J45" s="413"/>
      <c r="K45" s="414"/>
      <c r="L45" s="421" t="s">
        <v>147</v>
      </c>
      <c r="M45" s="422"/>
      <c r="N45" s="422"/>
      <c r="O45" s="423"/>
      <c r="P45" s="427" t="s">
        <v>44</v>
      </c>
      <c r="Q45" s="428"/>
      <c r="R45" s="429"/>
      <c r="S45" s="102" t="s">
        <v>36</v>
      </c>
      <c r="T45" s="103" t="s">
        <v>152</v>
      </c>
      <c r="U45" s="103"/>
      <c r="V45" s="103"/>
      <c r="W45" s="103" t="s">
        <v>36</v>
      </c>
      <c r="X45" s="103" t="s">
        <v>152</v>
      </c>
      <c r="Y45" s="104" t="s">
        <v>36</v>
      </c>
      <c r="Z45" s="102" t="s">
        <v>36</v>
      </c>
      <c r="AA45" s="103" t="s">
        <v>152</v>
      </c>
      <c r="AB45" s="103"/>
      <c r="AC45" s="103"/>
      <c r="AD45" s="103" t="s">
        <v>36</v>
      </c>
      <c r="AE45" s="103" t="s">
        <v>152</v>
      </c>
      <c r="AF45" s="104" t="s">
        <v>36</v>
      </c>
      <c r="AG45" s="102" t="s">
        <v>36</v>
      </c>
      <c r="AH45" s="103" t="s">
        <v>152</v>
      </c>
      <c r="AI45" s="103"/>
      <c r="AJ45" s="103"/>
      <c r="AK45" s="103" t="s">
        <v>36</v>
      </c>
      <c r="AL45" s="103" t="s">
        <v>152</v>
      </c>
      <c r="AM45" s="104" t="s">
        <v>36</v>
      </c>
      <c r="AN45" s="102" t="s">
        <v>36</v>
      </c>
      <c r="AO45" s="103" t="s">
        <v>152</v>
      </c>
      <c r="AP45" s="103"/>
      <c r="AQ45" s="103"/>
      <c r="AR45" s="103" t="s">
        <v>36</v>
      </c>
      <c r="AS45" s="103" t="s">
        <v>152</v>
      </c>
      <c r="AT45" s="104" t="s">
        <v>36</v>
      </c>
      <c r="AU45" s="102"/>
      <c r="AV45" s="103"/>
      <c r="AW45" s="103"/>
      <c r="AX45" s="377"/>
      <c r="AY45" s="378"/>
      <c r="AZ45" s="379"/>
      <c r="BA45" s="380"/>
      <c r="BB45" s="415"/>
      <c r="BC45" s="416"/>
      <c r="BD45" s="416"/>
      <c r="BE45" s="416"/>
      <c r="BF45" s="417"/>
    </row>
    <row r="46" spans="2:58" ht="20.25" customHeight="1" x14ac:dyDescent="0.4">
      <c r="B46" s="376"/>
      <c r="C46" s="384"/>
      <c r="D46" s="385"/>
      <c r="E46" s="386"/>
      <c r="F46" s="83"/>
      <c r="G46" s="408"/>
      <c r="H46" s="412"/>
      <c r="I46" s="413"/>
      <c r="J46" s="413"/>
      <c r="K46" s="414"/>
      <c r="L46" s="368"/>
      <c r="M46" s="369"/>
      <c r="N46" s="369"/>
      <c r="O46" s="370"/>
      <c r="P46" s="289" t="s">
        <v>15</v>
      </c>
      <c r="Q46" s="290"/>
      <c r="R46" s="291"/>
      <c r="S46" s="223">
        <f>IF(S45="","",VLOOKUP(S45,'【記載例】シフト記号表（勤務時間帯）'!$C$6:$K$35,9,FALSE))</f>
        <v>4.0000000000000018</v>
      </c>
      <c r="T46" s="224">
        <f>IF(T45="","",VLOOKUP(T45,'【記載例】シフト記号表（勤務時間帯）'!$C$6:$K$35,9,FALSE))</f>
        <v>4.0000000000000018</v>
      </c>
      <c r="U46" s="224" t="str">
        <f>IF(U45="","",VLOOKUP(U45,'【記載例】シフト記号表（勤務時間帯）'!$C$6:$K$35,9,FALSE))</f>
        <v/>
      </c>
      <c r="V46" s="224" t="str">
        <f>IF(V45="","",VLOOKUP(V45,'【記載例】シフト記号表（勤務時間帯）'!$C$6:$K$35,9,FALSE))</f>
        <v/>
      </c>
      <c r="W46" s="224">
        <f>IF(W45="","",VLOOKUP(W45,'【記載例】シフト記号表（勤務時間帯）'!$C$6:$K$35,9,FALSE))</f>
        <v>4.0000000000000018</v>
      </c>
      <c r="X46" s="224">
        <f>IF(X45="","",VLOOKUP(X45,'【記載例】シフト記号表（勤務時間帯）'!$C$6:$K$35,9,FALSE))</f>
        <v>4.0000000000000018</v>
      </c>
      <c r="Y46" s="225">
        <f>IF(Y45="","",VLOOKUP(Y45,'【記載例】シフト記号表（勤務時間帯）'!$C$6:$K$35,9,FALSE))</f>
        <v>4.0000000000000018</v>
      </c>
      <c r="Z46" s="223">
        <f>IF(Z45="","",VLOOKUP(Z45,'【記載例】シフト記号表（勤務時間帯）'!$C$6:$K$35,9,FALSE))</f>
        <v>4.0000000000000018</v>
      </c>
      <c r="AA46" s="224">
        <f>IF(AA45="","",VLOOKUP(AA45,'【記載例】シフト記号表（勤務時間帯）'!$C$6:$K$35,9,FALSE))</f>
        <v>4.0000000000000018</v>
      </c>
      <c r="AB46" s="224" t="str">
        <f>IF(AB45="","",VLOOKUP(AB45,'【記載例】シフト記号表（勤務時間帯）'!$C$6:$K$35,9,FALSE))</f>
        <v/>
      </c>
      <c r="AC46" s="224" t="str">
        <f>IF(AC45="","",VLOOKUP(AC45,'【記載例】シフト記号表（勤務時間帯）'!$C$6:$K$35,9,FALSE))</f>
        <v/>
      </c>
      <c r="AD46" s="224">
        <f>IF(AD45="","",VLOOKUP(AD45,'【記載例】シフト記号表（勤務時間帯）'!$C$6:$K$35,9,FALSE))</f>
        <v>4.0000000000000018</v>
      </c>
      <c r="AE46" s="224">
        <f>IF(AE45="","",VLOOKUP(AE45,'【記載例】シフト記号表（勤務時間帯）'!$C$6:$K$35,9,FALSE))</f>
        <v>4.0000000000000018</v>
      </c>
      <c r="AF46" s="225">
        <f>IF(AF45="","",VLOOKUP(AF45,'【記載例】シフト記号表（勤務時間帯）'!$C$6:$K$35,9,FALSE))</f>
        <v>4.0000000000000018</v>
      </c>
      <c r="AG46" s="223">
        <f>IF(AG45="","",VLOOKUP(AG45,'【記載例】シフト記号表（勤務時間帯）'!$C$6:$K$35,9,FALSE))</f>
        <v>4.0000000000000018</v>
      </c>
      <c r="AH46" s="224">
        <f>IF(AH45="","",VLOOKUP(AH45,'【記載例】シフト記号表（勤務時間帯）'!$C$6:$K$35,9,FALSE))</f>
        <v>4.0000000000000018</v>
      </c>
      <c r="AI46" s="224" t="str">
        <f>IF(AI45="","",VLOOKUP(AI45,'【記載例】シフト記号表（勤務時間帯）'!$C$6:$K$35,9,FALSE))</f>
        <v/>
      </c>
      <c r="AJ46" s="224" t="str">
        <f>IF(AJ45="","",VLOOKUP(AJ45,'【記載例】シフト記号表（勤務時間帯）'!$C$6:$K$35,9,FALSE))</f>
        <v/>
      </c>
      <c r="AK46" s="224">
        <f>IF(AK45="","",VLOOKUP(AK45,'【記載例】シフト記号表（勤務時間帯）'!$C$6:$K$35,9,FALSE))</f>
        <v>4.0000000000000018</v>
      </c>
      <c r="AL46" s="224">
        <f>IF(AL45="","",VLOOKUP(AL45,'【記載例】シフト記号表（勤務時間帯）'!$C$6:$K$35,9,FALSE))</f>
        <v>4.0000000000000018</v>
      </c>
      <c r="AM46" s="225">
        <f>IF(AM45="","",VLOOKUP(AM45,'【記載例】シフト記号表（勤務時間帯）'!$C$6:$K$35,9,FALSE))</f>
        <v>4.0000000000000018</v>
      </c>
      <c r="AN46" s="223">
        <f>IF(AN45="","",VLOOKUP(AN45,'【記載例】シフト記号表（勤務時間帯）'!$C$6:$K$35,9,FALSE))</f>
        <v>4.0000000000000018</v>
      </c>
      <c r="AO46" s="224">
        <f>IF(AO45="","",VLOOKUP(AO45,'【記載例】シフト記号表（勤務時間帯）'!$C$6:$K$35,9,FALSE))</f>
        <v>4.0000000000000018</v>
      </c>
      <c r="AP46" s="224" t="str">
        <f>IF(AP45="","",VLOOKUP(AP45,'【記載例】シフト記号表（勤務時間帯）'!$C$6:$K$35,9,FALSE))</f>
        <v/>
      </c>
      <c r="AQ46" s="224" t="str">
        <f>IF(AQ45="","",VLOOKUP(AQ45,'【記載例】シフト記号表（勤務時間帯）'!$C$6:$K$35,9,FALSE))</f>
        <v/>
      </c>
      <c r="AR46" s="224">
        <f>IF(AR45="","",VLOOKUP(AR45,'【記載例】シフト記号表（勤務時間帯）'!$C$6:$K$35,9,FALSE))</f>
        <v>4.0000000000000018</v>
      </c>
      <c r="AS46" s="224">
        <f>IF(AS45="","",VLOOKUP(AS45,'【記載例】シフト記号表（勤務時間帯）'!$C$6:$K$35,9,FALSE))</f>
        <v>4.0000000000000018</v>
      </c>
      <c r="AT46" s="225">
        <f>IF(AT45="","",VLOOKUP(AT45,'【記載例】シフト記号表（勤務時間帯）'!$C$6:$K$35,9,FALSE))</f>
        <v>4.0000000000000018</v>
      </c>
      <c r="AU46" s="223" t="str">
        <f>IF(AU45="","",VLOOKUP(AU45,'【記載例】シフト記号表（勤務時間帯）'!$C$6:$K$35,9,FALSE))</f>
        <v/>
      </c>
      <c r="AV46" s="224" t="str">
        <f>IF(AV45="","",VLOOKUP(AV45,'【記載例】シフト記号表（勤務時間帯）'!$C$6:$K$35,9,FALSE))</f>
        <v/>
      </c>
      <c r="AW46" s="224" t="str">
        <f>IF(AW45="","",VLOOKUP(AW45,'【記載例】シフト記号表（勤務時間帯）'!$C$6:$K$35,9,FALSE))</f>
        <v/>
      </c>
      <c r="AX46" s="292">
        <f>IF($BB$3="４週",SUM(S46:AT46),IF($BB$3="暦月",SUM(S46:AW46),""))</f>
        <v>80.000000000000014</v>
      </c>
      <c r="AY46" s="293"/>
      <c r="AZ46" s="294">
        <f>IF($BB$3="４週",AX46/4,IF($BB$3="暦月",【記載例】療養通所!AX46/(【記載例】療養通所!$BB$8/7),""))</f>
        <v>20.000000000000004</v>
      </c>
      <c r="BA46" s="295"/>
      <c r="BB46" s="283"/>
      <c r="BC46" s="284"/>
      <c r="BD46" s="284"/>
      <c r="BE46" s="284"/>
      <c r="BF46" s="285"/>
    </row>
    <row r="47" spans="2:58" ht="20.25" customHeight="1" x14ac:dyDescent="0.4">
      <c r="B47" s="376"/>
      <c r="C47" s="387"/>
      <c r="D47" s="388"/>
      <c r="E47" s="389"/>
      <c r="F47" s="83" t="str">
        <f>C45</f>
        <v>介護職員</v>
      </c>
      <c r="G47" s="419"/>
      <c r="H47" s="412"/>
      <c r="I47" s="413"/>
      <c r="J47" s="413"/>
      <c r="K47" s="414"/>
      <c r="L47" s="424"/>
      <c r="M47" s="425"/>
      <c r="N47" s="425"/>
      <c r="O47" s="426"/>
      <c r="P47" s="296" t="s">
        <v>45</v>
      </c>
      <c r="Q47" s="297"/>
      <c r="R47" s="298"/>
      <c r="S47" s="226">
        <f>IF(S45="","",VLOOKUP(S45,'【記載例】シフト記号表（勤務時間帯）'!$C$6:$S$35,17,FALSE))</f>
        <v>4.0000000000000018</v>
      </c>
      <c r="T47" s="227">
        <f>IF(T45="","",VLOOKUP(T45,'【記載例】シフト記号表（勤務時間帯）'!$C$6:$S$35,17,FALSE))</f>
        <v>4.0000000000000018</v>
      </c>
      <c r="U47" s="227" t="str">
        <f>IF(U45="","",VLOOKUP(U45,'【記載例】シフト記号表（勤務時間帯）'!$C$6:$S$35,17,FALSE))</f>
        <v/>
      </c>
      <c r="V47" s="227" t="str">
        <f>IF(V45="","",VLOOKUP(V45,'【記載例】シフト記号表（勤務時間帯）'!$C$6:$S$35,17,FALSE))</f>
        <v/>
      </c>
      <c r="W47" s="227">
        <f>IF(W45="","",VLOOKUP(W45,'【記載例】シフト記号表（勤務時間帯）'!$C$6:$S$35,17,FALSE))</f>
        <v>4.0000000000000018</v>
      </c>
      <c r="X47" s="227">
        <f>IF(X45="","",VLOOKUP(X45,'【記載例】シフト記号表（勤務時間帯）'!$C$6:$S$35,17,FALSE))</f>
        <v>4.0000000000000018</v>
      </c>
      <c r="Y47" s="228">
        <f>IF(Y45="","",VLOOKUP(Y45,'【記載例】シフト記号表（勤務時間帯）'!$C$6:$S$35,17,FALSE))</f>
        <v>4.0000000000000018</v>
      </c>
      <c r="Z47" s="226">
        <f>IF(Z45="","",VLOOKUP(Z45,'【記載例】シフト記号表（勤務時間帯）'!$C$6:$S$35,17,FALSE))</f>
        <v>4.0000000000000018</v>
      </c>
      <c r="AA47" s="227">
        <f>IF(AA45="","",VLOOKUP(AA45,'【記載例】シフト記号表（勤務時間帯）'!$C$6:$S$35,17,FALSE))</f>
        <v>4.0000000000000018</v>
      </c>
      <c r="AB47" s="227" t="str">
        <f>IF(AB45="","",VLOOKUP(AB45,'【記載例】シフト記号表（勤務時間帯）'!$C$6:$S$35,17,FALSE))</f>
        <v/>
      </c>
      <c r="AC47" s="227" t="str">
        <f>IF(AC45="","",VLOOKUP(AC45,'【記載例】シフト記号表（勤務時間帯）'!$C$6:$S$35,17,FALSE))</f>
        <v/>
      </c>
      <c r="AD47" s="227">
        <f>IF(AD45="","",VLOOKUP(AD45,'【記載例】シフト記号表（勤務時間帯）'!$C$6:$S$35,17,FALSE))</f>
        <v>4.0000000000000018</v>
      </c>
      <c r="AE47" s="227">
        <f>IF(AE45="","",VLOOKUP(AE45,'【記載例】シフト記号表（勤務時間帯）'!$C$6:$S$35,17,FALSE))</f>
        <v>4.0000000000000018</v>
      </c>
      <c r="AF47" s="228">
        <f>IF(AF45="","",VLOOKUP(AF45,'【記載例】シフト記号表（勤務時間帯）'!$C$6:$S$35,17,FALSE))</f>
        <v>4.0000000000000018</v>
      </c>
      <c r="AG47" s="226">
        <f>IF(AG45="","",VLOOKUP(AG45,'【記載例】シフト記号表（勤務時間帯）'!$C$6:$S$35,17,FALSE))</f>
        <v>4.0000000000000018</v>
      </c>
      <c r="AH47" s="227">
        <f>IF(AH45="","",VLOOKUP(AH45,'【記載例】シフト記号表（勤務時間帯）'!$C$6:$S$35,17,FALSE))</f>
        <v>4.0000000000000018</v>
      </c>
      <c r="AI47" s="227" t="str">
        <f>IF(AI45="","",VLOOKUP(AI45,'【記載例】シフト記号表（勤務時間帯）'!$C$6:$S$35,17,FALSE))</f>
        <v/>
      </c>
      <c r="AJ47" s="227" t="str">
        <f>IF(AJ45="","",VLOOKUP(AJ45,'【記載例】シフト記号表（勤務時間帯）'!$C$6:$S$35,17,FALSE))</f>
        <v/>
      </c>
      <c r="AK47" s="227">
        <f>IF(AK45="","",VLOOKUP(AK45,'【記載例】シフト記号表（勤務時間帯）'!$C$6:$S$35,17,FALSE))</f>
        <v>4.0000000000000018</v>
      </c>
      <c r="AL47" s="227">
        <f>IF(AL45="","",VLOOKUP(AL45,'【記載例】シフト記号表（勤務時間帯）'!$C$6:$S$35,17,FALSE))</f>
        <v>4.0000000000000018</v>
      </c>
      <c r="AM47" s="228">
        <f>IF(AM45="","",VLOOKUP(AM45,'【記載例】シフト記号表（勤務時間帯）'!$C$6:$S$35,17,FALSE))</f>
        <v>4.0000000000000018</v>
      </c>
      <c r="AN47" s="226">
        <f>IF(AN45="","",VLOOKUP(AN45,'【記載例】シフト記号表（勤務時間帯）'!$C$6:$S$35,17,FALSE))</f>
        <v>4.0000000000000018</v>
      </c>
      <c r="AO47" s="227">
        <f>IF(AO45="","",VLOOKUP(AO45,'【記載例】シフト記号表（勤務時間帯）'!$C$6:$S$35,17,FALSE))</f>
        <v>4.0000000000000018</v>
      </c>
      <c r="AP47" s="227" t="str">
        <f>IF(AP45="","",VLOOKUP(AP45,'【記載例】シフト記号表（勤務時間帯）'!$C$6:$S$35,17,FALSE))</f>
        <v/>
      </c>
      <c r="AQ47" s="227" t="str">
        <f>IF(AQ45="","",VLOOKUP(AQ45,'【記載例】シフト記号表（勤務時間帯）'!$C$6:$S$35,17,FALSE))</f>
        <v/>
      </c>
      <c r="AR47" s="227">
        <f>IF(AR45="","",VLOOKUP(AR45,'【記載例】シフト記号表（勤務時間帯）'!$C$6:$S$35,17,FALSE))</f>
        <v>4.0000000000000018</v>
      </c>
      <c r="AS47" s="227">
        <f>IF(AS45="","",VLOOKUP(AS45,'【記載例】シフト記号表（勤務時間帯）'!$C$6:$S$35,17,FALSE))</f>
        <v>4.0000000000000018</v>
      </c>
      <c r="AT47" s="228">
        <f>IF(AT45="","",VLOOKUP(AT45,'【記載例】シフト記号表（勤務時間帯）'!$C$6:$S$35,17,FALSE))</f>
        <v>4.0000000000000018</v>
      </c>
      <c r="AU47" s="226" t="str">
        <f>IF(AU45="","",VLOOKUP(AU45,'【記載例】シフト記号表（勤務時間帯）'!$C$6:$S$35,17,FALSE))</f>
        <v/>
      </c>
      <c r="AV47" s="227" t="str">
        <f>IF(AV45="","",VLOOKUP(AV45,'【記載例】シフト記号表（勤務時間帯）'!$C$6:$S$35,17,FALSE))</f>
        <v/>
      </c>
      <c r="AW47" s="227" t="str">
        <f>IF(AW45="","",VLOOKUP(AW45,'【記載例】シフト記号表（勤務時間帯）'!$C$6:$S$35,17,FALSE))</f>
        <v/>
      </c>
      <c r="AX47" s="299">
        <f>IF($BB$3="４週",SUM(S47:AT47),IF($BB$3="暦月",SUM(S47:AW47),""))</f>
        <v>80.000000000000014</v>
      </c>
      <c r="AY47" s="300"/>
      <c r="AZ47" s="374">
        <f>IF($BB$3="４週",AX47/4,IF($BB$3="暦月",【記載例】療養通所!AX47/(【記載例】療養通所!$BB$8/7),""))</f>
        <v>20.000000000000004</v>
      </c>
      <c r="BA47" s="375"/>
      <c r="BB47" s="286"/>
      <c r="BC47" s="287"/>
      <c r="BD47" s="287"/>
      <c r="BE47" s="287"/>
      <c r="BF47" s="288"/>
    </row>
    <row r="48" spans="2:58" ht="20.25" customHeight="1" x14ac:dyDescent="0.4">
      <c r="B48" s="376">
        <f>B45+1</f>
        <v>9</v>
      </c>
      <c r="C48" s="381" t="s">
        <v>54</v>
      </c>
      <c r="D48" s="382"/>
      <c r="E48" s="383"/>
      <c r="F48" s="109"/>
      <c r="G48" s="418" t="s">
        <v>119</v>
      </c>
      <c r="H48" s="420" t="s">
        <v>91</v>
      </c>
      <c r="I48" s="413"/>
      <c r="J48" s="413"/>
      <c r="K48" s="414"/>
      <c r="L48" s="421" t="s">
        <v>148</v>
      </c>
      <c r="M48" s="422"/>
      <c r="N48" s="422"/>
      <c r="O48" s="423"/>
      <c r="P48" s="427" t="s">
        <v>44</v>
      </c>
      <c r="Q48" s="428"/>
      <c r="R48" s="429"/>
      <c r="S48" s="102" t="s">
        <v>32</v>
      </c>
      <c r="T48" s="103" t="s">
        <v>32</v>
      </c>
      <c r="U48" s="103"/>
      <c r="V48" s="103"/>
      <c r="W48" s="103" t="s">
        <v>32</v>
      </c>
      <c r="X48" s="103" t="s">
        <v>32</v>
      </c>
      <c r="Y48" s="104" t="s">
        <v>153</v>
      </c>
      <c r="Z48" s="102" t="s">
        <v>32</v>
      </c>
      <c r="AA48" s="103" t="s">
        <v>32</v>
      </c>
      <c r="AB48" s="103"/>
      <c r="AC48" s="103"/>
      <c r="AD48" s="103" t="s">
        <v>32</v>
      </c>
      <c r="AE48" s="103" t="s">
        <v>32</v>
      </c>
      <c r="AF48" s="104" t="s">
        <v>153</v>
      </c>
      <c r="AG48" s="102" t="s">
        <v>32</v>
      </c>
      <c r="AH48" s="103" t="s">
        <v>32</v>
      </c>
      <c r="AI48" s="103"/>
      <c r="AJ48" s="103"/>
      <c r="AK48" s="103" t="s">
        <v>32</v>
      </c>
      <c r="AL48" s="103" t="s">
        <v>32</v>
      </c>
      <c r="AM48" s="104" t="s">
        <v>153</v>
      </c>
      <c r="AN48" s="102" t="s">
        <v>32</v>
      </c>
      <c r="AO48" s="103" t="s">
        <v>32</v>
      </c>
      <c r="AP48" s="103"/>
      <c r="AQ48" s="103"/>
      <c r="AR48" s="103" t="s">
        <v>32</v>
      </c>
      <c r="AS48" s="103" t="s">
        <v>32</v>
      </c>
      <c r="AT48" s="104" t="s">
        <v>153</v>
      </c>
      <c r="AU48" s="102"/>
      <c r="AV48" s="103"/>
      <c r="AW48" s="103"/>
      <c r="AX48" s="377"/>
      <c r="AY48" s="378"/>
      <c r="AZ48" s="379"/>
      <c r="BA48" s="380"/>
      <c r="BB48" s="415"/>
      <c r="BC48" s="416"/>
      <c r="BD48" s="416"/>
      <c r="BE48" s="416"/>
      <c r="BF48" s="417"/>
    </row>
    <row r="49" spans="2:58" ht="20.25" customHeight="1" x14ac:dyDescent="0.4">
      <c r="B49" s="376"/>
      <c r="C49" s="384"/>
      <c r="D49" s="385"/>
      <c r="E49" s="386"/>
      <c r="F49" s="83"/>
      <c r="G49" s="408"/>
      <c r="H49" s="412"/>
      <c r="I49" s="413"/>
      <c r="J49" s="413"/>
      <c r="K49" s="414"/>
      <c r="L49" s="368"/>
      <c r="M49" s="369"/>
      <c r="N49" s="369"/>
      <c r="O49" s="370"/>
      <c r="P49" s="289" t="s">
        <v>15</v>
      </c>
      <c r="Q49" s="290"/>
      <c r="R49" s="291"/>
      <c r="S49" s="223">
        <f>IF(S48="","",VLOOKUP(S48,'【記載例】シフト記号表（勤務時間帯）'!$C$6:$K$35,9,FALSE))</f>
        <v>4</v>
      </c>
      <c r="T49" s="224">
        <f>IF(T48="","",VLOOKUP(T48,'【記載例】シフト記号表（勤務時間帯）'!$C$6:$K$35,9,FALSE))</f>
        <v>4</v>
      </c>
      <c r="U49" s="224" t="str">
        <f>IF(U48="","",VLOOKUP(U48,'【記載例】シフト記号表（勤務時間帯）'!$C$6:$K$35,9,FALSE))</f>
        <v/>
      </c>
      <c r="V49" s="224" t="str">
        <f>IF(V48="","",VLOOKUP(V48,'【記載例】シフト記号表（勤務時間帯）'!$C$6:$K$35,9,FALSE))</f>
        <v/>
      </c>
      <c r="W49" s="224">
        <f>IF(W48="","",VLOOKUP(W48,'【記載例】シフト記号表（勤務時間帯）'!$C$6:$K$35,9,FALSE))</f>
        <v>4</v>
      </c>
      <c r="X49" s="224">
        <f>IF(X48="","",VLOOKUP(X48,'【記載例】シフト記号表（勤務時間帯）'!$C$6:$K$35,9,FALSE))</f>
        <v>4</v>
      </c>
      <c r="Y49" s="225">
        <f>IF(Y48="","",VLOOKUP(Y48,'【記載例】シフト記号表（勤務時間帯）'!$C$6:$K$35,9,FALSE))</f>
        <v>4</v>
      </c>
      <c r="Z49" s="223">
        <f>IF(Z48="","",VLOOKUP(Z48,'【記載例】シフト記号表（勤務時間帯）'!$C$6:$K$35,9,FALSE))</f>
        <v>4</v>
      </c>
      <c r="AA49" s="224">
        <f>IF(AA48="","",VLOOKUP(AA48,'【記載例】シフト記号表（勤務時間帯）'!$C$6:$K$35,9,FALSE))</f>
        <v>4</v>
      </c>
      <c r="AB49" s="224" t="str">
        <f>IF(AB48="","",VLOOKUP(AB48,'【記載例】シフト記号表（勤務時間帯）'!$C$6:$K$35,9,FALSE))</f>
        <v/>
      </c>
      <c r="AC49" s="224" t="str">
        <f>IF(AC48="","",VLOOKUP(AC48,'【記載例】シフト記号表（勤務時間帯）'!$C$6:$K$35,9,FALSE))</f>
        <v/>
      </c>
      <c r="AD49" s="224">
        <f>IF(AD48="","",VLOOKUP(AD48,'【記載例】シフト記号表（勤務時間帯）'!$C$6:$K$35,9,FALSE))</f>
        <v>4</v>
      </c>
      <c r="AE49" s="224">
        <f>IF(AE48="","",VLOOKUP(AE48,'【記載例】シフト記号表（勤務時間帯）'!$C$6:$K$35,9,FALSE))</f>
        <v>4</v>
      </c>
      <c r="AF49" s="225">
        <f>IF(AF48="","",VLOOKUP(AF48,'【記載例】シフト記号表（勤務時間帯）'!$C$6:$K$35,9,FALSE))</f>
        <v>4</v>
      </c>
      <c r="AG49" s="223">
        <f>IF(AG48="","",VLOOKUP(AG48,'【記載例】シフト記号表（勤務時間帯）'!$C$6:$K$35,9,FALSE))</f>
        <v>4</v>
      </c>
      <c r="AH49" s="224">
        <f>IF(AH48="","",VLOOKUP(AH48,'【記載例】シフト記号表（勤務時間帯）'!$C$6:$K$35,9,FALSE))</f>
        <v>4</v>
      </c>
      <c r="AI49" s="224" t="str">
        <f>IF(AI48="","",VLOOKUP(AI48,'【記載例】シフト記号表（勤務時間帯）'!$C$6:$K$35,9,FALSE))</f>
        <v/>
      </c>
      <c r="AJ49" s="224" t="str">
        <f>IF(AJ48="","",VLOOKUP(AJ48,'【記載例】シフト記号表（勤務時間帯）'!$C$6:$K$35,9,FALSE))</f>
        <v/>
      </c>
      <c r="AK49" s="224">
        <f>IF(AK48="","",VLOOKUP(AK48,'【記載例】シフト記号表（勤務時間帯）'!$C$6:$K$35,9,FALSE))</f>
        <v>4</v>
      </c>
      <c r="AL49" s="224">
        <f>IF(AL48="","",VLOOKUP(AL48,'【記載例】シフト記号表（勤務時間帯）'!$C$6:$K$35,9,FALSE))</f>
        <v>4</v>
      </c>
      <c r="AM49" s="225">
        <f>IF(AM48="","",VLOOKUP(AM48,'【記載例】シフト記号表（勤務時間帯）'!$C$6:$K$35,9,FALSE))</f>
        <v>4</v>
      </c>
      <c r="AN49" s="223">
        <f>IF(AN48="","",VLOOKUP(AN48,'【記載例】シフト記号表（勤務時間帯）'!$C$6:$K$35,9,FALSE))</f>
        <v>4</v>
      </c>
      <c r="AO49" s="224">
        <f>IF(AO48="","",VLOOKUP(AO48,'【記載例】シフト記号表（勤務時間帯）'!$C$6:$K$35,9,FALSE))</f>
        <v>4</v>
      </c>
      <c r="AP49" s="224" t="str">
        <f>IF(AP48="","",VLOOKUP(AP48,'【記載例】シフト記号表（勤務時間帯）'!$C$6:$K$35,9,FALSE))</f>
        <v/>
      </c>
      <c r="AQ49" s="224" t="str">
        <f>IF(AQ48="","",VLOOKUP(AQ48,'【記載例】シフト記号表（勤務時間帯）'!$C$6:$K$35,9,FALSE))</f>
        <v/>
      </c>
      <c r="AR49" s="224">
        <f>IF(AR48="","",VLOOKUP(AR48,'【記載例】シフト記号表（勤務時間帯）'!$C$6:$K$35,9,FALSE))</f>
        <v>4</v>
      </c>
      <c r="AS49" s="224">
        <f>IF(AS48="","",VLOOKUP(AS48,'【記載例】シフト記号表（勤務時間帯）'!$C$6:$K$35,9,FALSE))</f>
        <v>4</v>
      </c>
      <c r="AT49" s="225">
        <f>IF(AT48="","",VLOOKUP(AT48,'【記載例】シフト記号表（勤務時間帯）'!$C$6:$K$35,9,FALSE))</f>
        <v>4</v>
      </c>
      <c r="AU49" s="223" t="str">
        <f>IF(AU48="","",VLOOKUP(AU48,'【記載例】シフト記号表（勤務時間帯）'!$C$6:$K$35,9,FALSE))</f>
        <v/>
      </c>
      <c r="AV49" s="224" t="str">
        <f>IF(AV48="","",VLOOKUP(AV48,'【記載例】シフト記号表（勤務時間帯）'!$C$6:$K$35,9,FALSE))</f>
        <v/>
      </c>
      <c r="AW49" s="224" t="str">
        <f>IF(AW48="","",VLOOKUP(AW48,'【記載例】シフト記号表（勤務時間帯）'!$C$6:$K$35,9,FALSE))</f>
        <v/>
      </c>
      <c r="AX49" s="292">
        <f>IF($BB$3="４週",SUM(S49:AT49),IF($BB$3="暦月",SUM(S49:AW49),""))</f>
        <v>80</v>
      </c>
      <c r="AY49" s="293"/>
      <c r="AZ49" s="294">
        <f>IF($BB$3="４週",AX49/4,IF($BB$3="暦月",【記載例】療養通所!AX49/(【記載例】療養通所!$BB$8/7),""))</f>
        <v>20</v>
      </c>
      <c r="BA49" s="295"/>
      <c r="BB49" s="283"/>
      <c r="BC49" s="284"/>
      <c r="BD49" s="284"/>
      <c r="BE49" s="284"/>
      <c r="BF49" s="285"/>
    </row>
    <row r="50" spans="2:58" ht="20.25" customHeight="1" x14ac:dyDescent="0.4">
      <c r="B50" s="376"/>
      <c r="C50" s="387"/>
      <c r="D50" s="388"/>
      <c r="E50" s="389"/>
      <c r="F50" s="83" t="str">
        <f>C48</f>
        <v>介護職員</v>
      </c>
      <c r="G50" s="419"/>
      <c r="H50" s="412"/>
      <c r="I50" s="413"/>
      <c r="J50" s="413"/>
      <c r="K50" s="414"/>
      <c r="L50" s="424"/>
      <c r="M50" s="425"/>
      <c r="N50" s="425"/>
      <c r="O50" s="426"/>
      <c r="P50" s="296" t="s">
        <v>45</v>
      </c>
      <c r="Q50" s="297"/>
      <c r="R50" s="298"/>
      <c r="S50" s="226">
        <f>IF(S48="","",VLOOKUP(S48,'【記載例】シフト記号表（勤務時間帯）'!$C$6:$S$35,17,FALSE))</f>
        <v>4</v>
      </c>
      <c r="T50" s="227">
        <f>IF(T48="","",VLOOKUP(T48,'【記載例】シフト記号表（勤務時間帯）'!$C$6:$S$35,17,FALSE))</f>
        <v>4</v>
      </c>
      <c r="U50" s="227" t="str">
        <f>IF(U48="","",VLOOKUP(U48,'【記載例】シフト記号表（勤務時間帯）'!$C$6:$S$35,17,FALSE))</f>
        <v/>
      </c>
      <c r="V50" s="227" t="str">
        <f>IF(V48="","",VLOOKUP(V48,'【記載例】シフト記号表（勤務時間帯）'!$C$6:$S$35,17,FALSE))</f>
        <v/>
      </c>
      <c r="W50" s="227">
        <f>IF(W48="","",VLOOKUP(W48,'【記載例】シフト記号表（勤務時間帯）'!$C$6:$S$35,17,FALSE))</f>
        <v>4</v>
      </c>
      <c r="X50" s="227">
        <f>IF(X48="","",VLOOKUP(X48,'【記載例】シフト記号表（勤務時間帯）'!$C$6:$S$35,17,FALSE))</f>
        <v>4</v>
      </c>
      <c r="Y50" s="228">
        <f>IF(Y48="","",VLOOKUP(Y48,'【記載例】シフト記号表（勤務時間帯）'!$C$6:$S$35,17,FALSE))</f>
        <v>4</v>
      </c>
      <c r="Z50" s="226">
        <f>IF(Z48="","",VLOOKUP(Z48,'【記載例】シフト記号表（勤務時間帯）'!$C$6:$S$35,17,FALSE))</f>
        <v>4</v>
      </c>
      <c r="AA50" s="227">
        <f>IF(AA48="","",VLOOKUP(AA48,'【記載例】シフト記号表（勤務時間帯）'!$C$6:$S$35,17,FALSE))</f>
        <v>4</v>
      </c>
      <c r="AB50" s="227" t="str">
        <f>IF(AB48="","",VLOOKUP(AB48,'【記載例】シフト記号表（勤務時間帯）'!$C$6:$S$35,17,FALSE))</f>
        <v/>
      </c>
      <c r="AC50" s="227" t="str">
        <f>IF(AC48="","",VLOOKUP(AC48,'【記載例】シフト記号表（勤務時間帯）'!$C$6:$S$35,17,FALSE))</f>
        <v/>
      </c>
      <c r="AD50" s="227">
        <f>IF(AD48="","",VLOOKUP(AD48,'【記載例】シフト記号表（勤務時間帯）'!$C$6:$S$35,17,FALSE))</f>
        <v>4</v>
      </c>
      <c r="AE50" s="227">
        <f>IF(AE48="","",VLOOKUP(AE48,'【記載例】シフト記号表（勤務時間帯）'!$C$6:$S$35,17,FALSE))</f>
        <v>4</v>
      </c>
      <c r="AF50" s="228">
        <f>IF(AF48="","",VLOOKUP(AF48,'【記載例】シフト記号表（勤務時間帯）'!$C$6:$S$35,17,FALSE))</f>
        <v>4</v>
      </c>
      <c r="AG50" s="226">
        <f>IF(AG48="","",VLOOKUP(AG48,'【記載例】シフト記号表（勤務時間帯）'!$C$6:$S$35,17,FALSE))</f>
        <v>4</v>
      </c>
      <c r="AH50" s="227">
        <f>IF(AH48="","",VLOOKUP(AH48,'【記載例】シフト記号表（勤務時間帯）'!$C$6:$S$35,17,FALSE))</f>
        <v>4</v>
      </c>
      <c r="AI50" s="227" t="str">
        <f>IF(AI48="","",VLOOKUP(AI48,'【記載例】シフト記号表（勤務時間帯）'!$C$6:$S$35,17,FALSE))</f>
        <v/>
      </c>
      <c r="AJ50" s="227" t="str">
        <f>IF(AJ48="","",VLOOKUP(AJ48,'【記載例】シフト記号表（勤務時間帯）'!$C$6:$S$35,17,FALSE))</f>
        <v/>
      </c>
      <c r="AK50" s="227">
        <f>IF(AK48="","",VLOOKUP(AK48,'【記載例】シフト記号表（勤務時間帯）'!$C$6:$S$35,17,FALSE))</f>
        <v>4</v>
      </c>
      <c r="AL50" s="227">
        <f>IF(AL48="","",VLOOKUP(AL48,'【記載例】シフト記号表（勤務時間帯）'!$C$6:$S$35,17,FALSE))</f>
        <v>4</v>
      </c>
      <c r="AM50" s="228">
        <f>IF(AM48="","",VLOOKUP(AM48,'【記載例】シフト記号表（勤務時間帯）'!$C$6:$S$35,17,FALSE))</f>
        <v>4</v>
      </c>
      <c r="AN50" s="226">
        <f>IF(AN48="","",VLOOKUP(AN48,'【記載例】シフト記号表（勤務時間帯）'!$C$6:$S$35,17,FALSE))</f>
        <v>4</v>
      </c>
      <c r="AO50" s="227">
        <f>IF(AO48="","",VLOOKUP(AO48,'【記載例】シフト記号表（勤務時間帯）'!$C$6:$S$35,17,FALSE))</f>
        <v>4</v>
      </c>
      <c r="AP50" s="227" t="str">
        <f>IF(AP48="","",VLOOKUP(AP48,'【記載例】シフト記号表（勤務時間帯）'!$C$6:$S$35,17,FALSE))</f>
        <v/>
      </c>
      <c r="AQ50" s="227" t="str">
        <f>IF(AQ48="","",VLOOKUP(AQ48,'【記載例】シフト記号表（勤務時間帯）'!$C$6:$S$35,17,FALSE))</f>
        <v/>
      </c>
      <c r="AR50" s="227">
        <f>IF(AR48="","",VLOOKUP(AR48,'【記載例】シフト記号表（勤務時間帯）'!$C$6:$S$35,17,FALSE))</f>
        <v>4</v>
      </c>
      <c r="AS50" s="227">
        <f>IF(AS48="","",VLOOKUP(AS48,'【記載例】シフト記号表（勤務時間帯）'!$C$6:$S$35,17,FALSE))</f>
        <v>4</v>
      </c>
      <c r="AT50" s="228">
        <f>IF(AT48="","",VLOOKUP(AT48,'【記載例】シフト記号表（勤務時間帯）'!$C$6:$S$35,17,FALSE))</f>
        <v>4</v>
      </c>
      <c r="AU50" s="226" t="str">
        <f>IF(AU48="","",VLOOKUP(AU48,'【記載例】シフト記号表（勤務時間帯）'!$C$6:$S$35,17,FALSE))</f>
        <v/>
      </c>
      <c r="AV50" s="227" t="str">
        <f>IF(AV48="","",VLOOKUP(AV48,'【記載例】シフト記号表（勤務時間帯）'!$C$6:$S$35,17,FALSE))</f>
        <v/>
      </c>
      <c r="AW50" s="227" t="str">
        <f>IF(AW48="","",VLOOKUP(AW48,'【記載例】シフト記号表（勤務時間帯）'!$C$6:$S$35,17,FALSE))</f>
        <v/>
      </c>
      <c r="AX50" s="299">
        <f>IF($BB$3="４週",SUM(S50:AT50),IF($BB$3="暦月",SUM(S50:AW50),""))</f>
        <v>80</v>
      </c>
      <c r="AY50" s="300"/>
      <c r="AZ50" s="374">
        <f>IF($BB$3="４週",AX50/4,IF($BB$3="暦月",【記載例】療養通所!AX50/(【記載例】療養通所!$BB$8/7),""))</f>
        <v>20</v>
      </c>
      <c r="BA50" s="375"/>
      <c r="BB50" s="286"/>
      <c r="BC50" s="287"/>
      <c r="BD50" s="287"/>
      <c r="BE50" s="287"/>
      <c r="BF50" s="288"/>
    </row>
    <row r="51" spans="2:58" ht="20.25" customHeight="1" x14ac:dyDescent="0.4">
      <c r="B51" s="376">
        <f>B48+1</f>
        <v>10</v>
      </c>
      <c r="C51" s="381"/>
      <c r="D51" s="382"/>
      <c r="E51" s="383"/>
      <c r="F51" s="109"/>
      <c r="G51" s="418"/>
      <c r="H51" s="420"/>
      <c r="I51" s="413"/>
      <c r="J51" s="413"/>
      <c r="K51" s="414"/>
      <c r="L51" s="421"/>
      <c r="M51" s="422"/>
      <c r="N51" s="422"/>
      <c r="O51" s="423"/>
      <c r="P51" s="427" t="s">
        <v>44</v>
      </c>
      <c r="Q51" s="428"/>
      <c r="R51" s="429"/>
      <c r="S51" s="102"/>
      <c r="T51" s="103"/>
      <c r="U51" s="103"/>
      <c r="V51" s="103"/>
      <c r="W51" s="103"/>
      <c r="X51" s="103"/>
      <c r="Y51" s="104"/>
      <c r="Z51" s="102"/>
      <c r="AA51" s="103"/>
      <c r="AB51" s="103"/>
      <c r="AC51" s="103"/>
      <c r="AD51" s="103"/>
      <c r="AE51" s="103"/>
      <c r="AF51" s="104"/>
      <c r="AG51" s="102"/>
      <c r="AH51" s="103"/>
      <c r="AI51" s="103"/>
      <c r="AJ51" s="103"/>
      <c r="AK51" s="103"/>
      <c r="AL51" s="103"/>
      <c r="AM51" s="104"/>
      <c r="AN51" s="102"/>
      <c r="AO51" s="103"/>
      <c r="AP51" s="103"/>
      <c r="AQ51" s="103"/>
      <c r="AR51" s="103"/>
      <c r="AS51" s="103"/>
      <c r="AT51" s="104"/>
      <c r="AU51" s="102"/>
      <c r="AV51" s="103"/>
      <c r="AW51" s="103"/>
      <c r="AX51" s="377"/>
      <c r="AY51" s="378"/>
      <c r="AZ51" s="379"/>
      <c r="BA51" s="380"/>
      <c r="BB51" s="415"/>
      <c r="BC51" s="416"/>
      <c r="BD51" s="416"/>
      <c r="BE51" s="416"/>
      <c r="BF51" s="417"/>
    </row>
    <row r="52" spans="2:58" ht="20.25" customHeight="1" x14ac:dyDescent="0.4">
      <c r="B52" s="376"/>
      <c r="C52" s="384"/>
      <c r="D52" s="385"/>
      <c r="E52" s="386"/>
      <c r="F52" s="83"/>
      <c r="G52" s="408"/>
      <c r="H52" s="412"/>
      <c r="I52" s="413"/>
      <c r="J52" s="413"/>
      <c r="K52" s="414"/>
      <c r="L52" s="368"/>
      <c r="M52" s="369"/>
      <c r="N52" s="369"/>
      <c r="O52" s="370"/>
      <c r="P52" s="289" t="s">
        <v>15</v>
      </c>
      <c r="Q52" s="290"/>
      <c r="R52" s="291"/>
      <c r="S52" s="223" t="str">
        <f>IF(S51="","",VLOOKUP(S51,'【記載例】シフト記号表（勤務時間帯）'!$C$6:$K$35,9,FALSE))</f>
        <v/>
      </c>
      <c r="T52" s="224" t="str">
        <f>IF(T51="","",VLOOKUP(T51,'【記載例】シフト記号表（勤務時間帯）'!$C$6:$K$35,9,FALSE))</f>
        <v/>
      </c>
      <c r="U52" s="224" t="str">
        <f>IF(U51="","",VLOOKUP(U51,'【記載例】シフト記号表（勤務時間帯）'!$C$6:$K$35,9,FALSE))</f>
        <v/>
      </c>
      <c r="V52" s="224" t="str">
        <f>IF(V51="","",VLOOKUP(V51,'【記載例】シフト記号表（勤務時間帯）'!$C$6:$K$35,9,FALSE))</f>
        <v/>
      </c>
      <c r="W52" s="224" t="str">
        <f>IF(W51="","",VLOOKUP(W51,'【記載例】シフト記号表（勤務時間帯）'!$C$6:$K$35,9,FALSE))</f>
        <v/>
      </c>
      <c r="X52" s="224" t="str">
        <f>IF(X51="","",VLOOKUP(X51,'【記載例】シフト記号表（勤務時間帯）'!$C$6:$K$35,9,FALSE))</f>
        <v/>
      </c>
      <c r="Y52" s="225" t="str">
        <f>IF(Y51="","",VLOOKUP(Y51,'【記載例】シフト記号表（勤務時間帯）'!$C$6:$K$35,9,FALSE))</f>
        <v/>
      </c>
      <c r="Z52" s="223" t="str">
        <f>IF(Z51="","",VLOOKUP(Z51,'【記載例】シフト記号表（勤務時間帯）'!$C$6:$K$35,9,FALSE))</f>
        <v/>
      </c>
      <c r="AA52" s="224" t="str">
        <f>IF(AA51="","",VLOOKUP(AA51,'【記載例】シフト記号表（勤務時間帯）'!$C$6:$K$35,9,FALSE))</f>
        <v/>
      </c>
      <c r="AB52" s="224" t="str">
        <f>IF(AB51="","",VLOOKUP(AB51,'【記載例】シフト記号表（勤務時間帯）'!$C$6:$K$35,9,FALSE))</f>
        <v/>
      </c>
      <c r="AC52" s="224" t="str">
        <f>IF(AC51="","",VLOOKUP(AC51,'【記載例】シフト記号表（勤務時間帯）'!$C$6:$K$35,9,FALSE))</f>
        <v/>
      </c>
      <c r="AD52" s="224" t="str">
        <f>IF(AD51="","",VLOOKUP(AD51,'【記載例】シフト記号表（勤務時間帯）'!$C$6:$K$35,9,FALSE))</f>
        <v/>
      </c>
      <c r="AE52" s="224" t="str">
        <f>IF(AE51="","",VLOOKUP(AE51,'【記載例】シフト記号表（勤務時間帯）'!$C$6:$K$35,9,FALSE))</f>
        <v/>
      </c>
      <c r="AF52" s="225" t="str">
        <f>IF(AF51="","",VLOOKUP(AF51,'【記載例】シフト記号表（勤務時間帯）'!$C$6:$K$35,9,FALSE))</f>
        <v/>
      </c>
      <c r="AG52" s="223" t="str">
        <f>IF(AG51="","",VLOOKUP(AG51,'【記載例】シフト記号表（勤務時間帯）'!$C$6:$K$35,9,FALSE))</f>
        <v/>
      </c>
      <c r="AH52" s="224" t="str">
        <f>IF(AH51="","",VLOOKUP(AH51,'【記載例】シフト記号表（勤務時間帯）'!$C$6:$K$35,9,FALSE))</f>
        <v/>
      </c>
      <c r="AI52" s="224" t="str">
        <f>IF(AI51="","",VLOOKUP(AI51,'【記載例】シフト記号表（勤務時間帯）'!$C$6:$K$35,9,FALSE))</f>
        <v/>
      </c>
      <c r="AJ52" s="224" t="str">
        <f>IF(AJ51="","",VLOOKUP(AJ51,'【記載例】シフト記号表（勤務時間帯）'!$C$6:$K$35,9,FALSE))</f>
        <v/>
      </c>
      <c r="AK52" s="224" t="str">
        <f>IF(AK51="","",VLOOKUP(AK51,'【記載例】シフト記号表（勤務時間帯）'!$C$6:$K$35,9,FALSE))</f>
        <v/>
      </c>
      <c r="AL52" s="224" t="str">
        <f>IF(AL51="","",VLOOKUP(AL51,'【記載例】シフト記号表（勤務時間帯）'!$C$6:$K$35,9,FALSE))</f>
        <v/>
      </c>
      <c r="AM52" s="225" t="str">
        <f>IF(AM51="","",VLOOKUP(AM51,'【記載例】シフト記号表（勤務時間帯）'!$C$6:$K$35,9,FALSE))</f>
        <v/>
      </c>
      <c r="AN52" s="223" t="str">
        <f>IF(AN51="","",VLOOKUP(AN51,'【記載例】シフト記号表（勤務時間帯）'!$C$6:$K$35,9,FALSE))</f>
        <v/>
      </c>
      <c r="AO52" s="224" t="str">
        <f>IF(AO51="","",VLOOKUP(AO51,'【記載例】シフト記号表（勤務時間帯）'!$C$6:$K$35,9,FALSE))</f>
        <v/>
      </c>
      <c r="AP52" s="224" t="str">
        <f>IF(AP51="","",VLOOKUP(AP51,'【記載例】シフト記号表（勤務時間帯）'!$C$6:$K$35,9,FALSE))</f>
        <v/>
      </c>
      <c r="AQ52" s="224" t="str">
        <f>IF(AQ51="","",VLOOKUP(AQ51,'【記載例】シフト記号表（勤務時間帯）'!$C$6:$K$35,9,FALSE))</f>
        <v/>
      </c>
      <c r="AR52" s="224" t="str">
        <f>IF(AR51="","",VLOOKUP(AR51,'【記載例】シフト記号表（勤務時間帯）'!$C$6:$K$35,9,FALSE))</f>
        <v/>
      </c>
      <c r="AS52" s="224" t="str">
        <f>IF(AS51="","",VLOOKUP(AS51,'【記載例】シフト記号表（勤務時間帯）'!$C$6:$K$35,9,FALSE))</f>
        <v/>
      </c>
      <c r="AT52" s="225" t="str">
        <f>IF(AT51="","",VLOOKUP(AT51,'【記載例】シフト記号表（勤務時間帯）'!$C$6:$K$35,9,FALSE))</f>
        <v/>
      </c>
      <c r="AU52" s="223" t="str">
        <f>IF(AU51="","",VLOOKUP(AU51,'【記載例】シフト記号表（勤務時間帯）'!$C$6:$K$35,9,FALSE))</f>
        <v/>
      </c>
      <c r="AV52" s="224" t="str">
        <f>IF(AV51="","",VLOOKUP(AV51,'【記載例】シフト記号表（勤務時間帯）'!$C$6:$K$35,9,FALSE))</f>
        <v/>
      </c>
      <c r="AW52" s="224" t="str">
        <f>IF(AW51="","",VLOOKUP(AW51,'【記載例】シフト記号表（勤務時間帯）'!$C$6:$K$35,9,FALSE))</f>
        <v/>
      </c>
      <c r="AX52" s="292">
        <f>IF($BB$3="４週",SUM(S52:AT52),IF($BB$3="暦月",SUM(S52:AW52),""))</f>
        <v>0</v>
      </c>
      <c r="AY52" s="293"/>
      <c r="AZ52" s="294">
        <f>IF($BB$3="４週",AX52/4,IF($BB$3="暦月",【記載例】療養通所!AX52/(【記載例】療養通所!$BB$8/7),""))</f>
        <v>0</v>
      </c>
      <c r="BA52" s="295"/>
      <c r="BB52" s="283"/>
      <c r="BC52" s="284"/>
      <c r="BD52" s="284"/>
      <c r="BE52" s="284"/>
      <c r="BF52" s="285"/>
    </row>
    <row r="53" spans="2:58" ht="20.25" customHeight="1" x14ac:dyDescent="0.4">
      <c r="B53" s="376"/>
      <c r="C53" s="387"/>
      <c r="D53" s="388"/>
      <c r="E53" s="389"/>
      <c r="F53" s="83">
        <f>C51</f>
        <v>0</v>
      </c>
      <c r="G53" s="419"/>
      <c r="H53" s="412"/>
      <c r="I53" s="413"/>
      <c r="J53" s="413"/>
      <c r="K53" s="414"/>
      <c r="L53" s="424"/>
      <c r="M53" s="425"/>
      <c r="N53" s="425"/>
      <c r="O53" s="426"/>
      <c r="P53" s="296" t="s">
        <v>45</v>
      </c>
      <c r="Q53" s="297"/>
      <c r="R53" s="298"/>
      <c r="S53" s="226" t="str">
        <f>IF(S51="","",VLOOKUP(S51,'【記載例】シフト記号表（勤務時間帯）'!$C$6:$S$35,19,FALSE))</f>
        <v/>
      </c>
      <c r="T53" s="227" t="str">
        <f>IF(T51="","",VLOOKUP(T51,'【記載例】シフト記号表（勤務時間帯）'!$C$6:$S$35,19,FALSE))</f>
        <v/>
      </c>
      <c r="U53" s="227" t="str">
        <f>IF(U51="","",VLOOKUP(U51,'【記載例】シフト記号表（勤務時間帯）'!$C$6:$S$35,19,FALSE))</f>
        <v/>
      </c>
      <c r="V53" s="227" t="str">
        <f>IF(V51="","",VLOOKUP(V51,'【記載例】シフト記号表（勤務時間帯）'!$C$6:$S$35,19,FALSE))</f>
        <v/>
      </c>
      <c r="W53" s="227" t="str">
        <f>IF(W51="","",VLOOKUP(W51,'【記載例】シフト記号表（勤務時間帯）'!$C$6:$S$35,19,FALSE))</f>
        <v/>
      </c>
      <c r="X53" s="227" t="str">
        <f>IF(X51="","",VLOOKUP(X51,'【記載例】シフト記号表（勤務時間帯）'!$C$6:$S$35,19,FALSE))</f>
        <v/>
      </c>
      <c r="Y53" s="228" t="str">
        <f>IF(Y51="","",VLOOKUP(Y51,'【記載例】シフト記号表（勤務時間帯）'!$C$6:$S$35,19,FALSE))</f>
        <v/>
      </c>
      <c r="Z53" s="226" t="str">
        <f>IF(Z51="","",VLOOKUP(Z51,'【記載例】シフト記号表（勤務時間帯）'!$C$6:$S$35,19,FALSE))</f>
        <v/>
      </c>
      <c r="AA53" s="227" t="str">
        <f>IF(AA51="","",VLOOKUP(AA51,'【記載例】シフト記号表（勤務時間帯）'!$C$6:$S$35,19,FALSE))</f>
        <v/>
      </c>
      <c r="AB53" s="227" t="str">
        <f>IF(AB51="","",VLOOKUP(AB51,'【記載例】シフト記号表（勤務時間帯）'!$C$6:$S$35,19,FALSE))</f>
        <v/>
      </c>
      <c r="AC53" s="227" t="str">
        <f>IF(AC51="","",VLOOKUP(AC51,'【記載例】シフト記号表（勤務時間帯）'!$C$6:$S$35,19,FALSE))</f>
        <v/>
      </c>
      <c r="AD53" s="227" t="str">
        <f>IF(AD51="","",VLOOKUP(AD51,'【記載例】シフト記号表（勤務時間帯）'!$C$6:$S$35,19,FALSE))</f>
        <v/>
      </c>
      <c r="AE53" s="227" t="str">
        <f>IF(AE51="","",VLOOKUP(AE51,'【記載例】シフト記号表（勤務時間帯）'!$C$6:$S$35,19,FALSE))</f>
        <v/>
      </c>
      <c r="AF53" s="228" t="str">
        <f>IF(AF51="","",VLOOKUP(AF51,'【記載例】シフト記号表（勤務時間帯）'!$C$6:$S$35,19,FALSE))</f>
        <v/>
      </c>
      <c r="AG53" s="226" t="str">
        <f>IF(AG51="","",VLOOKUP(AG51,'【記載例】シフト記号表（勤務時間帯）'!$C$6:$S$35,19,FALSE))</f>
        <v/>
      </c>
      <c r="AH53" s="227" t="str">
        <f>IF(AH51="","",VLOOKUP(AH51,'【記載例】シフト記号表（勤務時間帯）'!$C$6:$S$35,19,FALSE))</f>
        <v/>
      </c>
      <c r="AI53" s="227" t="str">
        <f>IF(AI51="","",VLOOKUP(AI51,'【記載例】シフト記号表（勤務時間帯）'!$C$6:$S$35,19,FALSE))</f>
        <v/>
      </c>
      <c r="AJ53" s="227" t="str">
        <f>IF(AJ51="","",VLOOKUP(AJ51,'【記載例】シフト記号表（勤務時間帯）'!$C$6:$S$35,19,FALSE))</f>
        <v/>
      </c>
      <c r="AK53" s="227" t="str">
        <f>IF(AK51="","",VLOOKUP(AK51,'【記載例】シフト記号表（勤務時間帯）'!$C$6:$S$35,19,FALSE))</f>
        <v/>
      </c>
      <c r="AL53" s="227" t="str">
        <f>IF(AL51="","",VLOOKUP(AL51,'【記載例】シフト記号表（勤務時間帯）'!$C$6:$S$35,19,FALSE))</f>
        <v/>
      </c>
      <c r="AM53" s="228" t="str">
        <f>IF(AM51="","",VLOOKUP(AM51,'【記載例】シフト記号表（勤務時間帯）'!$C$6:$S$35,19,FALSE))</f>
        <v/>
      </c>
      <c r="AN53" s="226" t="str">
        <f>IF(AN51="","",VLOOKUP(AN51,'【記載例】シフト記号表（勤務時間帯）'!$C$6:$S$35,19,FALSE))</f>
        <v/>
      </c>
      <c r="AO53" s="227" t="str">
        <f>IF(AO51="","",VLOOKUP(AO51,'【記載例】シフト記号表（勤務時間帯）'!$C$6:$S$35,19,FALSE))</f>
        <v/>
      </c>
      <c r="AP53" s="227" t="str">
        <f>IF(AP51="","",VLOOKUP(AP51,'【記載例】シフト記号表（勤務時間帯）'!$C$6:$S$35,19,FALSE))</f>
        <v/>
      </c>
      <c r="AQ53" s="227" t="str">
        <f>IF(AQ51="","",VLOOKUP(AQ51,'【記載例】シフト記号表（勤務時間帯）'!$C$6:$S$35,19,FALSE))</f>
        <v/>
      </c>
      <c r="AR53" s="227" t="str">
        <f>IF(AR51="","",VLOOKUP(AR51,'【記載例】シフト記号表（勤務時間帯）'!$C$6:$S$35,19,FALSE))</f>
        <v/>
      </c>
      <c r="AS53" s="227" t="str">
        <f>IF(AS51="","",VLOOKUP(AS51,'【記載例】シフト記号表（勤務時間帯）'!$C$6:$S$35,19,FALSE))</f>
        <v/>
      </c>
      <c r="AT53" s="228" t="str">
        <f>IF(AT51="","",VLOOKUP(AT51,'【記載例】シフト記号表（勤務時間帯）'!$C$6:$S$35,19,FALSE))</f>
        <v/>
      </c>
      <c r="AU53" s="226" t="str">
        <f>IF(AU51="","",VLOOKUP(AU51,'【記載例】シフト記号表（勤務時間帯）'!$C$6:$S$35,19,FALSE))</f>
        <v/>
      </c>
      <c r="AV53" s="227" t="str">
        <f>IF(AV51="","",VLOOKUP(AV51,'【記載例】シフト記号表（勤務時間帯）'!$C$6:$S$35,19,FALSE))</f>
        <v/>
      </c>
      <c r="AW53" s="227" t="str">
        <f>IF(AW51="","",VLOOKUP(AW51,'【記載例】シフト記号表（勤務時間帯）'!$C$6:$S$35,19,FALSE))</f>
        <v/>
      </c>
      <c r="AX53" s="299">
        <f>IF($BB$3="４週",SUM(S53:AT53),IF($BB$3="暦月",SUM(S53:AW53),""))</f>
        <v>0</v>
      </c>
      <c r="AY53" s="300"/>
      <c r="AZ53" s="374">
        <f>IF($BB$3="４週",AX53/4,IF($BB$3="暦月",【記載例】療養通所!AX53/(【記載例】療養通所!$BB$8/7),""))</f>
        <v>0</v>
      </c>
      <c r="BA53" s="375"/>
      <c r="BB53" s="286"/>
      <c r="BC53" s="287"/>
      <c r="BD53" s="287"/>
      <c r="BE53" s="287"/>
      <c r="BF53" s="288"/>
    </row>
    <row r="54" spans="2:58" ht="20.25" customHeight="1" x14ac:dyDescent="0.4">
      <c r="B54" s="376">
        <f>B51+1</f>
        <v>11</v>
      </c>
      <c r="C54" s="381"/>
      <c r="D54" s="382"/>
      <c r="E54" s="383"/>
      <c r="F54" s="109"/>
      <c r="G54" s="418"/>
      <c r="H54" s="420"/>
      <c r="I54" s="413"/>
      <c r="J54" s="413"/>
      <c r="K54" s="414"/>
      <c r="L54" s="421"/>
      <c r="M54" s="422"/>
      <c r="N54" s="422"/>
      <c r="O54" s="423"/>
      <c r="P54" s="427" t="s">
        <v>44</v>
      </c>
      <c r="Q54" s="428"/>
      <c r="R54" s="429"/>
      <c r="S54" s="102"/>
      <c r="T54" s="103"/>
      <c r="U54" s="103"/>
      <c r="V54" s="103"/>
      <c r="W54" s="103"/>
      <c r="X54" s="103"/>
      <c r="Y54" s="104"/>
      <c r="Z54" s="102"/>
      <c r="AA54" s="103"/>
      <c r="AB54" s="103"/>
      <c r="AC54" s="103"/>
      <c r="AD54" s="103"/>
      <c r="AE54" s="103"/>
      <c r="AF54" s="104"/>
      <c r="AG54" s="102"/>
      <c r="AH54" s="103"/>
      <c r="AI54" s="103"/>
      <c r="AJ54" s="103"/>
      <c r="AK54" s="103"/>
      <c r="AL54" s="103"/>
      <c r="AM54" s="104"/>
      <c r="AN54" s="102"/>
      <c r="AO54" s="103"/>
      <c r="AP54" s="103"/>
      <c r="AQ54" s="103"/>
      <c r="AR54" s="103"/>
      <c r="AS54" s="103"/>
      <c r="AT54" s="104"/>
      <c r="AU54" s="102"/>
      <c r="AV54" s="103"/>
      <c r="AW54" s="103"/>
      <c r="AX54" s="377"/>
      <c r="AY54" s="378"/>
      <c r="AZ54" s="379"/>
      <c r="BA54" s="380"/>
      <c r="BB54" s="415"/>
      <c r="BC54" s="416"/>
      <c r="BD54" s="416"/>
      <c r="BE54" s="416"/>
      <c r="BF54" s="417"/>
    </row>
    <row r="55" spans="2:58" ht="20.25" customHeight="1" x14ac:dyDescent="0.4">
      <c r="B55" s="376"/>
      <c r="C55" s="384"/>
      <c r="D55" s="385"/>
      <c r="E55" s="386"/>
      <c r="F55" s="83"/>
      <c r="G55" s="408"/>
      <c r="H55" s="412"/>
      <c r="I55" s="413"/>
      <c r="J55" s="413"/>
      <c r="K55" s="414"/>
      <c r="L55" s="368"/>
      <c r="M55" s="369"/>
      <c r="N55" s="369"/>
      <c r="O55" s="370"/>
      <c r="P55" s="289" t="s">
        <v>15</v>
      </c>
      <c r="Q55" s="290"/>
      <c r="R55" s="291"/>
      <c r="S55" s="223" t="str">
        <f>IF(S54="","",VLOOKUP(S54,'【記載例】シフト記号表（勤務時間帯）'!$C$6:$K$35,9,FALSE))</f>
        <v/>
      </c>
      <c r="T55" s="224" t="str">
        <f>IF(T54="","",VLOOKUP(T54,'【記載例】シフト記号表（勤務時間帯）'!$C$6:$K$35,9,FALSE))</f>
        <v/>
      </c>
      <c r="U55" s="224" t="str">
        <f>IF(U54="","",VLOOKUP(U54,'【記載例】シフト記号表（勤務時間帯）'!$C$6:$K$35,9,FALSE))</f>
        <v/>
      </c>
      <c r="V55" s="224" t="str">
        <f>IF(V54="","",VLOOKUP(V54,'【記載例】シフト記号表（勤務時間帯）'!$C$6:$K$35,9,FALSE))</f>
        <v/>
      </c>
      <c r="W55" s="224" t="str">
        <f>IF(W54="","",VLOOKUP(W54,'【記載例】シフト記号表（勤務時間帯）'!$C$6:$K$35,9,FALSE))</f>
        <v/>
      </c>
      <c r="X55" s="224" t="str">
        <f>IF(X54="","",VLOOKUP(X54,'【記載例】シフト記号表（勤務時間帯）'!$C$6:$K$35,9,FALSE))</f>
        <v/>
      </c>
      <c r="Y55" s="225" t="str">
        <f>IF(Y54="","",VLOOKUP(Y54,'【記載例】シフト記号表（勤務時間帯）'!$C$6:$K$35,9,FALSE))</f>
        <v/>
      </c>
      <c r="Z55" s="223" t="str">
        <f>IF(Z54="","",VLOOKUP(Z54,'【記載例】シフト記号表（勤務時間帯）'!$C$6:$K$35,9,FALSE))</f>
        <v/>
      </c>
      <c r="AA55" s="224" t="str">
        <f>IF(AA54="","",VLOOKUP(AA54,'【記載例】シフト記号表（勤務時間帯）'!$C$6:$K$35,9,FALSE))</f>
        <v/>
      </c>
      <c r="AB55" s="224" t="str">
        <f>IF(AB54="","",VLOOKUP(AB54,'【記載例】シフト記号表（勤務時間帯）'!$C$6:$K$35,9,FALSE))</f>
        <v/>
      </c>
      <c r="AC55" s="224" t="str">
        <f>IF(AC54="","",VLOOKUP(AC54,'【記載例】シフト記号表（勤務時間帯）'!$C$6:$K$35,9,FALSE))</f>
        <v/>
      </c>
      <c r="AD55" s="224" t="str">
        <f>IF(AD54="","",VLOOKUP(AD54,'【記載例】シフト記号表（勤務時間帯）'!$C$6:$K$35,9,FALSE))</f>
        <v/>
      </c>
      <c r="AE55" s="224" t="str">
        <f>IF(AE54="","",VLOOKUP(AE54,'【記載例】シフト記号表（勤務時間帯）'!$C$6:$K$35,9,FALSE))</f>
        <v/>
      </c>
      <c r="AF55" s="225" t="str">
        <f>IF(AF54="","",VLOOKUP(AF54,'【記載例】シフト記号表（勤務時間帯）'!$C$6:$K$35,9,FALSE))</f>
        <v/>
      </c>
      <c r="AG55" s="223" t="str">
        <f>IF(AG54="","",VLOOKUP(AG54,'【記載例】シフト記号表（勤務時間帯）'!$C$6:$K$35,9,FALSE))</f>
        <v/>
      </c>
      <c r="AH55" s="224" t="str">
        <f>IF(AH54="","",VLOOKUP(AH54,'【記載例】シフト記号表（勤務時間帯）'!$C$6:$K$35,9,FALSE))</f>
        <v/>
      </c>
      <c r="AI55" s="224" t="str">
        <f>IF(AI54="","",VLOOKUP(AI54,'【記載例】シフト記号表（勤務時間帯）'!$C$6:$K$35,9,FALSE))</f>
        <v/>
      </c>
      <c r="AJ55" s="224" t="str">
        <f>IF(AJ54="","",VLOOKUP(AJ54,'【記載例】シフト記号表（勤務時間帯）'!$C$6:$K$35,9,FALSE))</f>
        <v/>
      </c>
      <c r="AK55" s="224" t="str">
        <f>IF(AK54="","",VLOOKUP(AK54,'【記載例】シフト記号表（勤務時間帯）'!$C$6:$K$35,9,FALSE))</f>
        <v/>
      </c>
      <c r="AL55" s="224" t="str">
        <f>IF(AL54="","",VLOOKUP(AL54,'【記載例】シフト記号表（勤務時間帯）'!$C$6:$K$35,9,FALSE))</f>
        <v/>
      </c>
      <c r="AM55" s="225" t="str">
        <f>IF(AM54="","",VLOOKUP(AM54,'【記載例】シフト記号表（勤務時間帯）'!$C$6:$K$35,9,FALSE))</f>
        <v/>
      </c>
      <c r="AN55" s="223" t="str">
        <f>IF(AN54="","",VLOOKUP(AN54,'【記載例】シフト記号表（勤務時間帯）'!$C$6:$K$35,9,FALSE))</f>
        <v/>
      </c>
      <c r="AO55" s="224" t="str">
        <f>IF(AO54="","",VLOOKUP(AO54,'【記載例】シフト記号表（勤務時間帯）'!$C$6:$K$35,9,FALSE))</f>
        <v/>
      </c>
      <c r="AP55" s="224" t="str">
        <f>IF(AP54="","",VLOOKUP(AP54,'【記載例】シフト記号表（勤務時間帯）'!$C$6:$K$35,9,FALSE))</f>
        <v/>
      </c>
      <c r="AQ55" s="224" t="str">
        <f>IF(AQ54="","",VLOOKUP(AQ54,'【記載例】シフト記号表（勤務時間帯）'!$C$6:$K$35,9,FALSE))</f>
        <v/>
      </c>
      <c r="AR55" s="224" t="str">
        <f>IF(AR54="","",VLOOKUP(AR54,'【記載例】シフト記号表（勤務時間帯）'!$C$6:$K$35,9,FALSE))</f>
        <v/>
      </c>
      <c r="AS55" s="224" t="str">
        <f>IF(AS54="","",VLOOKUP(AS54,'【記載例】シフト記号表（勤務時間帯）'!$C$6:$K$35,9,FALSE))</f>
        <v/>
      </c>
      <c r="AT55" s="225" t="str">
        <f>IF(AT54="","",VLOOKUP(AT54,'【記載例】シフト記号表（勤務時間帯）'!$C$6:$K$35,9,FALSE))</f>
        <v/>
      </c>
      <c r="AU55" s="223" t="str">
        <f>IF(AU54="","",VLOOKUP(AU54,'【記載例】シフト記号表（勤務時間帯）'!$C$6:$K$35,9,FALSE))</f>
        <v/>
      </c>
      <c r="AV55" s="224" t="str">
        <f>IF(AV54="","",VLOOKUP(AV54,'【記載例】シフト記号表（勤務時間帯）'!$C$6:$K$35,9,FALSE))</f>
        <v/>
      </c>
      <c r="AW55" s="224" t="str">
        <f>IF(AW54="","",VLOOKUP(AW54,'【記載例】シフト記号表（勤務時間帯）'!$C$6:$K$35,9,FALSE))</f>
        <v/>
      </c>
      <c r="AX55" s="292">
        <f>IF($BB$3="４週",SUM(S55:AT55),IF($BB$3="暦月",SUM(S55:AW55),""))</f>
        <v>0</v>
      </c>
      <c r="AY55" s="293"/>
      <c r="AZ55" s="294">
        <f>IF($BB$3="４週",AX55/4,IF($BB$3="暦月",【記載例】療養通所!AX55/(【記載例】療養通所!$BB$8/7),""))</f>
        <v>0</v>
      </c>
      <c r="BA55" s="295"/>
      <c r="BB55" s="283"/>
      <c r="BC55" s="284"/>
      <c r="BD55" s="284"/>
      <c r="BE55" s="284"/>
      <c r="BF55" s="285"/>
    </row>
    <row r="56" spans="2:58" ht="20.25" customHeight="1" x14ac:dyDescent="0.4">
      <c r="B56" s="376"/>
      <c r="C56" s="387"/>
      <c r="D56" s="388"/>
      <c r="E56" s="389"/>
      <c r="F56" s="83">
        <f>C54</f>
        <v>0</v>
      </c>
      <c r="G56" s="419"/>
      <c r="H56" s="412"/>
      <c r="I56" s="413"/>
      <c r="J56" s="413"/>
      <c r="K56" s="414"/>
      <c r="L56" s="424"/>
      <c r="M56" s="425"/>
      <c r="N56" s="425"/>
      <c r="O56" s="426"/>
      <c r="P56" s="296" t="s">
        <v>45</v>
      </c>
      <c r="Q56" s="297"/>
      <c r="R56" s="298"/>
      <c r="S56" s="226" t="str">
        <f>IF(S54="","",VLOOKUP(S54,'【記載例】シフト記号表（勤務時間帯）'!$C$6:$S$35,19,FALSE))</f>
        <v/>
      </c>
      <c r="T56" s="227" t="str">
        <f>IF(T54="","",VLOOKUP(T54,'【記載例】シフト記号表（勤務時間帯）'!$C$6:$S$35,19,FALSE))</f>
        <v/>
      </c>
      <c r="U56" s="227" t="str">
        <f>IF(U54="","",VLOOKUP(U54,'【記載例】シフト記号表（勤務時間帯）'!$C$6:$S$35,19,FALSE))</f>
        <v/>
      </c>
      <c r="V56" s="227" t="str">
        <f>IF(V54="","",VLOOKUP(V54,'【記載例】シフト記号表（勤務時間帯）'!$C$6:$S$35,19,FALSE))</f>
        <v/>
      </c>
      <c r="W56" s="227" t="str">
        <f>IF(W54="","",VLOOKUP(W54,'【記載例】シフト記号表（勤務時間帯）'!$C$6:$S$35,19,FALSE))</f>
        <v/>
      </c>
      <c r="X56" s="227" t="str">
        <f>IF(X54="","",VLOOKUP(X54,'【記載例】シフト記号表（勤務時間帯）'!$C$6:$S$35,19,FALSE))</f>
        <v/>
      </c>
      <c r="Y56" s="228" t="str">
        <f>IF(Y54="","",VLOOKUP(Y54,'【記載例】シフト記号表（勤務時間帯）'!$C$6:$S$35,19,FALSE))</f>
        <v/>
      </c>
      <c r="Z56" s="226" t="str">
        <f>IF(Z54="","",VLOOKUP(Z54,'【記載例】シフト記号表（勤務時間帯）'!$C$6:$S$35,19,FALSE))</f>
        <v/>
      </c>
      <c r="AA56" s="227" t="str">
        <f>IF(AA54="","",VLOOKUP(AA54,'【記載例】シフト記号表（勤務時間帯）'!$C$6:$S$35,19,FALSE))</f>
        <v/>
      </c>
      <c r="AB56" s="227" t="str">
        <f>IF(AB54="","",VLOOKUP(AB54,'【記載例】シフト記号表（勤務時間帯）'!$C$6:$S$35,19,FALSE))</f>
        <v/>
      </c>
      <c r="AC56" s="227" t="str">
        <f>IF(AC54="","",VLOOKUP(AC54,'【記載例】シフト記号表（勤務時間帯）'!$C$6:$S$35,19,FALSE))</f>
        <v/>
      </c>
      <c r="AD56" s="227" t="str">
        <f>IF(AD54="","",VLOOKUP(AD54,'【記載例】シフト記号表（勤務時間帯）'!$C$6:$S$35,19,FALSE))</f>
        <v/>
      </c>
      <c r="AE56" s="227" t="str">
        <f>IF(AE54="","",VLOOKUP(AE54,'【記載例】シフト記号表（勤務時間帯）'!$C$6:$S$35,19,FALSE))</f>
        <v/>
      </c>
      <c r="AF56" s="228" t="str">
        <f>IF(AF54="","",VLOOKUP(AF54,'【記載例】シフト記号表（勤務時間帯）'!$C$6:$S$35,19,FALSE))</f>
        <v/>
      </c>
      <c r="AG56" s="226" t="str">
        <f>IF(AG54="","",VLOOKUP(AG54,'【記載例】シフト記号表（勤務時間帯）'!$C$6:$S$35,19,FALSE))</f>
        <v/>
      </c>
      <c r="AH56" s="227" t="str">
        <f>IF(AH54="","",VLOOKUP(AH54,'【記載例】シフト記号表（勤務時間帯）'!$C$6:$S$35,19,FALSE))</f>
        <v/>
      </c>
      <c r="AI56" s="227" t="str">
        <f>IF(AI54="","",VLOOKUP(AI54,'【記載例】シフト記号表（勤務時間帯）'!$C$6:$S$35,19,FALSE))</f>
        <v/>
      </c>
      <c r="AJ56" s="227" t="str">
        <f>IF(AJ54="","",VLOOKUP(AJ54,'【記載例】シフト記号表（勤務時間帯）'!$C$6:$S$35,19,FALSE))</f>
        <v/>
      </c>
      <c r="AK56" s="227" t="str">
        <f>IF(AK54="","",VLOOKUP(AK54,'【記載例】シフト記号表（勤務時間帯）'!$C$6:$S$35,19,FALSE))</f>
        <v/>
      </c>
      <c r="AL56" s="227" t="str">
        <f>IF(AL54="","",VLOOKUP(AL54,'【記載例】シフト記号表（勤務時間帯）'!$C$6:$S$35,19,FALSE))</f>
        <v/>
      </c>
      <c r="AM56" s="228" t="str">
        <f>IF(AM54="","",VLOOKUP(AM54,'【記載例】シフト記号表（勤務時間帯）'!$C$6:$S$35,19,FALSE))</f>
        <v/>
      </c>
      <c r="AN56" s="226" t="str">
        <f>IF(AN54="","",VLOOKUP(AN54,'【記載例】シフト記号表（勤務時間帯）'!$C$6:$S$35,19,FALSE))</f>
        <v/>
      </c>
      <c r="AO56" s="227" t="str">
        <f>IF(AO54="","",VLOOKUP(AO54,'【記載例】シフト記号表（勤務時間帯）'!$C$6:$S$35,19,FALSE))</f>
        <v/>
      </c>
      <c r="AP56" s="227" t="str">
        <f>IF(AP54="","",VLOOKUP(AP54,'【記載例】シフト記号表（勤務時間帯）'!$C$6:$S$35,19,FALSE))</f>
        <v/>
      </c>
      <c r="AQ56" s="227" t="str">
        <f>IF(AQ54="","",VLOOKUP(AQ54,'【記載例】シフト記号表（勤務時間帯）'!$C$6:$S$35,19,FALSE))</f>
        <v/>
      </c>
      <c r="AR56" s="227" t="str">
        <f>IF(AR54="","",VLOOKUP(AR54,'【記載例】シフト記号表（勤務時間帯）'!$C$6:$S$35,19,FALSE))</f>
        <v/>
      </c>
      <c r="AS56" s="227" t="str">
        <f>IF(AS54="","",VLOOKUP(AS54,'【記載例】シフト記号表（勤務時間帯）'!$C$6:$S$35,19,FALSE))</f>
        <v/>
      </c>
      <c r="AT56" s="228" t="str">
        <f>IF(AT54="","",VLOOKUP(AT54,'【記載例】シフト記号表（勤務時間帯）'!$C$6:$S$35,19,FALSE))</f>
        <v/>
      </c>
      <c r="AU56" s="226" t="str">
        <f>IF(AU54="","",VLOOKUP(AU54,'【記載例】シフト記号表（勤務時間帯）'!$C$6:$S$35,19,FALSE))</f>
        <v/>
      </c>
      <c r="AV56" s="227" t="str">
        <f>IF(AV54="","",VLOOKUP(AV54,'【記載例】シフト記号表（勤務時間帯）'!$C$6:$S$35,19,FALSE))</f>
        <v/>
      </c>
      <c r="AW56" s="227" t="str">
        <f>IF(AW54="","",VLOOKUP(AW54,'【記載例】シフト記号表（勤務時間帯）'!$C$6:$S$35,19,FALSE))</f>
        <v/>
      </c>
      <c r="AX56" s="299">
        <f>IF($BB$3="４週",SUM(S56:AT56),IF($BB$3="暦月",SUM(S56:AW56),""))</f>
        <v>0</v>
      </c>
      <c r="AY56" s="300"/>
      <c r="AZ56" s="374">
        <f>IF($BB$3="４週",AX56/4,IF($BB$3="暦月",【記載例】療養通所!AX56/(【記載例】療養通所!$BB$8/7),""))</f>
        <v>0</v>
      </c>
      <c r="BA56" s="375"/>
      <c r="BB56" s="286"/>
      <c r="BC56" s="287"/>
      <c r="BD56" s="287"/>
      <c r="BE56" s="287"/>
      <c r="BF56" s="288"/>
    </row>
    <row r="57" spans="2:58" ht="20.25" customHeight="1" x14ac:dyDescent="0.4">
      <c r="B57" s="376">
        <f>B54+1</f>
        <v>12</v>
      </c>
      <c r="C57" s="381"/>
      <c r="D57" s="382"/>
      <c r="E57" s="383"/>
      <c r="F57" s="109"/>
      <c r="G57" s="418"/>
      <c r="H57" s="420"/>
      <c r="I57" s="413"/>
      <c r="J57" s="413"/>
      <c r="K57" s="414"/>
      <c r="L57" s="421"/>
      <c r="M57" s="422"/>
      <c r="N57" s="422"/>
      <c r="O57" s="423"/>
      <c r="P57" s="427" t="s">
        <v>44</v>
      </c>
      <c r="Q57" s="428"/>
      <c r="R57" s="429"/>
      <c r="S57" s="102"/>
      <c r="T57" s="103"/>
      <c r="U57" s="103"/>
      <c r="V57" s="103"/>
      <c r="W57" s="103"/>
      <c r="X57" s="103"/>
      <c r="Y57" s="104"/>
      <c r="Z57" s="102"/>
      <c r="AA57" s="103"/>
      <c r="AB57" s="103"/>
      <c r="AC57" s="103"/>
      <c r="AD57" s="103"/>
      <c r="AE57" s="103"/>
      <c r="AF57" s="104"/>
      <c r="AG57" s="102"/>
      <c r="AH57" s="103"/>
      <c r="AI57" s="103"/>
      <c r="AJ57" s="103"/>
      <c r="AK57" s="103"/>
      <c r="AL57" s="103"/>
      <c r="AM57" s="104"/>
      <c r="AN57" s="102"/>
      <c r="AO57" s="103"/>
      <c r="AP57" s="103"/>
      <c r="AQ57" s="103"/>
      <c r="AR57" s="103"/>
      <c r="AS57" s="103"/>
      <c r="AT57" s="104"/>
      <c r="AU57" s="102"/>
      <c r="AV57" s="103"/>
      <c r="AW57" s="103"/>
      <c r="AX57" s="377"/>
      <c r="AY57" s="378"/>
      <c r="AZ57" s="379"/>
      <c r="BA57" s="380"/>
      <c r="BB57" s="430"/>
      <c r="BC57" s="422"/>
      <c r="BD57" s="422"/>
      <c r="BE57" s="422"/>
      <c r="BF57" s="423"/>
    </row>
    <row r="58" spans="2:58" ht="20.25" customHeight="1" x14ac:dyDescent="0.4">
      <c r="B58" s="376"/>
      <c r="C58" s="384"/>
      <c r="D58" s="385"/>
      <c r="E58" s="386"/>
      <c r="F58" s="83"/>
      <c r="G58" s="408"/>
      <c r="H58" s="412"/>
      <c r="I58" s="413"/>
      <c r="J58" s="413"/>
      <c r="K58" s="414"/>
      <c r="L58" s="368"/>
      <c r="M58" s="369"/>
      <c r="N58" s="369"/>
      <c r="O58" s="370"/>
      <c r="P58" s="289" t="s">
        <v>15</v>
      </c>
      <c r="Q58" s="290"/>
      <c r="R58" s="291"/>
      <c r="S58" s="223" t="str">
        <f>IF(S57="","",VLOOKUP(S57,'【記載例】シフト記号表（勤務時間帯）'!$C$6:$K$35,9,FALSE))</f>
        <v/>
      </c>
      <c r="T58" s="224" t="str">
        <f>IF(T57="","",VLOOKUP(T57,'【記載例】シフト記号表（勤務時間帯）'!$C$6:$K$35,9,FALSE))</f>
        <v/>
      </c>
      <c r="U58" s="224" t="str">
        <f>IF(U57="","",VLOOKUP(U57,'【記載例】シフト記号表（勤務時間帯）'!$C$6:$K$35,9,FALSE))</f>
        <v/>
      </c>
      <c r="V58" s="224" t="str">
        <f>IF(V57="","",VLOOKUP(V57,'【記載例】シフト記号表（勤務時間帯）'!$C$6:$K$35,9,FALSE))</f>
        <v/>
      </c>
      <c r="W58" s="224" t="str">
        <f>IF(W57="","",VLOOKUP(W57,'【記載例】シフト記号表（勤務時間帯）'!$C$6:$K$35,9,FALSE))</f>
        <v/>
      </c>
      <c r="X58" s="224" t="str">
        <f>IF(X57="","",VLOOKUP(X57,'【記載例】シフト記号表（勤務時間帯）'!$C$6:$K$35,9,FALSE))</f>
        <v/>
      </c>
      <c r="Y58" s="225" t="str">
        <f>IF(Y57="","",VLOOKUP(Y57,'【記載例】シフト記号表（勤務時間帯）'!$C$6:$K$35,9,FALSE))</f>
        <v/>
      </c>
      <c r="Z58" s="223" t="str">
        <f>IF(Z57="","",VLOOKUP(Z57,'【記載例】シフト記号表（勤務時間帯）'!$C$6:$K$35,9,FALSE))</f>
        <v/>
      </c>
      <c r="AA58" s="224" t="str">
        <f>IF(AA57="","",VLOOKUP(AA57,'【記載例】シフト記号表（勤務時間帯）'!$C$6:$K$35,9,FALSE))</f>
        <v/>
      </c>
      <c r="AB58" s="224" t="str">
        <f>IF(AB57="","",VLOOKUP(AB57,'【記載例】シフト記号表（勤務時間帯）'!$C$6:$K$35,9,FALSE))</f>
        <v/>
      </c>
      <c r="AC58" s="224" t="str">
        <f>IF(AC57="","",VLOOKUP(AC57,'【記載例】シフト記号表（勤務時間帯）'!$C$6:$K$35,9,FALSE))</f>
        <v/>
      </c>
      <c r="AD58" s="224" t="str">
        <f>IF(AD57="","",VLOOKUP(AD57,'【記載例】シフト記号表（勤務時間帯）'!$C$6:$K$35,9,FALSE))</f>
        <v/>
      </c>
      <c r="AE58" s="224" t="str">
        <f>IF(AE57="","",VLOOKUP(AE57,'【記載例】シフト記号表（勤務時間帯）'!$C$6:$K$35,9,FALSE))</f>
        <v/>
      </c>
      <c r="AF58" s="225" t="str">
        <f>IF(AF57="","",VLOOKUP(AF57,'【記載例】シフト記号表（勤務時間帯）'!$C$6:$K$35,9,FALSE))</f>
        <v/>
      </c>
      <c r="AG58" s="223" t="str">
        <f>IF(AG57="","",VLOOKUP(AG57,'【記載例】シフト記号表（勤務時間帯）'!$C$6:$K$35,9,FALSE))</f>
        <v/>
      </c>
      <c r="AH58" s="224" t="str">
        <f>IF(AH57="","",VLOOKUP(AH57,'【記載例】シフト記号表（勤務時間帯）'!$C$6:$K$35,9,FALSE))</f>
        <v/>
      </c>
      <c r="AI58" s="224" t="str">
        <f>IF(AI57="","",VLOOKUP(AI57,'【記載例】シフト記号表（勤務時間帯）'!$C$6:$K$35,9,FALSE))</f>
        <v/>
      </c>
      <c r="AJ58" s="224" t="str">
        <f>IF(AJ57="","",VLOOKUP(AJ57,'【記載例】シフト記号表（勤務時間帯）'!$C$6:$K$35,9,FALSE))</f>
        <v/>
      </c>
      <c r="AK58" s="224" t="str">
        <f>IF(AK57="","",VLOOKUP(AK57,'【記載例】シフト記号表（勤務時間帯）'!$C$6:$K$35,9,FALSE))</f>
        <v/>
      </c>
      <c r="AL58" s="224" t="str">
        <f>IF(AL57="","",VLOOKUP(AL57,'【記載例】シフト記号表（勤務時間帯）'!$C$6:$K$35,9,FALSE))</f>
        <v/>
      </c>
      <c r="AM58" s="225" t="str">
        <f>IF(AM57="","",VLOOKUP(AM57,'【記載例】シフト記号表（勤務時間帯）'!$C$6:$K$35,9,FALSE))</f>
        <v/>
      </c>
      <c r="AN58" s="223" t="str">
        <f>IF(AN57="","",VLOOKUP(AN57,'【記載例】シフト記号表（勤務時間帯）'!$C$6:$K$35,9,FALSE))</f>
        <v/>
      </c>
      <c r="AO58" s="224" t="str">
        <f>IF(AO57="","",VLOOKUP(AO57,'【記載例】シフト記号表（勤務時間帯）'!$C$6:$K$35,9,FALSE))</f>
        <v/>
      </c>
      <c r="AP58" s="224" t="str">
        <f>IF(AP57="","",VLOOKUP(AP57,'【記載例】シフト記号表（勤務時間帯）'!$C$6:$K$35,9,FALSE))</f>
        <v/>
      </c>
      <c r="AQ58" s="224" t="str">
        <f>IF(AQ57="","",VLOOKUP(AQ57,'【記載例】シフト記号表（勤務時間帯）'!$C$6:$K$35,9,FALSE))</f>
        <v/>
      </c>
      <c r="AR58" s="224" t="str">
        <f>IF(AR57="","",VLOOKUP(AR57,'【記載例】シフト記号表（勤務時間帯）'!$C$6:$K$35,9,FALSE))</f>
        <v/>
      </c>
      <c r="AS58" s="224" t="str">
        <f>IF(AS57="","",VLOOKUP(AS57,'【記載例】シフト記号表（勤務時間帯）'!$C$6:$K$35,9,FALSE))</f>
        <v/>
      </c>
      <c r="AT58" s="225" t="str">
        <f>IF(AT57="","",VLOOKUP(AT57,'【記載例】シフト記号表（勤務時間帯）'!$C$6:$K$35,9,FALSE))</f>
        <v/>
      </c>
      <c r="AU58" s="223" t="str">
        <f>IF(AU57="","",VLOOKUP(AU57,'【記載例】シフト記号表（勤務時間帯）'!$C$6:$K$35,9,FALSE))</f>
        <v/>
      </c>
      <c r="AV58" s="224" t="str">
        <f>IF(AV57="","",VLOOKUP(AV57,'【記載例】シフト記号表（勤務時間帯）'!$C$6:$K$35,9,FALSE))</f>
        <v/>
      </c>
      <c r="AW58" s="224" t="str">
        <f>IF(AW57="","",VLOOKUP(AW57,'【記載例】シフト記号表（勤務時間帯）'!$C$6:$K$35,9,FALSE))</f>
        <v/>
      </c>
      <c r="AX58" s="292">
        <f>IF($BB$3="４週",SUM(S58:AT58),IF($BB$3="暦月",SUM(S58:AW58),""))</f>
        <v>0</v>
      </c>
      <c r="AY58" s="293"/>
      <c r="AZ58" s="294">
        <f>IF($BB$3="４週",AX58/4,IF($BB$3="暦月",【記載例】療養通所!AX58/(【記載例】療養通所!$BB$8/7),""))</f>
        <v>0</v>
      </c>
      <c r="BA58" s="295"/>
      <c r="BB58" s="431"/>
      <c r="BC58" s="369"/>
      <c r="BD58" s="369"/>
      <c r="BE58" s="369"/>
      <c r="BF58" s="370"/>
    </row>
    <row r="59" spans="2:58" ht="20.25" customHeight="1" x14ac:dyDescent="0.4">
      <c r="B59" s="376"/>
      <c r="C59" s="387"/>
      <c r="D59" s="388"/>
      <c r="E59" s="389"/>
      <c r="F59" s="83">
        <f>C57</f>
        <v>0</v>
      </c>
      <c r="G59" s="419"/>
      <c r="H59" s="412"/>
      <c r="I59" s="413"/>
      <c r="J59" s="413"/>
      <c r="K59" s="414"/>
      <c r="L59" s="424"/>
      <c r="M59" s="425"/>
      <c r="N59" s="425"/>
      <c r="O59" s="426"/>
      <c r="P59" s="296" t="s">
        <v>45</v>
      </c>
      <c r="Q59" s="297"/>
      <c r="R59" s="298"/>
      <c r="S59" s="226" t="str">
        <f>IF(S57="","",VLOOKUP(S57,'【記載例】シフト記号表（勤務時間帯）'!$C$6:$S$35,19,FALSE))</f>
        <v/>
      </c>
      <c r="T59" s="227" t="str">
        <f>IF(T57="","",VLOOKUP(T57,'【記載例】シフト記号表（勤務時間帯）'!$C$6:$S$35,19,FALSE))</f>
        <v/>
      </c>
      <c r="U59" s="227" t="str">
        <f>IF(U57="","",VLOOKUP(U57,'【記載例】シフト記号表（勤務時間帯）'!$C$6:$S$35,19,FALSE))</f>
        <v/>
      </c>
      <c r="V59" s="227" t="str">
        <f>IF(V57="","",VLOOKUP(V57,'【記載例】シフト記号表（勤務時間帯）'!$C$6:$S$35,19,FALSE))</f>
        <v/>
      </c>
      <c r="W59" s="227" t="str">
        <f>IF(W57="","",VLOOKUP(W57,'【記載例】シフト記号表（勤務時間帯）'!$C$6:$S$35,19,FALSE))</f>
        <v/>
      </c>
      <c r="X59" s="227" t="str">
        <f>IF(X57="","",VLOOKUP(X57,'【記載例】シフト記号表（勤務時間帯）'!$C$6:$S$35,19,FALSE))</f>
        <v/>
      </c>
      <c r="Y59" s="228" t="str">
        <f>IF(Y57="","",VLOOKUP(Y57,'【記載例】シフト記号表（勤務時間帯）'!$C$6:$S$35,19,FALSE))</f>
        <v/>
      </c>
      <c r="Z59" s="226" t="str">
        <f>IF(Z57="","",VLOOKUP(Z57,'【記載例】シフト記号表（勤務時間帯）'!$C$6:$S$35,19,FALSE))</f>
        <v/>
      </c>
      <c r="AA59" s="227" t="str">
        <f>IF(AA57="","",VLOOKUP(AA57,'【記載例】シフト記号表（勤務時間帯）'!$C$6:$S$35,19,FALSE))</f>
        <v/>
      </c>
      <c r="AB59" s="227" t="str">
        <f>IF(AB57="","",VLOOKUP(AB57,'【記載例】シフト記号表（勤務時間帯）'!$C$6:$S$35,19,FALSE))</f>
        <v/>
      </c>
      <c r="AC59" s="227" t="str">
        <f>IF(AC57="","",VLOOKUP(AC57,'【記載例】シフト記号表（勤務時間帯）'!$C$6:$S$35,19,FALSE))</f>
        <v/>
      </c>
      <c r="AD59" s="227" t="str">
        <f>IF(AD57="","",VLOOKUP(AD57,'【記載例】シフト記号表（勤務時間帯）'!$C$6:$S$35,19,FALSE))</f>
        <v/>
      </c>
      <c r="AE59" s="227" t="str">
        <f>IF(AE57="","",VLOOKUP(AE57,'【記載例】シフト記号表（勤務時間帯）'!$C$6:$S$35,19,FALSE))</f>
        <v/>
      </c>
      <c r="AF59" s="228" t="str">
        <f>IF(AF57="","",VLOOKUP(AF57,'【記載例】シフト記号表（勤務時間帯）'!$C$6:$S$35,19,FALSE))</f>
        <v/>
      </c>
      <c r="AG59" s="226" t="str">
        <f>IF(AG57="","",VLOOKUP(AG57,'【記載例】シフト記号表（勤務時間帯）'!$C$6:$S$35,19,FALSE))</f>
        <v/>
      </c>
      <c r="AH59" s="227" t="str">
        <f>IF(AH57="","",VLOOKUP(AH57,'【記載例】シフト記号表（勤務時間帯）'!$C$6:$S$35,19,FALSE))</f>
        <v/>
      </c>
      <c r="AI59" s="227" t="str">
        <f>IF(AI57="","",VLOOKUP(AI57,'【記載例】シフト記号表（勤務時間帯）'!$C$6:$S$35,19,FALSE))</f>
        <v/>
      </c>
      <c r="AJ59" s="227" t="str">
        <f>IF(AJ57="","",VLOOKUP(AJ57,'【記載例】シフト記号表（勤務時間帯）'!$C$6:$S$35,19,FALSE))</f>
        <v/>
      </c>
      <c r="AK59" s="227" t="str">
        <f>IF(AK57="","",VLOOKUP(AK57,'【記載例】シフト記号表（勤務時間帯）'!$C$6:$S$35,19,FALSE))</f>
        <v/>
      </c>
      <c r="AL59" s="227" t="str">
        <f>IF(AL57="","",VLOOKUP(AL57,'【記載例】シフト記号表（勤務時間帯）'!$C$6:$S$35,19,FALSE))</f>
        <v/>
      </c>
      <c r="AM59" s="228" t="str">
        <f>IF(AM57="","",VLOOKUP(AM57,'【記載例】シフト記号表（勤務時間帯）'!$C$6:$S$35,19,FALSE))</f>
        <v/>
      </c>
      <c r="AN59" s="226" t="str">
        <f>IF(AN57="","",VLOOKUP(AN57,'【記載例】シフト記号表（勤務時間帯）'!$C$6:$S$35,19,FALSE))</f>
        <v/>
      </c>
      <c r="AO59" s="227" t="str">
        <f>IF(AO57="","",VLOOKUP(AO57,'【記載例】シフト記号表（勤務時間帯）'!$C$6:$S$35,19,FALSE))</f>
        <v/>
      </c>
      <c r="AP59" s="227" t="str">
        <f>IF(AP57="","",VLOOKUP(AP57,'【記載例】シフト記号表（勤務時間帯）'!$C$6:$S$35,19,FALSE))</f>
        <v/>
      </c>
      <c r="AQ59" s="227" t="str">
        <f>IF(AQ57="","",VLOOKUP(AQ57,'【記載例】シフト記号表（勤務時間帯）'!$C$6:$S$35,19,FALSE))</f>
        <v/>
      </c>
      <c r="AR59" s="227" t="str">
        <f>IF(AR57="","",VLOOKUP(AR57,'【記載例】シフト記号表（勤務時間帯）'!$C$6:$S$35,19,FALSE))</f>
        <v/>
      </c>
      <c r="AS59" s="227" t="str">
        <f>IF(AS57="","",VLOOKUP(AS57,'【記載例】シフト記号表（勤務時間帯）'!$C$6:$S$35,19,FALSE))</f>
        <v/>
      </c>
      <c r="AT59" s="228" t="str">
        <f>IF(AT57="","",VLOOKUP(AT57,'【記載例】シフト記号表（勤務時間帯）'!$C$6:$S$35,19,FALSE))</f>
        <v/>
      </c>
      <c r="AU59" s="226" t="str">
        <f>IF(AU57="","",VLOOKUP(AU57,'【記載例】シフト記号表（勤務時間帯）'!$C$6:$S$35,19,FALSE))</f>
        <v/>
      </c>
      <c r="AV59" s="227" t="str">
        <f>IF(AV57="","",VLOOKUP(AV57,'【記載例】シフト記号表（勤務時間帯）'!$C$6:$S$35,19,FALSE))</f>
        <v/>
      </c>
      <c r="AW59" s="227" t="str">
        <f>IF(AW57="","",VLOOKUP(AW57,'【記載例】シフト記号表（勤務時間帯）'!$C$6:$S$35,19,FALSE))</f>
        <v/>
      </c>
      <c r="AX59" s="299">
        <f>IF($BB$3="４週",SUM(S59:AT59),IF($BB$3="暦月",SUM(S59:AW59),""))</f>
        <v>0</v>
      </c>
      <c r="AY59" s="300"/>
      <c r="AZ59" s="374">
        <f>IF($BB$3="４週",AX59/4,IF($BB$3="暦月",【記載例】療養通所!AX59/(【記載例】療養通所!$BB$8/7),""))</f>
        <v>0</v>
      </c>
      <c r="BA59" s="375"/>
      <c r="BB59" s="432"/>
      <c r="BC59" s="425"/>
      <c r="BD59" s="425"/>
      <c r="BE59" s="425"/>
      <c r="BF59" s="426"/>
    </row>
    <row r="60" spans="2:58" ht="20.25" customHeight="1" x14ac:dyDescent="0.4">
      <c r="B60" s="376">
        <f>B57+1</f>
        <v>13</v>
      </c>
      <c r="C60" s="381"/>
      <c r="D60" s="382"/>
      <c r="E60" s="383"/>
      <c r="F60" s="109"/>
      <c r="G60" s="418"/>
      <c r="H60" s="420"/>
      <c r="I60" s="413"/>
      <c r="J60" s="413"/>
      <c r="K60" s="414"/>
      <c r="L60" s="421"/>
      <c r="M60" s="422"/>
      <c r="N60" s="422"/>
      <c r="O60" s="423"/>
      <c r="P60" s="427" t="s">
        <v>44</v>
      </c>
      <c r="Q60" s="428"/>
      <c r="R60" s="429"/>
      <c r="S60" s="102"/>
      <c r="T60" s="103"/>
      <c r="U60" s="103"/>
      <c r="V60" s="103"/>
      <c r="W60" s="103"/>
      <c r="X60" s="103"/>
      <c r="Y60" s="104"/>
      <c r="Z60" s="102"/>
      <c r="AA60" s="103"/>
      <c r="AB60" s="103"/>
      <c r="AC60" s="103"/>
      <c r="AD60" s="103"/>
      <c r="AE60" s="103"/>
      <c r="AF60" s="104"/>
      <c r="AG60" s="102"/>
      <c r="AH60" s="103"/>
      <c r="AI60" s="103"/>
      <c r="AJ60" s="103"/>
      <c r="AK60" s="103"/>
      <c r="AL60" s="103"/>
      <c r="AM60" s="104"/>
      <c r="AN60" s="102"/>
      <c r="AO60" s="103"/>
      <c r="AP60" s="103"/>
      <c r="AQ60" s="103"/>
      <c r="AR60" s="103"/>
      <c r="AS60" s="103"/>
      <c r="AT60" s="104"/>
      <c r="AU60" s="102"/>
      <c r="AV60" s="103"/>
      <c r="AW60" s="103"/>
      <c r="AX60" s="377"/>
      <c r="AY60" s="378"/>
      <c r="AZ60" s="379"/>
      <c r="BA60" s="380"/>
      <c r="BB60" s="430"/>
      <c r="BC60" s="422"/>
      <c r="BD60" s="422"/>
      <c r="BE60" s="422"/>
      <c r="BF60" s="423"/>
    </row>
    <row r="61" spans="2:58" ht="20.25" customHeight="1" x14ac:dyDescent="0.4">
      <c r="B61" s="376"/>
      <c r="C61" s="384"/>
      <c r="D61" s="385"/>
      <c r="E61" s="386"/>
      <c r="F61" s="83"/>
      <c r="G61" s="408"/>
      <c r="H61" s="412"/>
      <c r="I61" s="413"/>
      <c r="J61" s="413"/>
      <c r="K61" s="414"/>
      <c r="L61" s="368"/>
      <c r="M61" s="369"/>
      <c r="N61" s="369"/>
      <c r="O61" s="370"/>
      <c r="P61" s="289" t="s">
        <v>15</v>
      </c>
      <c r="Q61" s="290"/>
      <c r="R61" s="291"/>
      <c r="S61" s="223" t="str">
        <f>IF(S60="","",VLOOKUP(S60,'【記載例】シフト記号表（勤務時間帯）'!$C$6:$K$35,9,FALSE))</f>
        <v/>
      </c>
      <c r="T61" s="224" t="str">
        <f>IF(T60="","",VLOOKUP(T60,'【記載例】シフト記号表（勤務時間帯）'!$C$6:$K$35,9,FALSE))</f>
        <v/>
      </c>
      <c r="U61" s="224" t="str">
        <f>IF(U60="","",VLOOKUP(U60,'【記載例】シフト記号表（勤務時間帯）'!$C$6:$K$35,9,FALSE))</f>
        <v/>
      </c>
      <c r="V61" s="224" t="str">
        <f>IF(V60="","",VLOOKUP(V60,'【記載例】シフト記号表（勤務時間帯）'!$C$6:$K$35,9,FALSE))</f>
        <v/>
      </c>
      <c r="W61" s="224" t="str">
        <f>IF(W60="","",VLOOKUP(W60,'【記載例】シフト記号表（勤務時間帯）'!$C$6:$K$35,9,FALSE))</f>
        <v/>
      </c>
      <c r="X61" s="224" t="str">
        <f>IF(X60="","",VLOOKUP(X60,'【記載例】シフト記号表（勤務時間帯）'!$C$6:$K$35,9,FALSE))</f>
        <v/>
      </c>
      <c r="Y61" s="225" t="str">
        <f>IF(Y60="","",VLOOKUP(Y60,'【記載例】シフト記号表（勤務時間帯）'!$C$6:$K$35,9,FALSE))</f>
        <v/>
      </c>
      <c r="Z61" s="223" t="str">
        <f>IF(Z60="","",VLOOKUP(Z60,'【記載例】シフト記号表（勤務時間帯）'!$C$6:$K$35,9,FALSE))</f>
        <v/>
      </c>
      <c r="AA61" s="224" t="str">
        <f>IF(AA60="","",VLOOKUP(AA60,'【記載例】シフト記号表（勤務時間帯）'!$C$6:$K$35,9,FALSE))</f>
        <v/>
      </c>
      <c r="AB61" s="224" t="str">
        <f>IF(AB60="","",VLOOKUP(AB60,'【記載例】シフト記号表（勤務時間帯）'!$C$6:$K$35,9,FALSE))</f>
        <v/>
      </c>
      <c r="AC61" s="224" t="str">
        <f>IF(AC60="","",VLOOKUP(AC60,'【記載例】シフト記号表（勤務時間帯）'!$C$6:$K$35,9,FALSE))</f>
        <v/>
      </c>
      <c r="AD61" s="224" t="str">
        <f>IF(AD60="","",VLOOKUP(AD60,'【記載例】シフト記号表（勤務時間帯）'!$C$6:$K$35,9,FALSE))</f>
        <v/>
      </c>
      <c r="AE61" s="224" t="str">
        <f>IF(AE60="","",VLOOKUP(AE60,'【記載例】シフト記号表（勤務時間帯）'!$C$6:$K$35,9,FALSE))</f>
        <v/>
      </c>
      <c r="AF61" s="225" t="str">
        <f>IF(AF60="","",VLOOKUP(AF60,'【記載例】シフト記号表（勤務時間帯）'!$C$6:$K$35,9,FALSE))</f>
        <v/>
      </c>
      <c r="AG61" s="223" t="str">
        <f>IF(AG60="","",VLOOKUP(AG60,'【記載例】シフト記号表（勤務時間帯）'!$C$6:$K$35,9,FALSE))</f>
        <v/>
      </c>
      <c r="AH61" s="224" t="str">
        <f>IF(AH60="","",VLOOKUP(AH60,'【記載例】シフト記号表（勤務時間帯）'!$C$6:$K$35,9,FALSE))</f>
        <v/>
      </c>
      <c r="AI61" s="224" t="str">
        <f>IF(AI60="","",VLOOKUP(AI60,'【記載例】シフト記号表（勤務時間帯）'!$C$6:$K$35,9,FALSE))</f>
        <v/>
      </c>
      <c r="AJ61" s="224" t="str">
        <f>IF(AJ60="","",VLOOKUP(AJ60,'【記載例】シフト記号表（勤務時間帯）'!$C$6:$K$35,9,FALSE))</f>
        <v/>
      </c>
      <c r="AK61" s="224" t="str">
        <f>IF(AK60="","",VLOOKUP(AK60,'【記載例】シフト記号表（勤務時間帯）'!$C$6:$K$35,9,FALSE))</f>
        <v/>
      </c>
      <c r="AL61" s="224" t="str">
        <f>IF(AL60="","",VLOOKUP(AL60,'【記載例】シフト記号表（勤務時間帯）'!$C$6:$K$35,9,FALSE))</f>
        <v/>
      </c>
      <c r="AM61" s="225" t="str">
        <f>IF(AM60="","",VLOOKUP(AM60,'【記載例】シフト記号表（勤務時間帯）'!$C$6:$K$35,9,FALSE))</f>
        <v/>
      </c>
      <c r="AN61" s="223" t="str">
        <f>IF(AN60="","",VLOOKUP(AN60,'【記載例】シフト記号表（勤務時間帯）'!$C$6:$K$35,9,FALSE))</f>
        <v/>
      </c>
      <c r="AO61" s="224" t="str">
        <f>IF(AO60="","",VLOOKUP(AO60,'【記載例】シフト記号表（勤務時間帯）'!$C$6:$K$35,9,FALSE))</f>
        <v/>
      </c>
      <c r="AP61" s="224" t="str">
        <f>IF(AP60="","",VLOOKUP(AP60,'【記載例】シフト記号表（勤務時間帯）'!$C$6:$K$35,9,FALSE))</f>
        <v/>
      </c>
      <c r="AQ61" s="224" t="str">
        <f>IF(AQ60="","",VLOOKUP(AQ60,'【記載例】シフト記号表（勤務時間帯）'!$C$6:$K$35,9,FALSE))</f>
        <v/>
      </c>
      <c r="AR61" s="224" t="str">
        <f>IF(AR60="","",VLOOKUP(AR60,'【記載例】シフト記号表（勤務時間帯）'!$C$6:$K$35,9,FALSE))</f>
        <v/>
      </c>
      <c r="AS61" s="224" t="str">
        <f>IF(AS60="","",VLOOKUP(AS60,'【記載例】シフト記号表（勤務時間帯）'!$C$6:$K$35,9,FALSE))</f>
        <v/>
      </c>
      <c r="AT61" s="225" t="str">
        <f>IF(AT60="","",VLOOKUP(AT60,'【記載例】シフト記号表（勤務時間帯）'!$C$6:$K$35,9,FALSE))</f>
        <v/>
      </c>
      <c r="AU61" s="223" t="str">
        <f>IF(AU60="","",VLOOKUP(AU60,'【記載例】シフト記号表（勤務時間帯）'!$C$6:$K$35,9,FALSE))</f>
        <v/>
      </c>
      <c r="AV61" s="224" t="str">
        <f>IF(AV60="","",VLOOKUP(AV60,'【記載例】シフト記号表（勤務時間帯）'!$C$6:$K$35,9,FALSE))</f>
        <v/>
      </c>
      <c r="AW61" s="224" t="str">
        <f>IF(AW60="","",VLOOKUP(AW60,'【記載例】シフト記号表（勤務時間帯）'!$C$6:$K$35,9,FALSE))</f>
        <v/>
      </c>
      <c r="AX61" s="292">
        <f>IF($BB$3="４週",SUM(S61:AT61),IF($BB$3="暦月",SUM(S61:AW61),""))</f>
        <v>0</v>
      </c>
      <c r="AY61" s="293"/>
      <c r="AZ61" s="294">
        <f>IF($BB$3="４週",AX61/4,IF($BB$3="暦月",【記載例】療養通所!AX61/(【記載例】療養通所!$BB$8/7),""))</f>
        <v>0</v>
      </c>
      <c r="BA61" s="295"/>
      <c r="BB61" s="431"/>
      <c r="BC61" s="369"/>
      <c r="BD61" s="369"/>
      <c r="BE61" s="369"/>
      <c r="BF61" s="370"/>
    </row>
    <row r="62" spans="2:58" ht="20.25" customHeight="1" thickBot="1" x14ac:dyDescent="0.45">
      <c r="B62" s="464"/>
      <c r="C62" s="387"/>
      <c r="D62" s="388"/>
      <c r="E62" s="389"/>
      <c r="F62" s="86">
        <f>C60</f>
        <v>0</v>
      </c>
      <c r="G62" s="465"/>
      <c r="H62" s="466"/>
      <c r="I62" s="467"/>
      <c r="J62" s="467"/>
      <c r="K62" s="468"/>
      <c r="L62" s="469"/>
      <c r="M62" s="434"/>
      <c r="N62" s="434"/>
      <c r="O62" s="435"/>
      <c r="P62" s="436" t="s">
        <v>45</v>
      </c>
      <c r="Q62" s="437"/>
      <c r="R62" s="438"/>
      <c r="S62" s="226" t="str">
        <f>IF(S60="","",VLOOKUP(S60,'【記載例】シフト記号表（勤務時間帯）'!$C$6:$S$35,19,FALSE))</f>
        <v/>
      </c>
      <c r="T62" s="227" t="str">
        <f>IF(T60="","",VLOOKUP(T60,'【記載例】シフト記号表（勤務時間帯）'!$C$6:$S$35,19,FALSE))</f>
        <v/>
      </c>
      <c r="U62" s="227" t="str">
        <f>IF(U60="","",VLOOKUP(U60,'【記載例】シフト記号表（勤務時間帯）'!$C$6:$S$35,19,FALSE))</f>
        <v/>
      </c>
      <c r="V62" s="227" t="str">
        <f>IF(V60="","",VLOOKUP(V60,'【記載例】シフト記号表（勤務時間帯）'!$C$6:$S$35,19,FALSE))</f>
        <v/>
      </c>
      <c r="W62" s="227" t="str">
        <f>IF(W60="","",VLOOKUP(W60,'【記載例】シフト記号表（勤務時間帯）'!$C$6:$S$35,19,FALSE))</f>
        <v/>
      </c>
      <c r="X62" s="227" t="str">
        <f>IF(X60="","",VLOOKUP(X60,'【記載例】シフト記号表（勤務時間帯）'!$C$6:$S$35,19,FALSE))</f>
        <v/>
      </c>
      <c r="Y62" s="228" t="str">
        <f>IF(Y60="","",VLOOKUP(Y60,'【記載例】シフト記号表（勤務時間帯）'!$C$6:$S$35,19,FALSE))</f>
        <v/>
      </c>
      <c r="Z62" s="226" t="str">
        <f>IF(Z60="","",VLOOKUP(Z60,'【記載例】シフト記号表（勤務時間帯）'!$C$6:$S$35,19,FALSE))</f>
        <v/>
      </c>
      <c r="AA62" s="227" t="str">
        <f>IF(AA60="","",VLOOKUP(AA60,'【記載例】シフト記号表（勤務時間帯）'!$C$6:$S$35,19,FALSE))</f>
        <v/>
      </c>
      <c r="AB62" s="227" t="str">
        <f>IF(AB60="","",VLOOKUP(AB60,'【記載例】シフト記号表（勤務時間帯）'!$C$6:$S$35,19,FALSE))</f>
        <v/>
      </c>
      <c r="AC62" s="227" t="str">
        <f>IF(AC60="","",VLOOKUP(AC60,'【記載例】シフト記号表（勤務時間帯）'!$C$6:$S$35,19,FALSE))</f>
        <v/>
      </c>
      <c r="AD62" s="227" t="str">
        <f>IF(AD60="","",VLOOKUP(AD60,'【記載例】シフト記号表（勤務時間帯）'!$C$6:$S$35,19,FALSE))</f>
        <v/>
      </c>
      <c r="AE62" s="227" t="str">
        <f>IF(AE60="","",VLOOKUP(AE60,'【記載例】シフト記号表（勤務時間帯）'!$C$6:$S$35,19,FALSE))</f>
        <v/>
      </c>
      <c r="AF62" s="228" t="str">
        <f>IF(AF60="","",VLOOKUP(AF60,'【記載例】シフト記号表（勤務時間帯）'!$C$6:$S$35,19,FALSE))</f>
        <v/>
      </c>
      <c r="AG62" s="226" t="str">
        <f>IF(AG60="","",VLOOKUP(AG60,'【記載例】シフト記号表（勤務時間帯）'!$C$6:$S$35,19,FALSE))</f>
        <v/>
      </c>
      <c r="AH62" s="227" t="str">
        <f>IF(AH60="","",VLOOKUP(AH60,'【記載例】シフト記号表（勤務時間帯）'!$C$6:$S$35,19,FALSE))</f>
        <v/>
      </c>
      <c r="AI62" s="227" t="str">
        <f>IF(AI60="","",VLOOKUP(AI60,'【記載例】シフト記号表（勤務時間帯）'!$C$6:$S$35,19,FALSE))</f>
        <v/>
      </c>
      <c r="AJ62" s="227" t="str">
        <f>IF(AJ60="","",VLOOKUP(AJ60,'【記載例】シフト記号表（勤務時間帯）'!$C$6:$S$35,19,FALSE))</f>
        <v/>
      </c>
      <c r="AK62" s="227" t="str">
        <f>IF(AK60="","",VLOOKUP(AK60,'【記載例】シフト記号表（勤務時間帯）'!$C$6:$S$35,19,FALSE))</f>
        <v/>
      </c>
      <c r="AL62" s="227" t="str">
        <f>IF(AL60="","",VLOOKUP(AL60,'【記載例】シフト記号表（勤務時間帯）'!$C$6:$S$35,19,FALSE))</f>
        <v/>
      </c>
      <c r="AM62" s="228" t="str">
        <f>IF(AM60="","",VLOOKUP(AM60,'【記載例】シフト記号表（勤務時間帯）'!$C$6:$S$35,19,FALSE))</f>
        <v/>
      </c>
      <c r="AN62" s="226" t="str">
        <f>IF(AN60="","",VLOOKUP(AN60,'【記載例】シフト記号表（勤務時間帯）'!$C$6:$S$35,19,FALSE))</f>
        <v/>
      </c>
      <c r="AO62" s="227" t="str">
        <f>IF(AO60="","",VLOOKUP(AO60,'【記載例】シフト記号表（勤務時間帯）'!$C$6:$S$35,19,FALSE))</f>
        <v/>
      </c>
      <c r="AP62" s="227" t="str">
        <f>IF(AP60="","",VLOOKUP(AP60,'【記載例】シフト記号表（勤務時間帯）'!$C$6:$S$35,19,FALSE))</f>
        <v/>
      </c>
      <c r="AQ62" s="227" t="str">
        <f>IF(AQ60="","",VLOOKUP(AQ60,'【記載例】シフト記号表（勤務時間帯）'!$C$6:$S$35,19,FALSE))</f>
        <v/>
      </c>
      <c r="AR62" s="227" t="str">
        <f>IF(AR60="","",VLOOKUP(AR60,'【記載例】シフト記号表（勤務時間帯）'!$C$6:$S$35,19,FALSE))</f>
        <v/>
      </c>
      <c r="AS62" s="227" t="str">
        <f>IF(AS60="","",VLOOKUP(AS60,'【記載例】シフト記号表（勤務時間帯）'!$C$6:$S$35,19,FALSE))</f>
        <v/>
      </c>
      <c r="AT62" s="228" t="str">
        <f>IF(AT60="","",VLOOKUP(AT60,'【記載例】シフト記号表（勤務時間帯）'!$C$6:$S$35,19,FALSE))</f>
        <v/>
      </c>
      <c r="AU62" s="226" t="str">
        <f>IF(AU60="","",VLOOKUP(AU60,'【記載例】シフト記号表（勤務時間帯）'!$C$6:$S$35,19,FALSE))</f>
        <v/>
      </c>
      <c r="AV62" s="227" t="str">
        <f>IF(AV60="","",VLOOKUP(AV60,'【記載例】シフト記号表（勤務時間帯）'!$C$6:$S$35,19,FALSE))</f>
        <v/>
      </c>
      <c r="AW62" s="227" t="str">
        <f>IF(AW60="","",VLOOKUP(AW60,'【記載例】シフト記号表（勤務時間帯）'!$C$6:$S$35,19,FALSE))</f>
        <v/>
      </c>
      <c r="AX62" s="299">
        <f>IF($BB$3="４週",SUM(S62:AT62),IF($BB$3="暦月",SUM(S62:AW62),""))</f>
        <v>0</v>
      </c>
      <c r="AY62" s="300"/>
      <c r="AZ62" s="374">
        <f>IF($BB$3="４週",AX62/4,IF($BB$3="暦月",【記載例】療養通所!AX62/(【記載例】療養通所!$BB$8/7),""))</f>
        <v>0</v>
      </c>
      <c r="BA62" s="375"/>
      <c r="BB62" s="433"/>
      <c r="BC62" s="434"/>
      <c r="BD62" s="434"/>
      <c r="BE62" s="434"/>
      <c r="BF62" s="435"/>
    </row>
    <row r="63" spans="2:58" s="182" customFormat="1" ht="6" customHeight="1" thickBot="1" x14ac:dyDescent="0.45">
      <c r="B63" s="175"/>
      <c r="C63" s="176"/>
      <c r="D63" s="176"/>
      <c r="E63" s="176"/>
      <c r="F63" s="177"/>
      <c r="G63" s="177"/>
      <c r="H63" s="178"/>
      <c r="I63" s="178"/>
      <c r="J63" s="178"/>
      <c r="K63" s="178"/>
      <c r="L63" s="177"/>
      <c r="M63" s="177"/>
      <c r="N63" s="177"/>
      <c r="O63" s="177"/>
      <c r="P63" s="179"/>
      <c r="Q63" s="179"/>
      <c r="R63" s="179"/>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80"/>
      <c r="AY63" s="180"/>
      <c r="AZ63" s="180"/>
      <c r="BA63" s="180"/>
      <c r="BB63" s="177"/>
      <c r="BC63" s="177"/>
      <c r="BD63" s="177"/>
      <c r="BE63" s="177"/>
      <c r="BF63" s="181"/>
    </row>
    <row r="64" spans="2:58" ht="20.100000000000001" customHeight="1" x14ac:dyDescent="0.4">
      <c r="B64" s="251"/>
      <c r="C64" s="252"/>
      <c r="D64" s="252"/>
      <c r="E64" s="252"/>
      <c r="F64" s="183"/>
      <c r="G64" s="478" t="s">
        <v>168</v>
      </c>
      <c r="H64" s="478"/>
      <c r="I64" s="478"/>
      <c r="J64" s="478"/>
      <c r="K64" s="479"/>
      <c r="L64" s="246"/>
      <c r="M64" s="472" t="s">
        <v>5</v>
      </c>
      <c r="N64" s="473"/>
      <c r="O64" s="473"/>
      <c r="P64" s="473"/>
      <c r="Q64" s="473"/>
      <c r="R64" s="474"/>
      <c r="S64" s="260">
        <f t="shared" ref="S64:AH65" si="1">IF(SUMIF($F$24:$F$62, $M64, S$24:S$62)=0,"",SUMIF($F$24:$F$62, $M64, S$24:S$62))</f>
        <v>18</v>
      </c>
      <c r="T64" s="261">
        <f t="shared" si="1"/>
        <v>18</v>
      </c>
      <c r="U64" s="261" t="str">
        <f t="shared" si="1"/>
        <v/>
      </c>
      <c r="V64" s="261" t="str">
        <f t="shared" si="1"/>
        <v/>
      </c>
      <c r="W64" s="261">
        <f t="shared" si="1"/>
        <v>18</v>
      </c>
      <c r="X64" s="261">
        <f t="shared" si="1"/>
        <v>18</v>
      </c>
      <c r="Y64" s="262">
        <f t="shared" si="1"/>
        <v>18</v>
      </c>
      <c r="Z64" s="260">
        <f t="shared" si="1"/>
        <v>18</v>
      </c>
      <c r="AA64" s="261">
        <f t="shared" si="1"/>
        <v>18</v>
      </c>
      <c r="AB64" s="261" t="str">
        <f t="shared" si="1"/>
        <v/>
      </c>
      <c r="AC64" s="261" t="str">
        <f t="shared" si="1"/>
        <v/>
      </c>
      <c r="AD64" s="261">
        <f t="shared" si="1"/>
        <v>18</v>
      </c>
      <c r="AE64" s="261">
        <f t="shared" si="1"/>
        <v>18</v>
      </c>
      <c r="AF64" s="262">
        <f t="shared" si="1"/>
        <v>18</v>
      </c>
      <c r="AG64" s="260">
        <f t="shared" si="1"/>
        <v>18</v>
      </c>
      <c r="AH64" s="261">
        <f t="shared" si="1"/>
        <v>18</v>
      </c>
      <c r="AI64" s="261" t="str">
        <f t="shared" ref="AI64:AW65" si="2">IF(SUMIF($F$24:$F$62, $M64, AI$24:AI$62)=0,"",SUMIF($F$24:$F$62, $M64, AI$24:AI$62))</f>
        <v/>
      </c>
      <c r="AJ64" s="261" t="str">
        <f t="shared" si="2"/>
        <v/>
      </c>
      <c r="AK64" s="261">
        <f t="shared" si="2"/>
        <v>18</v>
      </c>
      <c r="AL64" s="261">
        <f t="shared" si="2"/>
        <v>18</v>
      </c>
      <c r="AM64" s="262">
        <f t="shared" si="2"/>
        <v>18</v>
      </c>
      <c r="AN64" s="260">
        <f t="shared" si="2"/>
        <v>18</v>
      </c>
      <c r="AO64" s="261">
        <f t="shared" si="2"/>
        <v>18</v>
      </c>
      <c r="AP64" s="261" t="str">
        <f t="shared" si="2"/>
        <v/>
      </c>
      <c r="AQ64" s="261" t="str">
        <f t="shared" si="2"/>
        <v/>
      </c>
      <c r="AR64" s="261">
        <f t="shared" si="2"/>
        <v>18</v>
      </c>
      <c r="AS64" s="261">
        <f t="shared" si="2"/>
        <v>18</v>
      </c>
      <c r="AT64" s="262">
        <f t="shared" si="2"/>
        <v>18</v>
      </c>
      <c r="AU64" s="260" t="str">
        <f t="shared" si="2"/>
        <v/>
      </c>
      <c r="AV64" s="261" t="str">
        <f t="shared" si="2"/>
        <v/>
      </c>
      <c r="AW64" s="261" t="str">
        <f t="shared" si="2"/>
        <v/>
      </c>
      <c r="AX64" s="448">
        <f>IF(SUMIF($F$24:$F$62, $M64, AX$24:AX$62)=0,"",SUMIF($F$24:$F$62, $M64, AX$24:AX$62))</f>
        <v>360</v>
      </c>
      <c r="AY64" s="449"/>
      <c r="AZ64" s="450">
        <f>IF(AX64="","",IF($BB$3="４週",AX64/4,IF($BB$3="暦月",AX64/($BB$8/7),"")))</f>
        <v>90</v>
      </c>
      <c r="BA64" s="451"/>
      <c r="BB64" s="439"/>
      <c r="BC64" s="440"/>
      <c r="BD64" s="440"/>
      <c r="BE64" s="440"/>
      <c r="BF64" s="441"/>
    </row>
    <row r="65" spans="1:73" ht="20.25" customHeight="1" x14ac:dyDescent="0.4">
      <c r="B65" s="244"/>
      <c r="C65" s="245"/>
      <c r="D65" s="245"/>
      <c r="E65" s="245"/>
      <c r="F65" s="185"/>
      <c r="G65" s="480"/>
      <c r="H65" s="480"/>
      <c r="I65" s="480"/>
      <c r="J65" s="480"/>
      <c r="K65" s="481"/>
      <c r="L65" s="250"/>
      <c r="M65" s="475" t="s">
        <v>54</v>
      </c>
      <c r="N65" s="476"/>
      <c r="O65" s="476"/>
      <c r="P65" s="476"/>
      <c r="Q65" s="476"/>
      <c r="R65" s="477"/>
      <c r="S65" s="247">
        <f t="shared" si="1"/>
        <v>23.000000000000004</v>
      </c>
      <c r="T65" s="248">
        <f t="shared" si="1"/>
        <v>23.000000000000004</v>
      </c>
      <c r="U65" s="248" t="str">
        <f t="shared" si="1"/>
        <v/>
      </c>
      <c r="V65" s="248" t="str">
        <f t="shared" si="1"/>
        <v/>
      </c>
      <c r="W65" s="248">
        <f t="shared" si="1"/>
        <v>23.000000000000004</v>
      </c>
      <c r="X65" s="248">
        <f t="shared" si="1"/>
        <v>23.000000000000004</v>
      </c>
      <c r="Y65" s="249">
        <f t="shared" si="1"/>
        <v>23.000000000000004</v>
      </c>
      <c r="Z65" s="247">
        <f t="shared" si="1"/>
        <v>23.000000000000004</v>
      </c>
      <c r="AA65" s="248">
        <f t="shared" si="1"/>
        <v>23.000000000000004</v>
      </c>
      <c r="AB65" s="248" t="str">
        <f t="shared" si="1"/>
        <v/>
      </c>
      <c r="AC65" s="248" t="str">
        <f t="shared" si="1"/>
        <v/>
      </c>
      <c r="AD65" s="248">
        <f t="shared" si="1"/>
        <v>23.000000000000004</v>
      </c>
      <c r="AE65" s="248">
        <f t="shared" si="1"/>
        <v>23.000000000000004</v>
      </c>
      <c r="AF65" s="249">
        <f t="shared" si="1"/>
        <v>23.000000000000004</v>
      </c>
      <c r="AG65" s="247">
        <f t="shared" si="1"/>
        <v>23.000000000000004</v>
      </c>
      <c r="AH65" s="248">
        <f t="shared" si="1"/>
        <v>23.000000000000004</v>
      </c>
      <c r="AI65" s="248" t="str">
        <f t="shared" si="2"/>
        <v/>
      </c>
      <c r="AJ65" s="248" t="str">
        <f t="shared" si="2"/>
        <v/>
      </c>
      <c r="AK65" s="248">
        <f t="shared" si="2"/>
        <v>23.000000000000004</v>
      </c>
      <c r="AL65" s="248">
        <f t="shared" si="2"/>
        <v>23.000000000000004</v>
      </c>
      <c r="AM65" s="249">
        <f t="shared" si="2"/>
        <v>23.000000000000004</v>
      </c>
      <c r="AN65" s="247">
        <f t="shared" si="2"/>
        <v>23.000000000000004</v>
      </c>
      <c r="AO65" s="248">
        <f t="shared" si="2"/>
        <v>23.000000000000004</v>
      </c>
      <c r="AP65" s="248" t="str">
        <f t="shared" si="2"/>
        <v/>
      </c>
      <c r="AQ65" s="248" t="str">
        <f t="shared" si="2"/>
        <v/>
      </c>
      <c r="AR65" s="248">
        <f t="shared" si="2"/>
        <v>23.000000000000004</v>
      </c>
      <c r="AS65" s="248">
        <f t="shared" si="2"/>
        <v>23.000000000000004</v>
      </c>
      <c r="AT65" s="249">
        <f t="shared" si="2"/>
        <v>23.000000000000004</v>
      </c>
      <c r="AU65" s="247" t="str">
        <f t="shared" si="2"/>
        <v/>
      </c>
      <c r="AV65" s="248" t="str">
        <f t="shared" si="2"/>
        <v/>
      </c>
      <c r="AW65" s="248" t="str">
        <f t="shared" si="2"/>
        <v/>
      </c>
      <c r="AX65" s="452">
        <f>IF(SUMIF($F$24:$F$62, $M65, AX$24:AX$62)=0,"",SUMIF($F$24:$F$62, $M65, AX$24:AX$62))</f>
        <v>460</v>
      </c>
      <c r="AY65" s="453"/>
      <c r="AZ65" s="454">
        <f>IF(AX65="","",IF($BB$3="４週",AX65/4,IF($BB$3="暦月",AX65/($BB$8/7),"")))</f>
        <v>115</v>
      </c>
      <c r="BA65" s="455"/>
      <c r="BB65" s="442"/>
      <c r="BC65" s="443"/>
      <c r="BD65" s="443"/>
      <c r="BE65" s="443"/>
      <c r="BF65" s="444"/>
    </row>
    <row r="66" spans="1:73" ht="20.25" customHeight="1" x14ac:dyDescent="0.4">
      <c r="B66" s="184"/>
      <c r="C66" s="185"/>
      <c r="D66" s="185"/>
      <c r="E66" s="185"/>
      <c r="F66" s="185"/>
      <c r="G66" s="470" t="s">
        <v>169</v>
      </c>
      <c r="H66" s="470"/>
      <c r="I66" s="470"/>
      <c r="J66" s="470"/>
      <c r="K66" s="470"/>
      <c r="L66" s="470"/>
      <c r="M66" s="470"/>
      <c r="N66" s="470"/>
      <c r="O66" s="470"/>
      <c r="P66" s="470"/>
      <c r="Q66" s="470"/>
      <c r="R66" s="471"/>
      <c r="S66" s="229">
        <v>6</v>
      </c>
      <c r="T66" s="230">
        <v>6</v>
      </c>
      <c r="U66" s="230"/>
      <c r="V66" s="230"/>
      <c r="W66" s="230">
        <v>6</v>
      </c>
      <c r="X66" s="230">
        <v>6</v>
      </c>
      <c r="Y66" s="231">
        <v>6</v>
      </c>
      <c r="Z66" s="229">
        <v>6</v>
      </c>
      <c r="AA66" s="230">
        <v>6</v>
      </c>
      <c r="AB66" s="230"/>
      <c r="AC66" s="230"/>
      <c r="AD66" s="230">
        <v>6</v>
      </c>
      <c r="AE66" s="230">
        <v>6</v>
      </c>
      <c r="AF66" s="231">
        <v>6</v>
      </c>
      <c r="AG66" s="229">
        <v>6</v>
      </c>
      <c r="AH66" s="230">
        <v>6</v>
      </c>
      <c r="AI66" s="230"/>
      <c r="AJ66" s="230"/>
      <c r="AK66" s="230">
        <v>6</v>
      </c>
      <c r="AL66" s="230">
        <v>6</v>
      </c>
      <c r="AM66" s="231">
        <v>6</v>
      </c>
      <c r="AN66" s="229">
        <v>6</v>
      </c>
      <c r="AO66" s="230">
        <v>6</v>
      </c>
      <c r="AP66" s="230"/>
      <c r="AQ66" s="230"/>
      <c r="AR66" s="230">
        <v>6</v>
      </c>
      <c r="AS66" s="230">
        <v>6</v>
      </c>
      <c r="AT66" s="231">
        <v>6</v>
      </c>
      <c r="AU66" s="229"/>
      <c r="AV66" s="230"/>
      <c r="AW66" s="231"/>
      <c r="AX66" s="456"/>
      <c r="AY66" s="457"/>
      <c r="AZ66" s="457"/>
      <c r="BA66" s="458"/>
      <c r="BB66" s="442"/>
      <c r="BC66" s="443"/>
      <c r="BD66" s="443"/>
      <c r="BE66" s="443"/>
      <c r="BF66" s="444"/>
    </row>
    <row r="67" spans="1:73" ht="20.25" customHeight="1" thickBot="1" x14ac:dyDescent="0.45">
      <c r="B67" s="256"/>
      <c r="C67" s="186"/>
      <c r="D67" s="462" t="s">
        <v>170</v>
      </c>
      <c r="E67" s="462"/>
      <c r="F67" s="462"/>
      <c r="G67" s="462"/>
      <c r="H67" s="462"/>
      <c r="I67" s="462"/>
      <c r="J67" s="462"/>
      <c r="K67" s="462"/>
      <c r="L67" s="462"/>
      <c r="M67" s="462"/>
      <c r="N67" s="462"/>
      <c r="O67" s="462"/>
      <c r="P67" s="462"/>
      <c r="Q67" s="462"/>
      <c r="R67" s="463"/>
      <c r="S67" s="253">
        <f>IF(S66="","",S66/1.5)</f>
        <v>4</v>
      </c>
      <c r="T67" s="254">
        <f t="shared" ref="T67:AW67" si="3">IF(T66="","",T66/1.5)</f>
        <v>4</v>
      </c>
      <c r="U67" s="254" t="str">
        <f t="shared" si="3"/>
        <v/>
      </c>
      <c r="V67" s="254" t="str">
        <f t="shared" si="3"/>
        <v/>
      </c>
      <c r="W67" s="254">
        <f t="shared" si="3"/>
        <v>4</v>
      </c>
      <c r="X67" s="254">
        <f t="shared" si="3"/>
        <v>4</v>
      </c>
      <c r="Y67" s="255">
        <f t="shared" si="3"/>
        <v>4</v>
      </c>
      <c r="Z67" s="253">
        <f t="shared" si="3"/>
        <v>4</v>
      </c>
      <c r="AA67" s="254">
        <f t="shared" si="3"/>
        <v>4</v>
      </c>
      <c r="AB67" s="254" t="str">
        <f t="shared" si="3"/>
        <v/>
      </c>
      <c r="AC67" s="254" t="str">
        <f t="shared" si="3"/>
        <v/>
      </c>
      <c r="AD67" s="254">
        <f t="shared" si="3"/>
        <v>4</v>
      </c>
      <c r="AE67" s="254">
        <f t="shared" si="3"/>
        <v>4</v>
      </c>
      <c r="AF67" s="255">
        <f t="shared" si="3"/>
        <v>4</v>
      </c>
      <c r="AG67" s="253">
        <f t="shared" si="3"/>
        <v>4</v>
      </c>
      <c r="AH67" s="254">
        <f t="shared" si="3"/>
        <v>4</v>
      </c>
      <c r="AI67" s="254" t="str">
        <f t="shared" si="3"/>
        <v/>
      </c>
      <c r="AJ67" s="254" t="str">
        <f t="shared" si="3"/>
        <v/>
      </c>
      <c r="AK67" s="254">
        <f t="shared" si="3"/>
        <v>4</v>
      </c>
      <c r="AL67" s="254">
        <f t="shared" si="3"/>
        <v>4</v>
      </c>
      <c r="AM67" s="255">
        <f t="shared" si="3"/>
        <v>4</v>
      </c>
      <c r="AN67" s="253">
        <f t="shared" si="3"/>
        <v>4</v>
      </c>
      <c r="AO67" s="254">
        <f t="shared" si="3"/>
        <v>4</v>
      </c>
      <c r="AP67" s="254" t="str">
        <f t="shared" si="3"/>
        <v/>
      </c>
      <c r="AQ67" s="254" t="str">
        <f t="shared" si="3"/>
        <v/>
      </c>
      <c r="AR67" s="254">
        <f t="shared" si="3"/>
        <v>4</v>
      </c>
      <c r="AS67" s="254">
        <f t="shared" si="3"/>
        <v>4</v>
      </c>
      <c r="AT67" s="255">
        <f t="shared" si="3"/>
        <v>4</v>
      </c>
      <c r="AU67" s="253" t="str">
        <f t="shared" si="3"/>
        <v/>
      </c>
      <c r="AV67" s="254" t="str">
        <f t="shared" si="3"/>
        <v/>
      </c>
      <c r="AW67" s="255" t="str">
        <f t="shared" si="3"/>
        <v/>
      </c>
      <c r="AX67" s="459"/>
      <c r="AY67" s="460"/>
      <c r="AZ67" s="460"/>
      <c r="BA67" s="461"/>
      <c r="BB67" s="445"/>
      <c r="BC67" s="446"/>
      <c r="BD67" s="446"/>
      <c r="BE67" s="446"/>
      <c r="BF67" s="447"/>
    </row>
    <row r="68" spans="1:73" ht="13.5" customHeight="1" x14ac:dyDescent="0.4">
      <c r="C68" s="187"/>
      <c r="D68" s="187"/>
      <c r="E68" s="187"/>
      <c r="F68" s="187"/>
      <c r="G68" s="188"/>
      <c r="H68" s="189"/>
      <c r="AF68" s="160"/>
    </row>
    <row r="69" spans="1:73" ht="11.45" customHeight="1" x14ac:dyDescent="0.4">
      <c r="A69" s="190"/>
      <c r="B69" s="190"/>
      <c r="C69" s="190"/>
      <c r="D69" s="190"/>
      <c r="E69" s="190"/>
      <c r="F69" s="190"/>
      <c r="G69" s="190"/>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2"/>
      <c r="AS69" s="192"/>
      <c r="AT69" s="192"/>
      <c r="AU69" s="192"/>
      <c r="AV69" s="192"/>
      <c r="AW69" s="192"/>
      <c r="AX69" s="192"/>
      <c r="AY69" s="192"/>
      <c r="AZ69" s="192"/>
      <c r="BA69" s="192"/>
    </row>
    <row r="70" spans="1:73" ht="20.25" customHeight="1" x14ac:dyDescent="0.2">
      <c r="A70" s="193"/>
      <c r="B70" s="193"/>
      <c r="C70" s="190"/>
      <c r="D70" s="190"/>
      <c r="E70" s="190"/>
      <c r="F70" s="190"/>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4"/>
      <c r="AS70" s="194"/>
      <c r="AT70" s="194"/>
      <c r="AU70" s="194"/>
      <c r="AV70" s="194"/>
      <c r="BN70" s="195"/>
      <c r="BO70" s="196"/>
      <c r="BP70" s="195"/>
      <c r="BQ70" s="195"/>
      <c r="BR70" s="195"/>
      <c r="BS70" s="197"/>
      <c r="BT70" s="198"/>
      <c r="BU70" s="198"/>
    </row>
    <row r="71" spans="1:73" ht="20.25" customHeight="1" x14ac:dyDescent="0.4">
      <c r="A71" s="190"/>
      <c r="B71" s="190"/>
      <c r="C71" s="199"/>
      <c r="D71" s="199"/>
      <c r="E71" s="199"/>
      <c r="F71" s="199"/>
      <c r="G71" s="199"/>
      <c r="H71" s="200"/>
      <c r="I71" s="20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row>
    <row r="72" spans="1:73" ht="20.25" customHeight="1" x14ac:dyDescent="0.4">
      <c r="A72" s="190"/>
      <c r="B72" s="190"/>
      <c r="C72" s="199"/>
      <c r="D72" s="199"/>
      <c r="E72" s="199"/>
      <c r="F72" s="199"/>
      <c r="G72" s="199"/>
      <c r="H72" s="200"/>
      <c r="I72" s="20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row>
    <row r="73" spans="1:73" ht="20.25" customHeight="1" x14ac:dyDescent="0.4">
      <c r="A73" s="190"/>
      <c r="B73" s="190"/>
      <c r="C73" s="200"/>
      <c r="D73" s="200"/>
      <c r="E73" s="200"/>
      <c r="F73" s="200"/>
      <c r="G73" s="20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row>
    <row r="74" spans="1:73" ht="20.25" customHeight="1" x14ac:dyDescent="0.4">
      <c r="A74" s="190"/>
      <c r="B74" s="190"/>
      <c r="C74" s="200"/>
      <c r="D74" s="200"/>
      <c r="E74" s="200"/>
      <c r="F74" s="200"/>
      <c r="G74" s="20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row>
    <row r="75" spans="1:73" ht="20.25" customHeight="1" x14ac:dyDescent="0.4">
      <c r="A75" s="190"/>
      <c r="B75" s="190"/>
      <c r="C75" s="200"/>
      <c r="D75" s="200"/>
      <c r="E75" s="200"/>
      <c r="F75" s="200"/>
      <c r="G75" s="20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row>
    <row r="76" spans="1:73" ht="20.25" customHeight="1" x14ac:dyDescent="0.4">
      <c r="C76" s="160"/>
      <c r="D76" s="160"/>
      <c r="E76" s="160"/>
      <c r="F76" s="160"/>
      <c r="G76" s="160"/>
    </row>
  </sheetData>
  <sheetProtection insertColumns="0" deleteRows="0"/>
  <mergeCells count="242">
    <mergeCell ref="B60:B62"/>
    <mergeCell ref="G60:G62"/>
    <mergeCell ref="H60:K62"/>
    <mergeCell ref="L60:O62"/>
    <mergeCell ref="P60:R60"/>
    <mergeCell ref="G66:R66"/>
    <mergeCell ref="M64:R64"/>
    <mergeCell ref="M65:R65"/>
    <mergeCell ref="G64:K65"/>
    <mergeCell ref="C60:E62"/>
    <mergeCell ref="BB64:BF67"/>
    <mergeCell ref="AX62:AY62"/>
    <mergeCell ref="AZ62:BA62"/>
    <mergeCell ref="AX64:AY64"/>
    <mergeCell ref="AZ64:BA64"/>
    <mergeCell ref="AX65:AY65"/>
    <mergeCell ref="AZ65:BA65"/>
    <mergeCell ref="AX66:BA67"/>
    <mergeCell ref="D67:R67"/>
    <mergeCell ref="BB57:BF59"/>
    <mergeCell ref="P58:R58"/>
    <mergeCell ref="AX58:AY58"/>
    <mergeCell ref="AZ58:BA58"/>
    <mergeCell ref="P59:R59"/>
    <mergeCell ref="AX59:AY59"/>
    <mergeCell ref="AZ59:BA59"/>
    <mergeCell ref="AX60:AY60"/>
    <mergeCell ref="AZ60:BA60"/>
    <mergeCell ref="BB60:BF62"/>
    <mergeCell ref="P61:R61"/>
    <mergeCell ref="AX61:AY61"/>
    <mergeCell ref="AZ61:BA61"/>
    <mergeCell ref="P62:R62"/>
    <mergeCell ref="B57:B59"/>
    <mergeCell ref="G57:G59"/>
    <mergeCell ref="H57:K59"/>
    <mergeCell ref="L57:O59"/>
    <mergeCell ref="P57:R57"/>
    <mergeCell ref="AX57:AY57"/>
    <mergeCell ref="AZ57:BA57"/>
    <mergeCell ref="B54:B56"/>
    <mergeCell ref="AX54:AY54"/>
    <mergeCell ref="AZ54:BA54"/>
    <mergeCell ref="C54:E56"/>
    <mergeCell ref="C57:E59"/>
    <mergeCell ref="P55:R55"/>
    <mergeCell ref="AX55:AY55"/>
    <mergeCell ref="AZ55:BA55"/>
    <mergeCell ref="P56:R56"/>
    <mergeCell ref="AX56:AY56"/>
    <mergeCell ref="G54:G56"/>
    <mergeCell ref="H54:K56"/>
    <mergeCell ref="L54:O56"/>
    <mergeCell ref="P54:R54"/>
    <mergeCell ref="AZ56:BA56"/>
    <mergeCell ref="BB48:BF50"/>
    <mergeCell ref="P49:R49"/>
    <mergeCell ref="AX49:AY49"/>
    <mergeCell ref="AZ49:BA49"/>
    <mergeCell ref="P50:R50"/>
    <mergeCell ref="AX50:AY50"/>
    <mergeCell ref="AX51:AY51"/>
    <mergeCell ref="AZ51:BA51"/>
    <mergeCell ref="BB51:BF53"/>
    <mergeCell ref="P52:R52"/>
    <mergeCell ref="AX52:AY52"/>
    <mergeCell ref="AZ52:BA52"/>
    <mergeCell ref="P53:R53"/>
    <mergeCell ref="P51:R51"/>
    <mergeCell ref="BB54:BF56"/>
    <mergeCell ref="G48:G50"/>
    <mergeCell ref="H48:K50"/>
    <mergeCell ref="L48:O50"/>
    <mergeCell ref="P48:R48"/>
    <mergeCell ref="AZ50:BA50"/>
    <mergeCell ref="AX53:AY53"/>
    <mergeCell ref="AZ53:BA53"/>
    <mergeCell ref="B45:B47"/>
    <mergeCell ref="G45:G47"/>
    <mergeCell ref="H45:K47"/>
    <mergeCell ref="L45:O47"/>
    <mergeCell ref="P45:R45"/>
    <mergeCell ref="AX45:AY45"/>
    <mergeCell ref="AZ45:BA45"/>
    <mergeCell ref="B48:B50"/>
    <mergeCell ref="AX48:AY48"/>
    <mergeCell ref="AZ48:BA48"/>
    <mergeCell ref="C48:E50"/>
    <mergeCell ref="C45:E47"/>
    <mergeCell ref="B51:B53"/>
    <mergeCell ref="G51:G53"/>
    <mergeCell ref="H51:K53"/>
    <mergeCell ref="L51:O53"/>
    <mergeCell ref="B42:B44"/>
    <mergeCell ref="AX42:AY42"/>
    <mergeCell ref="AZ42:BA42"/>
    <mergeCell ref="C42:E44"/>
    <mergeCell ref="C39:E41"/>
    <mergeCell ref="C51:E53"/>
    <mergeCell ref="BB42:BF44"/>
    <mergeCell ref="P43:R43"/>
    <mergeCell ref="AX43:AY43"/>
    <mergeCell ref="AZ43:BA43"/>
    <mergeCell ref="P44:R44"/>
    <mergeCell ref="AX44:AY44"/>
    <mergeCell ref="G42:G44"/>
    <mergeCell ref="H42:K44"/>
    <mergeCell ref="L42:O44"/>
    <mergeCell ref="P42:R42"/>
    <mergeCell ref="AZ44:BA44"/>
    <mergeCell ref="BB45:BF47"/>
    <mergeCell ref="P46:R46"/>
    <mergeCell ref="AX46:AY46"/>
    <mergeCell ref="AZ46:BA46"/>
    <mergeCell ref="P47:R47"/>
    <mergeCell ref="AX47:AY47"/>
    <mergeCell ref="AZ47:BA47"/>
    <mergeCell ref="BB39:BF41"/>
    <mergeCell ref="P40:R40"/>
    <mergeCell ref="AX40:AY40"/>
    <mergeCell ref="AZ40:BA40"/>
    <mergeCell ref="P41:R41"/>
    <mergeCell ref="BB36:BF38"/>
    <mergeCell ref="P37:R37"/>
    <mergeCell ref="AX37:AY37"/>
    <mergeCell ref="AZ37:BA37"/>
    <mergeCell ref="P38:R38"/>
    <mergeCell ref="AX38:AY38"/>
    <mergeCell ref="P39:R39"/>
    <mergeCell ref="AX39:AY39"/>
    <mergeCell ref="AZ39:BA39"/>
    <mergeCell ref="G36:G38"/>
    <mergeCell ref="H36:K38"/>
    <mergeCell ref="L36:O38"/>
    <mergeCell ref="P36:R36"/>
    <mergeCell ref="AZ38:BA38"/>
    <mergeCell ref="AX41:AY41"/>
    <mergeCell ref="AZ41:BA41"/>
    <mergeCell ref="B33:B35"/>
    <mergeCell ref="G33:G35"/>
    <mergeCell ref="H33:K35"/>
    <mergeCell ref="L33:O35"/>
    <mergeCell ref="P33:R33"/>
    <mergeCell ref="AX33:AY33"/>
    <mergeCell ref="AZ33:BA33"/>
    <mergeCell ref="B36:B38"/>
    <mergeCell ref="AX36:AY36"/>
    <mergeCell ref="AZ36:BA36"/>
    <mergeCell ref="C36:E38"/>
    <mergeCell ref="C33:E35"/>
    <mergeCell ref="B39:B41"/>
    <mergeCell ref="G39:G41"/>
    <mergeCell ref="H39:K41"/>
    <mergeCell ref="L39:O41"/>
    <mergeCell ref="BB33:BF35"/>
    <mergeCell ref="P34:R34"/>
    <mergeCell ref="AX34:AY34"/>
    <mergeCell ref="AZ34:BA34"/>
    <mergeCell ref="P35:R35"/>
    <mergeCell ref="AX35:AY35"/>
    <mergeCell ref="AZ35:BA35"/>
    <mergeCell ref="G27:G29"/>
    <mergeCell ref="H27:K29"/>
    <mergeCell ref="L27:O29"/>
    <mergeCell ref="P27:R27"/>
    <mergeCell ref="AX27:AY27"/>
    <mergeCell ref="AZ27:BA27"/>
    <mergeCell ref="BB27:BF29"/>
    <mergeCell ref="BB30:BF32"/>
    <mergeCell ref="P31:R31"/>
    <mergeCell ref="AX31:AY31"/>
    <mergeCell ref="AZ31:BA31"/>
    <mergeCell ref="P32:R32"/>
    <mergeCell ref="AX32:AY32"/>
    <mergeCell ref="G30:G32"/>
    <mergeCell ref="H30:K32"/>
    <mergeCell ref="L30:O32"/>
    <mergeCell ref="P30:R30"/>
    <mergeCell ref="L24:O26"/>
    <mergeCell ref="P24:R24"/>
    <mergeCell ref="AZ26:BA26"/>
    <mergeCell ref="B30:B32"/>
    <mergeCell ref="AX30:AY30"/>
    <mergeCell ref="AZ30:BA30"/>
    <mergeCell ref="C30:E32"/>
    <mergeCell ref="B24:B26"/>
    <mergeCell ref="AX24:AY24"/>
    <mergeCell ref="AZ24:BA24"/>
    <mergeCell ref="C24:E26"/>
    <mergeCell ref="C27:E29"/>
    <mergeCell ref="P28:R28"/>
    <mergeCell ref="AX28:AY28"/>
    <mergeCell ref="AZ28:BA28"/>
    <mergeCell ref="P29:R29"/>
    <mergeCell ref="AX29:AY29"/>
    <mergeCell ref="AZ29:BA29"/>
    <mergeCell ref="B27:B29"/>
    <mergeCell ref="AZ32:BA32"/>
    <mergeCell ref="G24:G26"/>
    <mergeCell ref="H24:K26"/>
    <mergeCell ref="B19:B23"/>
    <mergeCell ref="C19:E23"/>
    <mergeCell ref="G19:G23"/>
    <mergeCell ref="H19:K23"/>
    <mergeCell ref="L19:O23"/>
    <mergeCell ref="P19:R23"/>
    <mergeCell ref="S19:AW19"/>
    <mergeCell ref="AX19:AY23"/>
    <mergeCell ref="AZ19:BA23"/>
    <mergeCell ref="S20:Y20"/>
    <mergeCell ref="Z20:AF20"/>
    <mergeCell ref="AG20:AM20"/>
    <mergeCell ref="AN20:AT20"/>
    <mergeCell ref="AU20:AW20"/>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9:BF23"/>
    <mergeCell ref="BB24:BF26"/>
    <mergeCell ref="P25:R25"/>
    <mergeCell ref="AX25:AY25"/>
    <mergeCell ref="AZ25:BA25"/>
    <mergeCell ref="P26:R26"/>
    <mergeCell ref="AX26:AY26"/>
    <mergeCell ref="AK16:AT16"/>
    <mergeCell ref="AU16:AW16"/>
    <mergeCell ref="AY16:BA16"/>
    <mergeCell ref="BB16:BC16"/>
    <mergeCell ref="BD16:BE16"/>
  </mergeCells>
  <phoneticPr fontId="2"/>
  <conditionalFormatting sqref="S26 S64:BA67">
    <cfRule type="expression" dxfId="2650" priority="385">
      <formula>INDIRECT(ADDRESS(ROW(),COLUMN()))=TRUNC(INDIRECT(ADDRESS(ROW(),COLUMN())))</formula>
    </cfRule>
  </conditionalFormatting>
  <conditionalFormatting sqref="S25">
    <cfRule type="expression" dxfId="2649" priority="384">
      <formula>INDIRECT(ADDRESS(ROW(),COLUMN()))=TRUNC(INDIRECT(ADDRESS(ROW(),COLUMN())))</formula>
    </cfRule>
  </conditionalFormatting>
  <conditionalFormatting sqref="T26:Y26">
    <cfRule type="expression" dxfId="2648" priority="383">
      <formula>INDIRECT(ADDRESS(ROW(),COLUMN()))=TRUNC(INDIRECT(ADDRESS(ROW(),COLUMN())))</formula>
    </cfRule>
  </conditionalFormatting>
  <conditionalFormatting sqref="T25:Y25">
    <cfRule type="expression" dxfId="2647" priority="382">
      <formula>INDIRECT(ADDRESS(ROW(),COLUMN()))=TRUNC(INDIRECT(ADDRESS(ROW(),COLUMN())))</formula>
    </cfRule>
  </conditionalFormatting>
  <conditionalFormatting sqref="AG34">
    <cfRule type="expression" dxfId="2646" priority="293">
      <formula>INDIRECT(ADDRESS(ROW(),COLUMN()))=TRUNC(INDIRECT(ADDRESS(ROW(),COLUMN())))</formula>
    </cfRule>
  </conditionalFormatting>
  <conditionalFormatting sqref="Z25">
    <cfRule type="expression" dxfId="2645" priority="380">
      <formula>INDIRECT(ADDRESS(ROW(),COLUMN()))=TRUNC(INDIRECT(ADDRESS(ROW(),COLUMN())))</formula>
    </cfRule>
  </conditionalFormatting>
  <conditionalFormatting sqref="AH34:AM34">
    <cfRule type="expression" dxfId="2644" priority="291">
      <formula>INDIRECT(ADDRESS(ROW(),COLUMN()))=TRUNC(INDIRECT(ADDRESS(ROW(),COLUMN())))</formula>
    </cfRule>
  </conditionalFormatting>
  <conditionalFormatting sqref="AA25:AF25">
    <cfRule type="expression" dxfId="2643" priority="378">
      <formula>INDIRECT(ADDRESS(ROW(),COLUMN()))=TRUNC(INDIRECT(ADDRESS(ROW(),COLUMN())))</formula>
    </cfRule>
  </conditionalFormatting>
  <conditionalFormatting sqref="AG25">
    <cfRule type="expression" dxfId="2642" priority="376">
      <formula>INDIRECT(ADDRESS(ROW(),COLUMN()))=TRUNC(INDIRECT(ADDRESS(ROW(),COLUMN())))</formula>
    </cfRule>
  </conditionalFormatting>
  <conditionalFormatting sqref="AN34">
    <cfRule type="expression" dxfId="2641" priority="289">
      <formula>INDIRECT(ADDRESS(ROW(),COLUMN()))=TRUNC(INDIRECT(ADDRESS(ROW(),COLUMN())))</formula>
    </cfRule>
  </conditionalFormatting>
  <conditionalFormatting sqref="AH25:AM25">
    <cfRule type="expression" dxfId="2640" priority="374">
      <formula>INDIRECT(ADDRESS(ROW(),COLUMN()))=TRUNC(INDIRECT(ADDRESS(ROW(),COLUMN())))</formula>
    </cfRule>
  </conditionalFormatting>
  <conditionalFormatting sqref="AN25">
    <cfRule type="expression" dxfId="2639" priority="372">
      <formula>INDIRECT(ADDRESS(ROW(),COLUMN()))=TRUNC(INDIRECT(ADDRESS(ROW(),COLUMN())))</formula>
    </cfRule>
  </conditionalFormatting>
  <conditionalFormatting sqref="AO34:AT34">
    <cfRule type="expression" dxfId="2638" priority="287">
      <formula>INDIRECT(ADDRESS(ROW(),COLUMN()))=TRUNC(INDIRECT(ADDRESS(ROW(),COLUMN())))</formula>
    </cfRule>
  </conditionalFormatting>
  <conditionalFormatting sqref="AO25:AT25">
    <cfRule type="expression" dxfId="2637" priority="370">
      <formula>INDIRECT(ADDRESS(ROW(),COLUMN()))=TRUNC(INDIRECT(ADDRESS(ROW(),COLUMN())))</formula>
    </cfRule>
  </conditionalFormatting>
  <conditionalFormatting sqref="AU25">
    <cfRule type="expression" dxfId="2636" priority="368">
      <formula>INDIRECT(ADDRESS(ROW(),COLUMN()))=TRUNC(INDIRECT(ADDRESS(ROW(),COLUMN())))</formula>
    </cfRule>
  </conditionalFormatting>
  <conditionalFormatting sqref="AU34">
    <cfRule type="expression" dxfId="2635" priority="285">
      <formula>INDIRECT(ADDRESS(ROW(),COLUMN()))=TRUNC(INDIRECT(ADDRESS(ROW(),COLUMN())))</formula>
    </cfRule>
  </conditionalFormatting>
  <conditionalFormatting sqref="AV25:AW25">
    <cfRule type="expression" dxfId="2634" priority="366">
      <formula>INDIRECT(ADDRESS(ROW(),COLUMN()))=TRUNC(INDIRECT(ADDRESS(ROW(),COLUMN())))</formula>
    </cfRule>
  </conditionalFormatting>
  <conditionalFormatting sqref="AX25:BA26">
    <cfRule type="expression" dxfId="2633" priority="365">
      <formula>INDIRECT(ADDRESS(ROW(),COLUMN()))=TRUNC(INDIRECT(ADDRESS(ROW(),COLUMN())))</formula>
    </cfRule>
  </conditionalFormatting>
  <conditionalFormatting sqref="AU37">
    <cfRule type="expression" dxfId="2632" priority="264">
      <formula>INDIRECT(ADDRESS(ROW(),COLUMN()))=TRUNC(INDIRECT(ADDRESS(ROW(),COLUMN())))</formula>
    </cfRule>
  </conditionalFormatting>
  <conditionalFormatting sqref="S28">
    <cfRule type="expression" dxfId="2631" priority="343">
      <formula>INDIRECT(ADDRESS(ROW(),COLUMN()))=TRUNC(INDIRECT(ADDRESS(ROW(),COLUMN())))</formula>
    </cfRule>
  </conditionalFormatting>
  <conditionalFormatting sqref="AV37:AW37">
    <cfRule type="expression" dxfId="2630" priority="262">
      <formula>INDIRECT(ADDRESS(ROW(),COLUMN()))=TRUNC(INDIRECT(ADDRESS(ROW(),COLUMN())))</formula>
    </cfRule>
  </conditionalFormatting>
  <conditionalFormatting sqref="T28:Y28">
    <cfRule type="expression" dxfId="2629" priority="341">
      <formula>INDIRECT(ADDRESS(ROW(),COLUMN()))=TRUNC(INDIRECT(ADDRESS(ROW(),COLUMN())))</formula>
    </cfRule>
  </conditionalFormatting>
  <conditionalFormatting sqref="Z28">
    <cfRule type="expression" dxfId="2628" priority="339">
      <formula>INDIRECT(ADDRESS(ROW(),COLUMN()))=TRUNC(INDIRECT(ADDRESS(ROW(),COLUMN())))</formula>
    </cfRule>
  </conditionalFormatting>
  <conditionalFormatting sqref="AA28:AF28">
    <cfRule type="expression" dxfId="2627" priority="337">
      <formula>INDIRECT(ADDRESS(ROW(),COLUMN()))=TRUNC(INDIRECT(ADDRESS(ROW(),COLUMN())))</formula>
    </cfRule>
  </conditionalFormatting>
  <conditionalFormatting sqref="AG28">
    <cfRule type="expression" dxfId="2626" priority="335">
      <formula>INDIRECT(ADDRESS(ROW(),COLUMN()))=TRUNC(INDIRECT(ADDRESS(ROW(),COLUMN())))</formula>
    </cfRule>
  </conditionalFormatting>
  <conditionalFormatting sqref="AH28:AM28">
    <cfRule type="expression" dxfId="2625" priority="333">
      <formula>INDIRECT(ADDRESS(ROW(),COLUMN()))=TRUNC(INDIRECT(ADDRESS(ROW(),COLUMN())))</formula>
    </cfRule>
  </conditionalFormatting>
  <conditionalFormatting sqref="AN28">
    <cfRule type="expression" dxfId="2624" priority="331">
      <formula>INDIRECT(ADDRESS(ROW(),COLUMN()))=TRUNC(INDIRECT(ADDRESS(ROW(),COLUMN())))</formula>
    </cfRule>
  </conditionalFormatting>
  <conditionalFormatting sqref="AO28:AT28">
    <cfRule type="expression" dxfId="2623" priority="329">
      <formula>INDIRECT(ADDRESS(ROW(),COLUMN()))=TRUNC(INDIRECT(ADDRESS(ROW(),COLUMN())))</formula>
    </cfRule>
  </conditionalFormatting>
  <conditionalFormatting sqref="AU28">
    <cfRule type="expression" dxfId="2622" priority="327">
      <formula>INDIRECT(ADDRESS(ROW(),COLUMN()))=TRUNC(INDIRECT(ADDRESS(ROW(),COLUMN())))</formula>
    </cfRule>
  </conditionalFormatting>
  <conditionalFormatting sqref="AV28:AW28">
    <cfRule type="expression" dxfId="2621" priority="325">
      <formula>INDIRECT(ADDRESS(ROW(),COLUMN()))=TRUNC(INDIRECT(ADDRESS(ROW(),COLUMN())))</formula>
    </cfRule>
  </conditionalFormatting>
  <conditionalFormatting sqref="AX28:BA29">
    <cfRule type="expression" dxfId="2620" priority="324">
      <formula>INDIRECT(ADDRESS(ROW(),COLUMN()))=TRUNC(INDIRECT(ADDRESS(ROW(),COLUMN())))</formula>
    </cfRule>
  </conditionalFormatting>
  <conditionalFormatting sqref="AA40:AF40">
    <cfRule type="expression" dxfId="2619" priority="253">
      <formula>INDIRECT(ADDRESS(ROW(),COLUMN()))=TRUNC(INDIRECT(ADDRESS(ROW(),COLUMN())))</formula>
    </cfRule>
  </conditionalFormatting>
  <conditionalFormatting sqref="S31">
    <cfRule type="expression" dxfId="2618" priority="322">
      <formula>INDIRECT(ADDRESS(ROW(),COLUMN()))=TRUNC(INDIRECT(ADDRESS(ROW(),COLUMN())))</formula>
    </cfRule>
  </conditionalFormatting>
  <conditionalFormatting sqref="AG40">
    <cfRule type="expression" dxfId="2617" priority="251">
      <formula>INDIRECT(ADDRESS(ROW(),COLUMN()))=TRUNC(INDIRECT(ADDRESS(ROW(),COLUMN())))</formula>
    </cfRule>
  </conditionalFormatting>
  <conditionalFormatting sqref="T31:Y31">
    <cfRule type="expression" dxfId="2616" priority="320">
      <formula>INDIRECT(ADDRESS(ROW(),COLUMN()))=TRUNC(INDIRECT(ADDRESS(ROW(),COLUMN())))</formula>
    </cfRule>
  </conditionalFormatting>
  <conditionalFormatting sqref="AH40:AM40">
    <cfRule type="expression" dxfId="2615" priority="249">
      <formula>INDIRECT(ADDRESS(ROW(),COLUMN()))=TRUNC(INDIRECT(ADDRESS(ROW(),COLUMN())))</formula>
    </cfRule>
  </conditionalFormatting>
  <conditionalFormatting sqref="Z31">
    <cfRule type="expression" dxfId="2614" priority="318">
      <formula>INDIRECT(ADDRESS(ROW(),COLUMN()))=TRUNC(INDIRECT(ADDRESS(ROW(),COLUMN())))</formula>
    </cfRule>
  </conditionalFormatting>
  <conditionalFormatting sqref="AN40">
    <cfRule type="expression" dxfId="2613" priority="247">
      <formula>INDIRECT(ADDRESS(ROW(),COLUMN()))=TRUNC(INDIRECT(ADDRESS(ROW(),COLUMN())))</formula>
    </cfRule>
  </conditionalFormatting>
  <conditionalFormatting sqref="AA31:AF31">
    <cfRule type="expression" dxfId="2612" priority="316">
      <formula>INDIRECT(ADDRESS(ROW(),COLUMN()))=TRUNC(INDIRECT(ADDRESS(ROW(),COLUMN())))</formula>
    </cfRule>
  </conditionalFormatting>
  <conditionalFormatting sqref="AO40:AT40">
    <cfRule type="expression" dxfId="2611" priority="245">
      <formula>INDIRECT(ADDRESS(ROW(),COLUMN()))=TRUNC(INDIRECT(ADDRESS(ROW(),COLUMN())))</formula>
    </cfRule>
  </conditionalFormatting>
  <conditionalFormatting sqref="AG31">
    <cfRule type="expression" dxfId="2610" priority="314">
      <formula>INDIRECT(ADDRESS(ROW(),COLUMN()))=TRUNC(INDIRECT(ADDRESS(ROW(),COLUMN())))</formula>
    </cfRule>
  </conditionalFormatting>
  <conditionalFormatting sqref="AU40">
    <cfRule type="expression" dxfId="2609" priority="243">
      <formula>INDIRECT(ADDRESS(ROW(),COLUMN()))=TRUNC(INDIRECT(ADDRESS(ROW(),COLUMN())))</formula>
    </cfRule>
  </conditionalFormatting>
  <conditionalFormatting sqref="AH31:AM31">
    <cfRule type="expression" dxfId="2608" priority="312">
      <formula>INDIRECT(ADDRESS(ROW(),COLUMN()))=TRUNC(INDIRECT(ADDRESS(ROW(),COLUMN())))</formula>
    </cfRule>
  </conditionalFormatting>
  <conditionalFormatting sqref="AV40:AW40">
    <cfRule type="expression" dxfId="2607" priority="241">
      <formula>INDIRECT(ADDRESS(ROW(),COLUMN()))=TRUNC(INDIRECT(ADDRESS(ROW(),COLUMN())))</formula>
    </cfRule>
  </conditionalFormatting>
  <conditionalFormatting sqref="AN31">
    <cfRule type="expression" dxfId="2606" priority="310">
      <formula>INDIRECT(ADDRESS(ROW(),COLUMN()))=TRUNC(INDIRECT(ADDRESS(ROW(),COLUMN())))</formula>
    </cfRule>
  </conditionalFormatting>
  <conditionalFormatting sqref="AO31:AT31">
    <cfRule type="expression" dxfId="2605" priority="308">
      <formula>INDIRECT(ADDRESS(ROW(),COLUMN()))=TRUNC(INDIRECT(ADDRESS(ROW(),COLUMN())))</formula>
    </cfRule>
  </conditionalFormatting>
  <conditionalFormatting sqref="AU31">
    <cfRule type="expression" dxfId="2604" priority="306">
      <formula>INDIRECT(ADDRESS(ROW(),COLUMN()))=TRUNC(INDIRECT(ADDRESS(ROW(),COLUMN())))</formula>
    </cfRule>
  </conditionalFormatting>
  <conditionalFormatting sqref="AV31:AW31">
    <cfRule type="expression" dxfId="2603" priority="304">
      <formula>INDIRECT(ADDRESS(ROW(),COLUMN()))=TRUNC(INDIRECT(ADDRESS(ROW(),COLUMN())))</formula>
    </cfRule>
  </conditionalFormatting>
  <conditionalFormatting sqref="AX31:BA32">
    <cfRule type="expression" dxfId="2602" priority="303">
      <formula>INDIRECT(ADDRESS(ROW(),COLUMN()))=TRUNC(INDIRECT(ADDRESS(ROW(),COLUMN())))</formula>
    </cfRule>
  </conditionalFormatting>
  <conditionalFormatting sqref="S34">
    <cfRule type="expression" dxfId="2601" priority="301">
      <formula>INDIRECT(ADDRESS(ROW(),COLUMN()))=TRUNC(INDIRECT(ADDRESS(ROW(),COLUMN())))</formula>
    </cfRule>
  </conditionalFormatting>
  <conditionalFormatting sqref="AX40:BA41">
    <cfRule type="expression" dxfId="2600" priority="240">
      <formula>INDIRECT(ADDRESS(ROW(),COLUMN()))=TRUNC(INDIRECT(ADDRESS(ROW(),COLUMN())))</formula>
    </cfRule>
  </conditionalFormatting>
  <conditionalFormatting sqref="T34:Y34">
    <cfRule type="expression" dxfId="2599" priority="299">
      <formula>INDIRECT(ADDRESS(ROW(),COLUMN()))=TRUNC(INDIRECT(ADDRESS(ROW(),COLUMN())))</formula>
    </cfRule>
  </conditionalFormatting>
  <conditionalFormatting sqref="S43">
    <cfRule type="expression" dxfId="2598" priority="238">
      <formula>INDIRECT(ADDRESS(ROW(),COLUMN()))=TRUNC(INDIRECT(ADDRESS(ROW(),COLUMN())))</formula>
    </cfRule>
  </conditionalFormatting>
  <conditionalFormatting sqref="Z34">
    <cfRule type="expression" dxfId="2597" priority="297">
      <formula>INDIRECT(ADDRESS(ROW(),COLUMN()))=TRUNC(INDIRECT(ADDRESS(ROW(),COLUMN())))</formula>
    </cfRule>
  </conditionalFormatting>
  <conditionalFormatting sqref="T43:Y43">
    <cfRule type="expression" dxfId="2596" priority="236">
      <formula>INDIRECT(ADDRESS(ROW(),COLUMN()))=TRUNC(INDIRECT(ADDRESS(ROW(),COLUMN())))</formula>
    </cfRule>
  </conditionalFormatting>
  <conditionalFormatting sqref="AA34:AF34">
    <cfRule type="expression" dxfId="2595" priority="295">
      <formula>INDIRECT(ADDRESS(ROW(),COLUMN()))=TRUNC(INDIRECT(ADDRESS(ROW(),COLUMN())))</formula>
    </cfRule>
  </conditionalFormatting>
  <conditionalFormatting sqref="Z43">
    <cfRule type="expression" dxfId="2594" priority="234">
      <formula>INDIRECT(ADDRESS(ROW(),COLUMN()))=TRUNC(INDIRECT(ADDRESS(ROW(),COLUMN())))</formula>
    </cfRule>
  </conditionalFormatting>
  <conditionalFormatting sqref="AA43:AF43">
    <cfRule type="expression" dxfId="2593" priority="232">
      <formula>INDIRECT(ADDRESS(ROW(),COLUMN()))=TRUNC(INDIRECT(ADDRESS(ROW(),COLUMN())))</formula>
    </cfRule>
  </conditionalFormatting>
  <conditionalFormatting sqref="AG43">
    <cfRule type="expression" dxfId="2592" priority="230">
      <formula>INDIRECT(ADDRESS(ROW(),COLUMN()))=TRUNC(INDIRECT(ADDRESS(ROW(),COLUMN())))</formula>
    </cfRule>
  </conditionalFormatting>
  <conditionalFormatting sqref="AH43:AM43">
    <cfRule type="expression" dxfId="2591" priority="228">
      <formula>INDIRECT(ADDRESS(ROW(),COLUMN()))=TRUNC(INDIRECT(ADDRESS(ROW(),COLUMN())))</formula>
    </cfRule>
  </conditionalFormatting>
  <conditionalFormatting sqref="AN43">
    <cfRule type="expression" dxfId="2590" priority="226">
      <formula>INDIRECT(ADDRESS(ROW(),COLUMN()))=TRUNC(INDIRECT(ADDRESS(ROW(),COLUMN())))</formula>
    </cfRule>
  </conditionalFormatting>
  <conditionalFormatting sqref="AO43:AT43">
    <cfRule type="expression" dxfId="2589" priority="224">
      <formula>INDIRECT(ADDRESS(ROW(),COLUMN()))=TRUNC(INDIRECT(ADDRESS(ROW(),COLUMN())))</formula>
    </cfRule>
  </conditionalFormatting>
  <conditionalFormatting sqref="AV34:AW34">
    <cfRule type="expression" dxfId="2588" priority="283">
      <formula>INDIRECT(ADDRESS(ROW(),COLUMN()))=TRUNC(INDIRECT(ADDRESS(ROW(),COLUMN())))</formula>
    </cfRule>
  </conditionalFormatting>
  <conditionalFormatting sqref="AX34:BA35">
    <cfRule type="expression" dxfId="2587" priority="282">
      <formula>INDIRECT(ADDRESS(ROW(),COLUMN()))=TRUNC(INDIRECT(ADDRESS(ROW(),COLUMN())))</formula>
    </cfRule>
  </conditionalFormatting>
  <conditionalFormatting sqref="S37">
    <cfRule type="expression" dxfId="2586" priority="280">
      <formula>INDIRECT(ADDRESS(ROW(),COLUMN()))=TRUNC(INDIRECT(ADDRESS(ROW(),COLUMN())))</formula>
    </cfRule>
  </conditionalFormatting>
  <conditionalFormatting sqref="T37:Y37">
    <cfRule type="expression" dxfId="2585" priority="278">
      <formula>INDIRECT(ADDRESS(ROW(),COLUMN()))=TRUNC(INDIRECT(ADDRESS(ROW(),COLUMN())))</formula>
    </cfRule>
  </conditionalFormatting>
  <conditionalFormatting sqref="Z37">
    <cfRule type="expression" dxfId="2584" priority="276">
      <formula>INDIRECT(ADDRESS(ROW(),COLUMN()))=TRUNC(INDIRECT(ADDRESS(ROW(),COLUMN())))</formula>
    </cfRule>
  </conditionalFormatting>
  <conditionalFormatting sqref="AA37:AF37">
    <cfRule type="expression" dxfId="2583" priority="274">
      <formula>INDIRECT(ADDRESS(ROW(),COLUMN()))=TRUNC(INDIRECT(ADDRESS(ROW(),COLUMN())))</formula>
    </cfRule>
  </conditionalFormatting>
  <conditionalFormatting sqref="AG37">
    <cfRule type="expression" dxfId="2582" priority="272">
      <formula>INDIRECT(ADDRESS(ROW(),COLUMN()))=TRUNC(INDIRECT(ADDRESS(ROW(),COLUMN())))</formula>
    </cfRule>
  </conditionalFormatting>
  <conditionalFormatting sqref="AH37:AM37">
    <cfRule type="expression" dxfId="2581" priority="270">
      <formula>INDIRECT(ADDRESS(ROW(),COLUMN()))=TRUNC(INDIRECT(ADDRESS(ROW(),COLUMN())))</formula>
    </cfRule>
  </conditionalFormatting>
  <conditionalFormatting sqref="AX43:BA44">
    <cfRule type="expression" dxfId="2580" priority="219">
      <formula>INDIRECT(ADDRESS(ROW(),COLUMN()))=TRUNC(INDIRECT(ADDRESS(ROW(),COLUMN())))</formula>
    </cfRule>
  </conditionalFormatting>
  <conditionalFormatting sqref="AN37">
    <cfRule type="expression" dxfId="2579" priority="268">
      <formula>INDIRECT(ADDRESS(ROW(),COLUMN()))=TRUNC(INDIRECT(ADDRESS(ROW(),COLUMN())))</formula>
    </cfRule>
  </conditionalFormatting>
  <conditionalFormatting sqref="S46">
    <cfRule type="expression" dxfId="2578" priority="217">
      <formula>INDIRECT(ADDRESS(ROW(),COLUMN()))=TRUNC(INDIRECT(ADDRESS(ROW(),COLUMN())))</formula>
    </cfRule>
  </conditionalFormatting>
  <conditionalFormatting sqref="AO37:AT37">
    <cfRule type="expression" dxfId="2577" priority="266">
      <formula>INDIRECT(ADDRESS(ROW(),COLUMN()))=TRUNC(INDIRECT(ADDRESS(ROW(),COLUMN())))</formula>
    </cfRule>
  </conditionalFormatting>
  <conditionalFormatting sqref="T46:Y46">
    <cfRule type="expression" dxfId="2576" priority="215">
      <formula>INDIRECT(ADDRESS(ROW(),COLUMN()))=TRUNC(INDIRECT(ADDRESS(ROW(),COLUMN())))</formula>
    </cfRule>
  </conditionalFormatting>
  <conditionalFormatting sqref="Z46">
    <cfRule type="expression" dxfId="2575" priority="213">
      <formula>INDIRECT(ADDRESS(ROW(),COLUMN()))=TRUNC(INDIRECT(ADDRESS(ROW(),COLUMN())))</formula>
    </cfRule>
  </conditionalFormatting>
  <conditionalFormatting sqref="AX37:BA38">
    <cfRule type="expression" dxfId="2574" priority="261">
      <formula>INDIRECT(ADDRESS(ROW(),COLUMN()))=TRUNC(INDIRECT(ADDRESS(ROW(),COLUMN())))</formula>
    </cfRule>
  </conditionalFormatting>
  <conditionalFormatting sqref="AV43:AW43">
    <cfRule type="expression" dxfId="2573" priority="220">
      <formula>INDIRECT(ADDRESS(ROW(),COLUMN()))=TRUNC(INDIRECT(ADDRESS(ROW(),COLUMN())))</formula>
    </cfRule>
  </conditionalFormatting>
  <conditionalFormatting sqref="S40">
    <cfRule type="expression" dxfId="2572" priority="259">
      <formula>INDIRECT(ADDRESS(ROW(),COLUMN()))=TRUNC(INDIRECT(ADDRESS(ROW(),COLUMN())))</formula>
    </cfRule>
  </conditionalFormatting>
  <conditionalFormatting sqref="T40:Y40">
    <cfRule type="expression" dxfId="2571" priority="257">
      <formula>INDIRECT(ADDRESS(ROW(),COLUMN()))=TRUNC(INDIRECT(ADDRESS(ROW(),COLUMN())))</formula>
    </cfRule>
  </conditionalFormatting>
  <conditionalFormatting sqref="Z40">
    <cfRule type="expression" dxfId="2570" priority="255">
      <formula>INDIRECT(ADDRESS(ROW(),COLUMN()))=TRUNC(INDIRECT(ADDRESS(ROW(),COLUMN())))</formula>
    </cfRule>
  </conditionalFormatting>
  <conditionalFormatting sqref="AG46">
    <cfRule type="expression" dxfId="2569" priority="209">
      <formula>INDIRECT(ADDRESS(ROW(),COLUMN()))=TRUNC(INDIRECT(ADDRESS(ROW(),COLUMN())))</formula>
    </cfRule>
  </conditionalFormatting>
  <conditionalFormatting sqref="AH46:AM46">
    <cfRule type="expression" dxfId="2568" priority="207">
      <formula>INDIRECT(ADDRESS(ROW(),COLUMN()))=TRUNC(INDIRECT(ADDRESS(ROW(),COLUMN())))</formula>
    </cfRule>
  </conditionalFormatting>
  <conditionalFormatting sqref="AN46">
    <cfRule type="expression" dxfId="2567" priority="205">
      <formula>INDIRECT(ADDRESS(ROW(),COLUMN()))=TRUNC(INDIRECT(ADDRESS(ROW(),COLUMN())))</formula>
    </cfRule>
  </conditionalFormatting>
  <conditionalFormatting sqref="AO46:AT46">
    <cfRule type="expression" dxfId="2566" priority="203">
      <formula>INDIRECT(ADDRESS(ROW(),COLUMN()))=TRUNC(INDIRECT(ADDRESS(ROW(),COLUMN())))</formula>
    </cfRule>
  </conditionalFormatting>
  <conditionalFormatting sqref="AU46">
    <cfRule type="expression" dxfId="2565" priority="201">
      <formula>INDIRECT(ADDRESS(ROW(),COLUMN()))=TRUNC(INDIRECT(ADDRESS(ROW(),COLUMN())))</formula>
    </cfRule>
  </conditionalFormatting>
  <conditionalFormatting sqref="AV46:AW46">
    <cfRule type="expression" dxfId="2564" priority="199">
      <formula>INDIRECT(ADDRESS(ROW(),COLUMN()))=TRUNC(INDIRECT(ADDRESS(ROW(),COLUMN())))</formula>
    </cfRule>
  </conditionalFormatting>
  <conditionalFormatting sqref="AU43">
    <cfRule type="expression" dxfId="2563" priority="222">
      <formula>INDIRECT(ADDRESS(ROW(),COLUMN()))=TRUNC(INDIRECT(ADDRESS(ROW(),COLUMN())))</formula>
    </cfRule>
  </conditionalFormatting>
  <conditionalFormatting sqref="AX46:BA47">
    <cfRule type="expression" dxfId="2562" priority="198">
      <formula>INDIRECT(ADDRESS(ROW(),COLUMN()))=TRUNC(INDIRECT(ADDRESS(ROW(),COLUMN())))</formula>
    </cfRule>
  </conditionalFormatting>
  <conditionalFormatting sqref="S49">
    <cfRule type="expression" dxfId="2561" priority="196">
      <formula>INDIRECT(ADDRESS(ROW(),COLUMN()))=TRUNC(INDIRECT(ADDRESS(ROW(),COLUMN())))</formula>
    </cfRule>
  </conditionalFormatting>
  <conditionalFormatting sqref="T49:Y49">
    <cfRule type="expression" dxfId="2560" priority="194">
      <formula>INDIRECT(ADDRESS(ROW(),COLUMN()))=TRUNC(INDIRECT(ADDRESS(ROW(),COLUMN())))</formula>
    </cfRule>
  </conditionalFormatting>
  <conditionalFormatting sqref="Z49">
    <cfRule type="expression" dxfId="2559" priority="192">
      <formula>INDIRECT(ADDRESS(ROW(),COLUMN()))=TRUNC(INDIRECT(ADDRESS(ROW(),COLUMN())))</formula>
    </cfRule>
  </conditionalFormatting>
  <conditionalFormatting sqref="AA46:AF46">
    <cfRule type="expression" dxfId="2558" priority="211">
      <formula>INDIRECT(ADDRESS(ROW(),COLUMN()))=TRUNC(INDIRECT(ADDRESS(ROW(),COLUMN())))</formula>
    </cfRule>
  </conditionalFormatting>
  <conditionalFormatting sqref="AA49:AF49">
    <cfRule type="expression" dxfId="2557" priority="190">
      <formula>INDIRECT(ADDRESS(ROW(),COLUMN()))=TRUNC(INDIRECT(ADDRESS(ROW(),COLUMN())))</formula>
    </cfRule>
  </conditionalFormatting>
  <conditionalFormatting sqref="AG49">
    <cfRule type="expression" dxfId="2556" priority="188">
      <formula>INDIRECT(ADDRESS(ROW(),COLUMN()))=TRUNC(INDIRECT(ADDRESS(ROW(),COLUMN())))</formula>
    </cfRule>
  </conditionalFormatting>
  <conditionalFormatting sqref="AH49:AM49">
    <cfRule type="expression" dxfId="2555" priority="186">
      <formula>INDIRECT(ADDRESS(ROW(),COLUMN()))=TRUNC(INDIRECT(ADDRESS(ROW(),COLUMN())))</formula>
    </cfRule>
  </conditionalFormatting>
  <conditionalFormatting sqref="AN49">
    <cfRule type="expression" dxfId="2554" priority="184">
      <formula>INDIRECT(ADDRESS(ROW(),COLUMN()))=TRUNC(INDIRECT(ADDRESS(ROW(),COLUMN())))</formula>
    </cfRule>
  </conditionalFormatting>
  <conditionalFormatting sqref="AO49:AT49">
    <cfRule type="expression" dxfId="2553" priority="182">
      <formula>INDIRECT(ADDRESS(ROW(),COLUMN()))=TRUNC(INDIRECT(ADDRESS(ROW(),COLUMN())))</formula>
    </cfRule>
  </conditionalFormatting>
  <conditionalFormatting sqref="AU49">
    <cfRule type="expression" dxfId="2552" priority="180">
      <formula>INDIRECT(ADDRESS(ROW(),COLUMN()))=TRUNC(INDIRECT(ADDRESS(ROW(),COLUMN())))</formula>
    </cfRule>
  </conditionalFormatting>
  <conditionalFormatting sqref="AX49:BA50">
    <cfRule type="expression" dxfId="2551" priority="177">
      <formula>INDIRECT(ADDRESS(ROW(),COLUMN()))=TRUNC(INDIRECT(ADDRESS(ROW(),COLUMN())))</formula>
    </cfRule>
  </conditionalFormatting>
  <conditionalFormatting sqref="S52">
    <cfRule type="expression" dxfId="2550" priority="175">
      <formula>INDIRECT(ADDRESS(ROW(),COLUMN()))=TRUNC(INDIRECT(ADDRESS(ROW(),COLUMN())))</formula>
    </cfRule>
  </conditionalFormatting>
  <conditionalFormatting sqref="T52:Y52">
    <cfRule type="expression" dxfId="2549" priority="173">
      <formula>INDIRECT(ADDRESS(ROW(),COLUMN()))=TRUNC(INDIRECT(ADDRESS(ROW(),COLUMN())))</formula>
    </cfRule>
  </conditionalFormatting>
  <conditionalFormatting sqref="Z52">
    <cfRule type="expression" dxfId="2548" priority="171">
      <formula>INDIRECT(ADDRESS(ROW(),COLUMN()))=TRUNC(INDIRECT(ADDRESS(ROW(),COLUMN())))</formula>
    </cfRule>
  </conditionalFormatting>
  <conditionalFormatting sqref="AA52:AF52">
    <cfRule type="expression" dxfId="2547" priority="169">
      <formula>INDIRECT(ADDRESS(ROW(),COLUMN()))=TRUNC(INDIRECT(ADDRESS(ROW(),COLUMN())))</formula>
    </cfRule>
  </conditionalFormatting>
  <conditionalFormatting sqref="AV49:AW49">
    <cfRule type="expression" dxfId="2546" priority="178">
      <formula>INDIRECT(ADDRESS(ROW(),COLUMN()))=TRUNC(INDIRECT(ADDRESS(ROW(),COLUMN())))</formula>
    </cfRule>
  </conditionalFormatting>
  <conditionalFormatting sqref="S53">
    <cfRule type="expression" dxfId="2545" priority="176">
      <formula>INDIRECT(ADDRESS(ROW(),COLUMN()))=TRUNC(INDIRECT(ADDRESS(ROW(),COLUMN())))</formula>
    </cfRule>
  </conditionalFormatting>
  <conditionalFormatting sqref="T53:Y53">
    <cfRule type="expression" dxfId="2544" priority="174">
      <formula>INDIRECT(ADDRESS(ROW(),COLUMN()))=TRUNC(INDIRECT(ADDRESS(ROW(),COLUMN())))</formula>
    </cfRule>
  </conditionalFormatting>
  <conditionalFormatting sqref="Z53">
    <cfRule type="expression" dxfId="2543" priority="172">
      <formula>INDIRECT(ADDRESS(ROW(),COLUMN()))=TRUNC(INDIRECT(ADDRESS(ROW(),COLUMN())))</formula>
    </cfRule>
  </conditionalFormatting>
  <conditionalFormatting sqref="AA53:AF53">
    <cfRule type="expression" dxfId="2542" priority="170">
      <formula>INDIRECT(ADDRESS(ROW(),COLUMN()))=TRUNC(INDIRECT(ADDRESS(ROW(),COLUMN())))</formula>
    </cfRule>
  </conditionalFormatting>
  <conditionalFormatting sqref="AG53">
    <cfRule type="expression" dxfId="2541" priority="168">
      <formula>INDIRECT(ADDRESS(ROW(),COLUMN()))=TRUNC(INDIRECT(ADDRESS(ROW(),COLUMN())))</formula>
    </cfRule>
  </conditionalFormatting>
  <conditionalFormatting sqref="AG52">
    <cfRule type="expression" dxfId="2540" priority="167">
      <formula>INDIRECT(ADDRESS(ROW(),COLUMN()))=TRUNC(INDIRECT(ADDRESS(ROW(),COLUMN())))</formula>
    </cfRule>
  </conditionalFormatting>
  <conditionalFormatting sqref="AH53:AM53">
    <cfRule type="expression" dxfId="2539" priority="166">
      <formula>INDIRECT(ADDRESS(ROW(),COLUMN()))=TRUNC(INDIRECT(ADDRESS(ROW(),COLUMN())))</formula>
    </cfRule>
  </conditionalFormatting>
  <conditionalFormatting sqref="AH52:AM52">
    <cfRule type="expression" dxfId="2538" priority="165">
      <formula>INDIRECT(ADDRESS(ROW(),COLUMN()))=TRUNC(INDIRECT(ADDRESS(ROW(),COLUMN())))</formula>
    </cfRule>
  </conditionalFormatting>
  <conditionalFormatting sqref="AN53">
    <cfRule type="expression" dxfId="2537" priority="164">
      <formula>INDIRECT(ADDRESS(ROW(),COLUMN()))=TRUNC(INDIRECT(ADDRESS(ROW(),COLUMN())))</formula>
    </cfRule>
  </conditionalFormatting>
  <conditionalFormatting sqref="AN52">
    <cfRule type="expression" dxfId="2536" priority="163">
      <formula>INDIRECT(ADDRESS(ROW(),COLUMN()))=TRUNC(INDIRECT(ADDRESS(ROW(),COLUMN())))</formula>
    </cfRule>
  </conditionalFormatting>
  <conditionalFormatting sqref="AO53:AT53">
    <cfRule type="expression" dxfId="2535" priority="162">
      <formula>INDIRECT(ADDRESS(ROW(),COLUMN()))=TRUNC(INDIRECT(ADDRESS(ROW(),COLUMN())))</formula>
    </cfRule>
  </conditionalFormatting>
  <conditionalFormatting sqref="AO52:AT52">
    <cfRule type="expression" dxfId="2534" priority="161">
      <formula>INDIRECT(ADDRESS(ROW(),COLUMN()))=TRUNC(INDIRECT(ADDRESS(ROW(),COLUMN())))</formula>
    </cfRule>
  </conditionalFormatting>
  <conditionalFormatting sqref="AU53">
    <cfRule type="expression" dxfId="2533" priority="160">
      <formula>INDIRECT(ADDRESS(ROW(),COLUMN()))=TRUNC(INDIRECT(ADDRESS(ROW(),COLUMN())))</formula>
    </cfRule>
  </conditionalFormatting>
  <conditionalFormatting sqref="AU52">
    <cfRule type="expression" dxfId="2532" priority="159">
      <formula>INDIRECT(ADDRESS(ROW(),COLUMN()))=TRUNC(INDIRECT(ADDRESS(ROW(),COLUMN())))</formula>
    </cfRule>
  </conditionalFormatting>
  <conditionalFormatting sqref="AV53:AW53">
    <cfRule type="expression" dxfId="2531" priority="158">
      <formula>INDIRECT(ADDRESS(ROW(),COLUMN()))=TRUNC(INDIRECT(ADDRESS(ROW(),COLUMN())))</formula>
    </cfRule>
  </conditionalFormatting>
  <conditionalFormatting sqref="AV52:AW52">
    <cfRule type="expression" dxfId="2530" priority="157">
      <formula>INDIRECT(ADDRESS(ROW(),COLUMN()))=TRUNC(INDIRECT(ADDRESS(ROW(),COLUMN())))</formula>
    </cfRule>
  </conditionalFormatting>
  <conditionalFormatting sqref="AX52:BA53">
    <cfRule type="expression" dxfId="2529" priority="156">
      <formula>INDIRECT(ADDRESS(ROW(),COLUMN()))=TRUNC(INDIRECT(ADDRESS(ROW(),COLUMN())))</formula>
    </cfRule>
  </conditionalFormatting>
  <conditionalFormatting sqref="S56">
    <cfRule type="expression" dxfId="2528" priority="155">
      <formula>INDIRECT(ADDRESS(ROW(),COLUMN()))=TRUNC(INDIRECT(ADDRESS(ROW(),COLUMN())))</formula>
    </cfRule>
  </conditionalFormatting>
  <conditionalFormatting sqref="S55">
    <cfRule type="expression" dxfId="2527" priority="154">
      <formula>INDIRECT(ADDRESS(ROW(),COLUMN()))=TRUNC(INDIRECT(ADDRESS(ROW(),COLUMN())))</formula>
    </cfRule>
  </conditionalFormatting>
  <conditionalFormatting sqref="T56:Y56">
    <cfRule type="expression" dxfId="2526" priority="153">
      <formula>INDIRECT(ADDRESS(ROW(),COLUMN()))=TRUNC(INDIRECT(ADDRESS(ROW(),COLUMN())))</formula>
    </cfRule>
  </conditionalFormatting>
  <conditionalFormatting sqref="T55:Y55">
    <cfRule type="expression" dxfId="2525" priority="152">
      <formula>INDIRECT(ADDRESS(ROW(),COLUMN()))=TRUNC(INDIRECT(ADDRESS(ROW(),COLUMN())))</formula>
    </cfRule>
  </conditionalFormatting>
  <conditionalFormatting sqref="Z56">
    <cfRule type="expression" dxfId="2524" priority="151">
      <formula>INDIRECT(ADDRESS(ROW(),COLUMN()))=TRUNC(INDIRECT(ADDRESS(ROW(),COLUMN())))</formula>
    </cfRule>
  </conditionalFormatting>
  <conditionalFormatting sqref="Z55">
    <cfRule type="expression" dxfId="2523" priority="150">
      <formula>INDIRECT(ADDRESS(ROW(),COLUMN()))=TRUNC(INDIRECT(ADDRESS(ROW(),COLUMN())))</formula>
    </cfRule>
  </conditionalFormatting>
  <conditionalFormatting sqref="AA56:AF56">
    <cfRule type="expression" dxfId="2522" priority="149">
      <formula>INDIRECT(ADDRESS(ROW(),COLUMN()))=TRUNC(INDIRECT(ADDRESS(ROW(),COLUMN())))</formula>
    </cfRule>
  </conditionalFormatting>
  <conditionalFormatting sqref="AA55:AF55">
    <cfRule type="expression" dxfId="2521" priority="148">
      <formula>INDIRECT(ADDRESS(ROW(),COLUMN()))=TRUNC(INDIRECT(ADDRESS(ROW(),COLUMN())))</formula>
    </cfRule>
  </conditionalFormatting>
  <conditionalFormatting sqref="AG56">
    <cfRule type="expression" dxfId="2520" priority="147">
      <formula>INDIRECT(ADDRESS(ROW(),COLUMN()))=TRUNC(INDIRECT(ADDRESS(ROW(),COLUMN())))</formula>
    </cfRule>
  </conditionalFormatting>
  <conditionalFormatting sqref="AG55">
    <cfRule type="expression" dxfId="2519" priority="146">
      <formula>INDIRECT(ADDRESS(ROW(),COLUMN()))=TRUNC(INDIRECT(ADDRESS(ROW(),COLUMN())))</formula>
    </cfRule>
  </conditionalFormatting>
  <conditionalFormatting sqref="AH56:AM56">
    <cfRule type="expression" dxfId="2518" priority="145">
      <formula>INDIRECT(ADDRESS(ROW(),COLUMN()))=TRUNC(INDIRECT(ADDRESS(ROW(),COLUMN())))</formula>
    </cfRule>
  </conditionalFormatting>
  <conditionalFormatting sqref="AH55:AM55">
    <cfRule type="expression" dxfId="2517" priority="144">
      <formula>INDIRECT(ADDRESS(ROW(),COLUMN()))=TRUNC(INDIRECT(ADDRESS(ROW(),COLUMN())))</formula>
    </cfRule>
  </conditionalFormatting>
  <conditionalFormatting sqref="AN56">
    <cfRule type="expression" dxfId="2516" priority="143">
      <formula>INDIRECT(ADDRESS(ROW(),COLUMN()))=TRUNC(INDIRECT(ADDRESS(ROW(),COLUMN())))</formula>
    </cfRule>
  </conditionalFormatting>
  <conditionalFormatting sqref="AN55">
    <cfRule type="expression" dxfId="2515" priority="142">
      <formula>INDIRECT(ADDRESS(ROW(),COLUMN()))=TRUNC(INDIRECT(ADDRESS(ROW(),COLUMN())))</formula>
    </cfRule>
  </conditionalFormatting>
  <conditionalFormatting sqref="AO56:AT56">
    <cfRule type="expression" dxfId="2514" priority="141">
      <formula>INDIRECT(ADDRESS(ROW(),COLUMN()))=TRUNC(INDIRECT(ADDRESS(ROW(),COLUMN())))</formula>
    </cfRule>
  </conditionalFormatting>
  <conditionalFormatting sqref="AO55:AT55">
    <cfRule type="expression" dxfId="2513" priority="140">
      <formula>INDIRECT(ADDRESS(ROW(),COLUMN()))=TRUNC(INDIRECT(ADDRESS(ROW(),COLUMN())))</formula>
    </cfRule>
  </conditionalFormatting>
  <conditionalFormatting sqref="AU56">
    <cfRule type="expression" dxfId="2512" priority="139">
      <formula>INDIRECT(ADDRESS(ROW(),COLUMN()))=TRUNC(INDIRECT(ADDRESS(ROW(),COLUMN())))</formula>
    </cfRule>
  </conditionalFormatting>
  <conditionalFormatting sqref="AU55">
    <cfRule type="expression" dxfId="2511" priority="138">
      <formula>INDIRECT(ADDRESS(ROW(),COLUMN()))=TRUNC(INDIRECT(ADDRESS(ROW(),COLUMN())))</formula>
    </cfRule>
  </conditionalFormatting>
  <conditionalFormatting sqref="AV56:AW56">
    <cfRule type="expression" dxfId="2510" priority="137">
      <formula>INDIRECT(ADDRESS(ROW(),COLUMN()))=TRUNC(INDIRECT(ADDRESS(ROW(),COLUMN())))</formula>
    </cfRule>
  </conditionalFormatting>
  <conditionalFormatting sqref="AV55:AW55">
    <cfRule type="expression" dxfId="2509" priority="136">
      <formula>INDIRECT(ADDRESS(ROW(),COLUMN()))=TRUNC(INDIRECT(ADDRESS(ROW(),COLUMN())))</formula>
    </cfRule>
  </conditionalFormatting>
  <conditionalFormatting sqref="AX55:BA56">
    <cfRule type="expression" dxfId="2508" priority="135">
      <formula>INDIRECT(ADDRESS(ROW(),COLUMN()))=TRUNC(INDIRECT(ADDRESS(ROW(),COLUMN())))</formula>
    </cfRule>
  </conditionalFormatting>
  <conditionalFormatting sqref="S59">
    <cfRule type="expression" dxfId="2507" priority="134">
      <formula>INDIRECT(ADDRESS(ROW(),COLUMN()))=TRUNC(INDIRECT(ADDRESS(ROW(),COLUMN())))</formula>
    </cfRule>
  </conditionalFormatting>
  <conditionalFormatting sqref="S58">
    <cfRule type="expression" dxfId="2506" priority="133">
      <formula>INDIRECT(ADDRESS(ROW(),COLUMN()))=TRUNC(INDIRECT(ADDRESS(ROW(),COLUMN())))</formula>
    </cfRule>
  </conditionalFormatting>
  <conditionalFormatting sqref="T59:Y59">
    <cfRule type="expression" dxfId="2505" priority="132">
      <formula>INDIRECT(ADDRESS(ROW(),COLUMN()))=TRUNC(INDIRECT(ADDRESS(ROW(),COLUMN())))</formula>
    </cfRule>
  </conditionalFormatting>
  <conditionalFormatting sqref="T58:Y58">
    <cfRule type="expression" dxfId="2504" priority="131">
      <formula>INDIRECT(ADDRESS(ROW(),COLUMN()))=TRUNC(INDIRECT(ADDRESS(ROW(),COLUMN())))</formula>
    </cfRule>
  </conditionalFormatting>
  <conditionalFormatting sqref="Z59">
    <cfRule type="expression" dxfId="2503" priority="130">
      <formula>INDIRECT(ADDRESS(ROW(),COLUMN()))=TRUNC(INDIRECT(ADDRESS(ROW(),COLUMN())))</formula>
    </cfRule>
  </conditionalFormatting>
  <conditionalFormatting sqref="Z58">
    <cfRule type="expression" dxfId="2502" priority="129">
      <formula>INDIRECT(ADDRESS(ROW(),COLUMN()))=TRUNC(INDIRECT(ADDRESS(ROW(),COLUMN())))</formula>
    </cfRule>
  </conditionalFormatting>
  <conditionalFormatting sqref="AA59:AF59">
    <cfRule type="expression" dxfId="2501" priority="128">
      <formula>INDIRECT(ADDRESS(ROW(),COLUMN()))=TRUNC(INDIRECT(ADDRESS(ROW(),COLUMN())))</formula>
    </cfRule>
  </conditionalFormatting>
  <conditionalFormatting sqref="AA58:AF58">
    <cfRule type="expression" dxfId="2500" priority="127">
      <formula>INDIRECT(ADDRESS(ROW(),COLUMN()))=TRUNC(INDIRECT(ADDRESS(ROW(),COLUMN())))</formula>
    </cfRule>
  </conditionalFormatting>
  <conditionalFormatting sqref="AG59">
    <cfRule type="expression" dxfId="2499" priority="126">
      <formula>INDIRECT(ADDRESS(ROW(),COLUMN()))=TRUNC(INDIRECT(ADDRESS(ROW(),COLUMN())))</formula>
    </cfRule>
  </conditionalFormatting>
  <conditionalFormatting sqref="AG58">
    <cfRule type="expression" dxfId="2498" priority="125">
      <formula>INDIRECT(ADDRESS(ROW(),COLUMN()))=TRUNC(INDIRECT(ADDRESS(ROW(),COLUMN())))</formula>
    </cfRule>
  </conditionalFormatting>
  <conditionalFormatting sqref="AH59:AM59">
    <cfRule type="expression" dxfId="2497" priority="124">
      <formula>INDIRECT(ADDRESS(ROW(),COLUMN()))=TRUNC(INDIRECT(ADDRESS(ROW(),COLUMN())))</formula>
    </cfRule>
  </conditionalFormatting>
  <conditionalFormatting sqref="AH58:AM58">
    <cfRule type="expression" dxfId="2496" priority="123">
      <formula>INDIRECT(ADDRESS(ROW(),COLUMN()))=TRUNC(INDIRECT(ADDRESS(ROW(),COLUMN())))</formula>
    </cfRule>
  </conditionalFormatting>
  <conditionalFormatting sqref="AN59">
    <cfRule type="expression" dxfId="2495" priority="122">
      <formula>INDIRECT(ADDRESS(ROW(),COLUMN()))=TRUNC(INDIRECT(ADDRESS(ROW(),COLUMN())))</formula>
    </cfRule>
  </conditionalFormatting>
  <conditionalFormatting sqref="AN58">
    <cfRule type="expression" dxfId="2494" priority="121">
      <formula>INDIRECT(ADDRESS(ROW(),COLUMN()))=TRUNC(INDIRECT(ADDRESS(ROW(),COLUMN())))</formula>
    </cfRule>
  </conditionalFormatting>
  <conditionalFormatting sqref="AO59:AT59">
    <cfRule type="expression" dxfId="2493" priority="120">
      <formula>INDIRECT(ADDRESS(ROW(),COLUMN()))=TRUNC(INDIRECT(ADDRESS(ROW(),COLUMN())))</formula>
    </cfRule>
  </conditionalFormatting>
  <conditionalFormatting sqref="AO58:AT58">
    <cfRule type="expression" dxfId="2492" priority="119">
      <formula>INDIRECT(ADDRESS(ROW(),COLUMN()))=TRUNC(INDIRECT(ADDRESS(ROW(),COLUMN())))</formula>
    </cfRule>
  </conditionalFormatting>
  <conditionalFormatting sqref="AU59">
    <cfRule type="expression" dxfId="2491" priority="118">
      <formula>INDIRECT(ADDRESS(ROW(),COLUMN()))=TRUNC(INDIRECT(ADDRESS(ROW(),COLUMN())))</formula>
    </cfRule>
  </conditionalFormatting>
  <conditionalFormatting sqref="AU58">
    <cfRule type="expression" dxfId="2490" priority="117">
      <formula>INDIRECT(ADDRESS(ROW(),COLUMN()))=TRUNC(INDIRECT(ADDRESS(ROW(),COLUMN())))</formula>
    </cfRule>
  </conditionalFormatting>
  <conditionalFormatting sqref="AV59:AW59">
    <cfRule type="expression" dxfId="2489" priority="116">
      <formula>INDIRECT(ADDRESS(ROW(),COLUMN()))=TRUNC(INDIRECT(ADDRESS(ROW(),COLUMN())))</formula>
    </cfRule>
  </conditionalFormatting>
  <conditionalFormatting sqref="AV58:AW58">
    <cfRule type="expression" dxfId="2488" priority="115">
      <formula>INDIRECT(ADDRESS(ROW(),COLUMN()))=TRUNC(INDIRECT(ADDRESS(ROW(),COLUMN())))</formula>
    </cfRule>
  </conditionalFormatting>
  <conditionalFormatting sqref="AX58:BA59">
    <cfRule type="expression" dxfId="2487" priority="114">
      <formula>INDIRECT(ADDRESS(ROW(),COLUMN()))=TRUNC(INDIRECT(ADDRESS(ROW(),COLUMN())))</formula>
    </cfRule>
  </conditionalFormatting>
  <conditionalFormatting sqref="S62">
    <cfRule type="expression" dxfId="2486" priority="113">
      <formula>INDIRECT(ADDRESS(ROW(),COLUMN()))=TRUNC(INDIRECT(ADDRESS(ROW(),COLUMN())))</formula>
    </cfRule>
  </conditionalFormatting>
  <conditionalFormatting sqref="S61">
    <cfRule type="expression" dxfId="2485" priority="112">
      <formula>INDIRECT(ADDRESS(ROW(),COLUMN()))=TRUNC(INDIRECT(ADDRESS(ROW(),COLUMN())))</formula>
    </cfRule>
  </conditionalFormatting>
  <conditionalFormatting sqref="T62:Y62">
    <cfRule type="expression" dxfId="2484" priority="111">
      <formula>INDIRECT(ADDRESS(ROW(),COLUMN()))=TRUNC(INDIRECT(ADDRESS(ROW(),COLUMN())))</formula>
    </cfRule>
  </conditionalFormatting>
  <conditionalFormatting sqref="T61:Y61">
    <cfRule type="expression" dxfId="2483" priority="110">
      <formula>INDIRECT(ADDRESS(ROW(),COLUMN()))=TRUNC(INDIRECT(ADDRESS(ROW(),COLUMN())))</formula>
    </cfRule>
  </conditionalFormatting>
  <conditionalFormatting sqref="Z62">
    <cfRule type="expression" dxfId="2482" priority="109">
      <formula>INDIRECT(ADDRESS(ROW(),COLUMN()))=TRUNC(INDIRECT(ADDRESS(ROW(),COLUMN())))</formula>
    </cfRule>
  </conditionalFormatting>
  <conditionalFormatting sqref="Z61">
    <cfRule type="expression" dxfId="2481" priority="108">
      <formula>INDIRECT(ADDRESS(ROW(),COLUMN()))=TRUNC(INDIRECT(ADDRESS(ROW(),COLUMN())))</formula>
    </cfRule>
  </conditionalFormatting>
  <conditionalFormatting sqref="AA62:AF62">
    <cfRule type="expression" dxfId="2480" priority="107">
      <formula>INDIRECT(ADDRESS(ROW(),COLUMN()))=TRUNC(INDIRECT(ADDRESS(ROW(),COLUMN())))</formula>
    </cfRule>
  </conditionalFormatting>
  <conditionalFormatting sqref="AA61:AF61">
    <cfRule type="expression" dxfId="2479" priority="106">
      <formula>INDIRECT(ADDRESS(ROW(),COLUMN()))=TRUNC(INDIRECT(ADDRESS(ROW(),COLUMN())))</formula>
    </cfRule>
  </conditionalFormatting>
  <conditionalFormatting sqref="AG62">
    <cfRule type="expression" dxfId="2478" priority="105">
      <formula>INDIRECT(ADDRESS(ROW(),COLUMN()))=TRUNC(INDIRECT(ADDRESS(ROW(),COLUMN())))</formula>
    </cfRule>
  </conditionalFormatting>
  <conditionalFormatting sqref="AG61">
    <cfRule type="expression" dxfId="2477" priority="104">
      <formula>INDIRECT(ADDRESS(ROW(),COLUMN()))=TRUNC(INDIRECT(ADDRESS(ROW(),COLUMN())))</formula>
    </cfRule>
  </conditionalFormatting>
  <conditionalFormatting sqref="AH62:AM62">
    <cfRule type="expression" dxfId="2476" priority="103">
      <formula>INDIRECT(ADDRESS(ROW(),COLUMN()))=TRUNC(INDIRECT(ADDRESS(ROW(),COLUMN())))</formula>
    </cfRule>
  </conditionalFormatting>
  <conditionalFormatting sqref="AH61:AM61">
    <cfRule type="expression" dxfId="2475" priority="102">
      <formula>INDIRECT(ADDRESS(ROW(),COLUMN()))=TRUNC(INDIRECT(ADDRESS(ROW(),COLUMN())))</formula>
    </cfRule>
  </conditionalFormatting>
  <conditionalFormatting sqref="AN62">
    <cfRule type="expression" dxfId="2474" priority="101">
      <formula>INDIRECT(ADDRESS(ROW(),COLUMN()))=TRUNC(INDIRECT(ADDRESS(ROW(),COLUMN())))</formula>
    </cfRule>
  </conditionalFormatting>
  <conditionalFormatting sqref="AN61">
    <cfRule type="expression" dxfId="2473" priority="100">
      <formula>INDIRECT(ADDRESS(ROW(),COLUMN()))=TRUNC(INDIRECT(ADDRESS(ROW(),COLUMN())))</formula>
    </cfRule>
  </conditionalFormatting>
  <conditionalFormatting sqref="AO62:AT62">
    <cfRule type="expression" dxfId="2472" priority="99">
      <formula>INDIRECT(ADDRESS(ROW(),COLUMN()))=TRUNC(INDIRECT(ADDRESS(ROW(),COLUMN())))</formula>
    </cfRule>
  </conditionalFormatting>
  <conditionalFormatting sqref="AO61:AT61">
    <cfRule type="expression" dxfId="2471" priority="98">
      <formula>INDIRECT(ADDRESS(ROW(),COLUMN()))=TRUNC(INDIRECT(ADDRESS(ROW(),COLUMN())))</formula>
    </cfRule>
  </conditionalFormatting>
  <conditionalFormatting sqref="AU62">
    <cfRule type="expression" dxfId="2470" priority="97">
      <formula>INDIRECT(ADDRESS(ROW(),COLUMN()))=TRUNC(INDIRECT(ADDRESS(ROW(),COLUMN())))</formula>
    </cfRule>
  </conditionalFormatting>
  <conditionalFormatting sqref="AU61">
    <cfRule type="expression" dxfId="2469" priority="96">
      <formula>INDIRECT(ADDRESS(ROW(),COLUMN()))=TRUNC(INDIRECT(ADDRESS(ROW(),COLUMN())))</formula>
    </cfRule>
  </conditionalFormatting>
  <conditionalFormatting sqref="AV62:AW62">
    <cfRule type="expression" dxfId="2468" priority="95">
      <formula>INDIRECT(ADDRESS(ROW(),COLUMN()))=TRUNC(INDIRECT(ADDRESS(ROW(),COLUMN())))</formula>
    </cfRule>
  </conditionalFormatting>
  <conditionalFormatting sqref="AV61:AW61">
    <cfRule type="expression" dxfId="2467" priority="94">
      <formula>INDIRECT(ADDRESS(ROW(),COLUMN()))=TRUNC(INDIRECT(ADDRESS(ROW(),COLUMN())))</formula>
    </cfRule>
  </conditionalFormatting>
  <conditionalFormatting sqref="AX61:BA62">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6">
    <cfRule type="expression" dxfId="2464" priority="88">
      <formula>INDIRECT(ADDRESS(ROW(),COLUMN()))=TRUNC(INDIRECT(ADDRESS(ROW(),COLUMN())))</formula>
    </cfRule>
  </conditionalFormatting>
  <conditionalFormatting sqref="AA26:AF26">
    <cfRule type="expression" dxfId="2463" priority="87">
      <formula>INDIRECT(ADDRESS(ROW(),COLUMN()))=TRUNC(INDIRECT(ADDRESS(ROW(),COLUMN())))</formula>
    </cfRule>
  </conditionalFormatting>
  <conditionalFormatting sqref="AG26">
    <cfRule type="expression" dxfId="2462" priority="86">
      <formula>INDIRECT(ADDRESS(ROW(),COLUMN()))=TRUNC(INDIRECT(ADDRESS(ROW(),COLUMN())))</formula>
    </cfRule>
  </conditionalFormatting>
  <conditionalFormatting sqref="AH26:AM26">
    <cfRule type="expression" dxfId="2461" priority="85">
      <formula>INDIRECT(ADDRESS(ROW(),COLUMN()))=TRUNC(INDIRECT(ADDRESS(ROW(),COLUMN())))</formula>
    </cfRule>
  </conditionalFormatting>
  <conditionalFormatting sqref="AN26">
    <cfRule type="expression" dxfId="2460" priority="84">
      <formula>INDIRECT(ADDRESS(ROW(),COLUMN()))=TRUNC(INDIRECT(ADDRESS(ROW(),COLUMN())))</formula>
    </cfRule>
  </conditionalFormatting>
  <conditionalFormatting sqref="AO26:AT26">
    <cfRule type="expression" dxfId="2459" priority="83">
      <formula>INDIRECT(ADDRESS(ROW(),COLUMN()))=TRUNC(INDIRECT(ADDRESS(ROW(),COLUMN())))</formula>
    </cfRule>
  </conditionalFormatting>
  <conditionalFormatting sqref="AU26">
    <cfRule type="expression" dxfId="2458" priority="82">
      <formula>INDIRECT(ADDRESS(ROW(),COLUMN()))=TRUNC(INDIRECT(ADDRESS(ROW(),COLUMN())))</formula>
    </cfRule>
  </conditionalFormatting>
  <conditionalFormatting sqref="AV26:AW26">
    <cfRule type="expression" dxfId="2457" priority="81">
      <formula>INDIRECT(ADDRESS(ROW(),COLUMN()))=TRUNC(INDIRECT(ADDRESS(ROW(),COLUMN())))</formula>
    </cfRule>
  </conditionalFormatting>
  <conditionalFormatting sqref="S29">
    <cfRule type="expression" dxfId="2456" priority="80">
      <formula>INDIRECT(ADDRESS(ROW(),COLUMN()))=TRUNC(INDIRECT(ADDRESS(ROW(),COLUMN())))</formula>
    </cfRule>
  </conditionalFormatting>
  <conditionalFormatting sqref="T29:Y29">
    <cfRule type="expression" dxfId="2455" priority="79">
      <formula>INDIRECT(ADDRESS(ROW(),COLUMN()))=TRUNC(INDIRECT(ADDRESS(ROW(),COLUMN())))</formula>
    </cfRule>
  </conditionalFormatting>
  <conditionalFormatting sqref="Z29">
    <cfRule type="expression" dxfId="2454" priority="78">
      <formula>INDIRECT(ADDRESS(ROW(),COLUMN()))=TRUNC(INDIRECT(ADDRESS(ROW(),COLUMN())))</formula>
    </cfRule>
  </conditionalFormatting>
  <conditionalFormatting sqref="AA29:AF29">
    <cfRule type="expression" dxfId="2453" priority="77">
      <formula>INDIRECT(ADDRESS(ROW(),COLUMN()))=TRUNC(INDIRECT(ADDRESS(ROW(),COLUMN())))</formula>
    </cfRule>
  </conditionalFormatting>
  <conditionalFormatting sqref="AG29">
    <cfRule type="expression" dxfId="2452" priority="76">
      <formula>INDIRECT(ADDRESS(ROW(),COLUMN()))=TRUNC(INDIRECT(ADDRESS(ROW(),COLUMN())))</formula>
    </cfRule>
  </conditionalFormatting>
  <conditionalFormatting sqref="AH29:AM29">
    <cfRule type="expression" dxfId="2451" priority="75">
      <formula>INDIRECT(ADDRESS(ROW(),COLUMN()))=TRUNC(INDIRECT(ADDRESS(ROW(),COLUMN())))</formula>
    </cfRule>
  </conditionalFormatting>
  <conditionalFormatting sqref="AN29">
    <cfRule type="expression" dxfId="2450" priority="74">
      <formula>INDIRECT(ADDRESS(ROW(),COLUMN()))=TRUNC(INDIRECT(ADDRESS(ROW(),COLUMN())))</formula>
    </cfRule>
  </conditionalFormatting>
  <conditionalFormatting sqref="AO29:AT29">
    <cfRule type="expression" dxfId="2449" priority="73">
      <formula>INDIRECT(ADDRESS(ROW(),COLUMN()))=TRUNC(INDIRECT(ADDRESS(ROW(),COLUMN())))</formula>
    </cfRule>
  </conditionalFormatting>
  <conditionalFormatting sqref="AU29">
    <cfRule type="expression" dxfId="2448" priority="72">
      <formula>INDIRECT(ADDRESS(ROW(),COLUMN()))=TRUNC(INDIRECT(ADDRESS(ROW(),COLUMN())))</formula>
    </cfRule>
  </conditionalFormatting>
  <conditionalFormatting sqref="AV29:AW29">
    <cfRule type="expression" dxfId="2447" priority="71">
      <formula>INDIRECT(ADDRESS(ROW(),COLUMN()))=TRUNC(INDIRECT(ADDRESS(ROW(),COLUMN())))</formula>
    </cfRule>
  </conditionalFormatting>
  <conditionalFormatting sqref="S32">
    <cfRule type="expression" dxfId="2446" priority="70">
      <formula>INDIRECT(ADDRESS(ROW(),COLUMN()))=TRUNC(INDIRECT(ADDRESS(ROW(),COLUMN())))</formula>
    </cfRule>
  </conditionalFormatting>
  <conditionalFormatting sqref="T32:Y32">
    <cfRule type="expression" dxfId="2445" priority="69">
      <formula>INDIRECT(ADDRESS(ROW(),COLUMN()))=TRUNC(INDIRECT(ADDRESS(ROW(),COLUMN())))</formula>
    </cfRule>
  </conditionalFormatting>
  <conditionalFormatting sqref="Z32">
    <cfRule type="expression" dxfId="2444" priority="68">
      <formula>INDIRECT(ADDRESS(ROW(),COLUMN()))=TRUNC(INDIRECT(ADDRESS(ROW(),COLUMN())))</formula>
    </cfRule>
  </conditionalFormatting>
  <conditionalFormatting sqref="AA32:AF32">
    <cfRule type="expression" dxfId="2443" priority="67">
      <formula>INDIRECT(ADDRESS(ROW(),COLUMN()))=TRUNC(INDIRECT(ADDRESS(ROW(),COLUMN())))</formula>
    </cfRule>
  </conditionalFormatting>
  <conditionalFormatting sqref="AG32">
    <cfRule type="expression" dxfId="2442" priority="66">
      <formula>INDIRECT(ADDRESS(ROW(),COLUMN()))=TRUNC(INDIRECT(ADDRESS(ROW(),COLUMN())))</formula>
    </cfRule>
  </conditionalFormatting>
  <conditionalFormatting sqref="AH32:AM32">
    <cfRule type="expression" dxfId="2441" priority="65">
      <formula>INDIRECT(ADDRESS(ROW(),COLUMN()))=TRUNC(INDIRECT(ADDRESS(ROW(),COLUMN())))</formula>
    </cfRule>
  </conditionalFormatting>
  <conditionalFormatting sqref="AN32">
    <cfRule type="expression" dxfId="2440" priority="64">
      <formula>INDIRECT(ADDRESS(ROW(),COLUMN()))=TRUNC(INDIRECT(ADDRESS(ROW(),COLUMN())))</formula>
    </cfRule>
  </conditionalFormatting>
  <conditionalFormatting sqref="AO32:AT32">
    <cfRule type="expression" dxfId="2439" priority="63">
      <formula>INDIRECT(ADDRESS(ROW(),COLUMN()))=TRUNC(INDIRECT(ADDRESS(ROW(),COLUMN())))</formula>
    </cfRule>
  </conditionalFormatting>
  <conditionalFormatting sqref="AU32">
    <cfRule type="expression" dxfId="2438" priority="62">
      <formula>INDIRECT(ADDRESS(ROW(),COLUMN()))=TRUNC(INDIRECT(ADDRESS(ROW(),COLUMN())))</formula>
    </cfRule>
  </conditionalFormatting>
  <conditionalFormatting sqref="AV32:AW32">
    <cfRule type="expression" dxfId="2437" priority="61">
      <formula>INDIRECT(ADDRESS(ROW(),COLUMN()))=TRUNC(INDIRECT(ADDRESS(ROW(),COLUMN())))</formula>
    </cfRule>
  </conditionalFormatting>
  <conditionalFormatting sqref="S35">
    <cfRule type="expression" dxfId="2436" priority="60">
      <formula>INDIRECT(ADDRESS(ROW(),COLUMN()))=TRUNC(INDIRECT(ADDRESS(ROW(),COLUMN())))</formula>
    </cfRule>
  </conditionalFormatting>
  <conditionalFormatting sqref="T35:Y35">
    <cfRule type="expression" dxfId="2435" priority="59">
      <formula>INDIRECT(ADDRESS(ROW(),COLUMN()))=TRUNC(INDIRECT(ADDRESS(ROW(),COLUMN())))</formula>
    </cfRule>
  </conditionalFormatting>
  <conditionalFormatting sqref="Z35">
    <cfRule type="expression" dxfId="2434" priority="58">
      <formula>INDIRECT(ADDRESS(ROW(),COLUMN()))=TRUNC(INDIRECT(ADDRESS(ROW(),COLUMN())))</formula>
    </cfRule>
  </conditionalFormatting>
  <conditionalFormatting sqref="AA35:AF35">
    <cfRule type="expression" dxfId="2433" priority="57">
      <formula>INDIRECT(ADDRESS(ROW(),COLUMN()))=TRUNC(INDIRECT(ADDRESS(ROW(),COLUMN())))</formula>
    </cfRule>
  </conditionalFormatting>
  <conditionalFormatting sqref="AG35">
    <cfRule type="expression" dxfId="2432" priority="56">
      <formula>INDIRECT(ADDRESS(ROW(),COLUMN()))=TRUNC(INDIRECT(ADDRESS(ROW(),COLUMN())))</formula>
    </cfRule>
  </conditionalFormatting>
  <conditionalFormatting sqref="AH35:AM35">
    <cfRule type="expression" dxfId="2431" priority="55">
      <formula>INDIRECT(ADDRESS(ROW(),COLUMN()))=TRUNC(INDIRECT(ADDRESS(ROW(),COLUMN())))</formula>
    </cfRule>
  </conditionalFormatting>
  <conditionalFormatting sqref="AN35">
    <cfRule type="expression" dxfId="2430" priority="54">
      <formula>INDIRECT(ADDRESS(ROW(),COLUMN()))=TRUNC(INDIRECT(ADDRESS(ROW(),COLUMN())))</formula>
    </cfRule>
  </conditionalFormatting>
  <conditionalFormatting sqref="AO35:AT35">
    <cfRule type="expression" dxfId="2429" priority="53">
      <formula>INDIRECT(ADDRESS(ROW(),COLUMN()))=TRUNC(INDIRECT(ADDRESS(ROW(),COLUMN())))</formula>
    </cfRule>
  </conditionalFormatting>
  <conditionalFormatting sqref="AU35">
    <cfRule type="expression" dxfId="2428" priority="52">
      <formula>INDIRECT(ADDRESS(ROW(),COLUMN()))=TRUNC(INDIRECT(ADDRESS(ROW(),COLUMN())))</formula>
    </cfRule>
  </conditionalFormatting>
  <conditionalFormatting sqref="AV35:AW35">
    <cfRule type="expression" dxfId="2427" priority="51">
      <formula>INDIRECT(ADDRESS(ROW(),COLUMN()))=TRUNC(INDIRECT(ADDRESS(ROW(),COLUMN())))</formula>
    </cfRule>
  </conditionalFormatting>
  <conditionalFormatting sqref="S38">
    <cfRule type="expression" dxfId="2426" priority="50">
      <formula>INDIRECT(ADDRESS(ROW(),COLUMN()))=TRUNC(INDIRECT(ADDRESS(ROW(),COLUMN())))</formula>
    </cfRule>
  </conditionalFormatting>
  <conditionalFormatting sqref="T38:Y38">
    <cfRule type="expression" dxfId="2425" priority="49">
      <formula>INDIRECT(ADDRESS(ROW(),COLUMN()))=TRUNC(INDIRECT(ADDRESS(ROW(),COLUMN())))</formula>
    </cfRule>
  </conditionalFormatting>
  <conditionalFormatting sqref="Z38">
    <cfRule type="expression" dxfId="2424" priority="48">
      <formula>INDIRECT(ADDRESS(ROW(),COLUMN()))=TRUNC(INDIRECT(ADDRESS(ROW(),COLUMN())))</formula>
    </cfRule>
  </conditionalFormatting>
  <conditionalFormatting sqref="AA38:AF38">
    <cfRule type="expression" dxfId="2423" priority="47">
      <formula>INDIRECT(ADDRESS(ROW(),COLUMN()))=TRUNC(INDIRECT(ADDRESS(ROW(),COLUMN())))</formula>
    </cfRule>
  </conditionalFormatting>
  <conditionalFormatting sqref="AG38">
    <cfRule type="expression" dxfId="2422" priority="46">
      <formula>INDIRECT(ADDRESS(ROW(),COLUMN()))=TRUNC(INDIRECT(ADDRESS(ROW(),COLUMN())))</formula>
    </cfRule>
  </conditionalFormatting>
  <conditionalFormatting sqref="AH38:AM38">
    <cfRule type="expression" dxfId="2421" priority="45">
      <formula>INDIRECT(ADDRESS(ROW(),COLUMN()))=TRUNC(INDIRECT(ADDRESS(ROW(),COLUMN())))</formula>
    </cfRule>
  </conditionalFormatting>
  <conditionalFormatting sqref="AN38">
    <cfRule type="expression" dxfId="2420" priority="44">
      <formula>INDIRECT(ADDRESS(ROW(),COLUMN()))=TRUNC(INDIRECT(ADDRESS(ROW(),COLUMN())))</formula>
    </cfRule>
  </conditionalFormatting>
  <conditionalFormatting sqref="AO38:AT38">
    <cfRule type="expression" dxfId="2419" priority="43">
      <formula>INDIRECT(ADDRESS(ROW(),COLUMN()))=TRUNC(INDIRECT(ADDRESS(ROW(),COLUMN())))</formula>
    </cfRule>
  </conditionalFormatting>
  <conditionalFormatting sqref="AU38">
    <cfRule type="expression" dxfId="2418" priority="42">
      <formula>INDIRECT(ADDRESS(ROW(),COLUMN()))=TRUNC(INDIRECT(ADDRESS(ROW(),COLUMN())))</formula>
    </cfRule>
  </conditionalFormatting>
  <conditionalFormatting sqref="AV38:AW38">
    <cfRule type="expression" dxfId="2417" priority="41">
      <formula>INDIRECT(ADDRESS(ROW(),COLUMN()))=TRUNC(INDIRECT(ADDRESS(ROW(),COLUMN())))</formula>
    </cfRule>
  </conditionalFormatting>
  <conditionalFormatting sqref="S41">
    <cfRule type="expression" dxfId="2416" priority="40">
      <formula>INDIRECT(ADDRESS(ROW(),COLUMN()))=TRUNC(INDIRECT(ADDRESS(ROW(),COLUMN())))</formula>
    </cfRule>
  </conditionalFormatting>
  <conditionalFormatting sqref="T41:Y41">
    <cfRule type="expression" dxfId="2415" priority="39">
      <formula>INDIRECT(ADDRESS(ROW(),COLUMN()))=TRUNC(INDIRECT(ADDRESS(ROW(),COLUMN())))</formula>
    </cfRule>
  </conditionalFormatting>
  <conditionalFormatting sqref="Z41">
    <cfRule type="expression" dxfId="2414" priority="38">
      <formula>INDIRECT(ADDRESS(ROW(),COLUMN()))=TRUNC(INDIRECT(ADDRESS(ROW(),COLUMN())))</formula>
    </cfRule>
  </conditionalFormatting>
  <conditionalFormatting sqref="AA41:AF41">
    <cfRule type="expression" dxfId="2413" priority="37">
      <formula>INDIRECT(ADDRESS(ROW(),COLUMN()))=TRUNC(INDIRECT(ADDRESS(ROW(),COLUMN())))</formula>
    </cfRule>
  </conditionalFormatting>
  <conditionalFormatting sqref="AG41">
    <cfRule type="expression" dxfId="2412" priority="36">
      <formula>INDIRECT(ADDRESS(ROW(),COLUMN()))=TRUNC(INDIRECT(ADDRESS(ROW(),COLUMN())))</formula>
    </cfRule>
  </conditionalFormatting>
  <conditionalFormatting sqref="AH41:AM41">
    <cfRule type="expression" dxfId="2411" priority="35">
      <formula>INDIRECT(ADDRESS(ROW(),COLUMN()))=TRUNC(INDIRECT(ADDRESS(ROW(),COLUMN())))</formula>
    </cfRule>
  </conditionalFormatting>
  <conditionalFormatting sqref="AN41">
    <cfRule type="expression" dxfId="2410" priority="34">
      <formula>INDIRECT(ADDRESS(ROW(),COLUMN()))=TRUNC(INDIRECT(ADDRESS(ROW(),COLUMN())))</formula>
    </cfRule>
  </conditionalFormatting>
  <conditionalFormatting sqref="AO41:AT41">
    <cfRule type="expression" dxfId="2409" priority="33">
      <formula>INDIRECT(ADDRESS(ROW(),COLUMN()))=TRUNC(INDIRECT(ADDRESS(ROW(),COLUMN())))</formula>
    </cfRule>
  </conditionalFormatting>
  <conditionalFormatting sqref="AU41">
    <cfRule type="expression" dxfId="2408" priority="32">
      <formula>INDIRECT(ADDRESS(ROW(),COLUMN()))=TRUNC(INDIRECT(ADDRESS(ROW(),COLUMN())))</formula>
    </cfRule>
  </conditionalFormatting>
  <conditionalFormatting sqref="AV41:AW41">
    <cfRule type="expression" dxfId="2407" priority="31">
      <formula>INDIRECT(ADDRESS(ROW(),COLUMN()))=TRUNC(INDIRECT(ADDRESS(ROW(),COLUMN())))</formula>
    </cfRule>
  </conditionalFormatting>
  <conditionalFormatting sqref="S44">
    <cfRule type="expression" dxfId="2406" priority="30">
      <formula>INDIRECT(ADDRESS(ROW(),COLUMN()))=TRUNC(INDIRECT(ADDRESS(ROW(),COLUMN())))</formula>
    </cfRule>
  </conditionalFormatting>
  <conditionalFormatting sqref="T44:Y44">
    <cfRule type="expression" dxfId="2405" priority="29">
      <formula>INDIRECT(ADDRESS(ROW(),COLUMN()))=TRUNC(INDIRECT(ADDRESS(ROW(),COLUMN())))</formula>
    </cfRule>
  </conditionalFormatting>
  <conditionalFormatting sqref="Z44">
    <cfRule type="expression" dxfId="2404" priority="28">
      <formula>INDIRECT(ADDRESS(ROW(),COLUMN()))=TRUNC(INDIRECT(ADDRESS(ROW(),COLUMN())))</formula>
    </cfRule>
  </conditionalFormatting>
  <conditionalFormatting sqref="AA44:AF44">
    <cfRule type="expression" dxfId="2403" priority="27">
      <formula>INDIRECT(ADDRESS(ROW(),COLUMN()))=TRUNC(INDIRECT(ADDRESS(ROW(),COLUMN())))</formula>
    </cfRule>
  </conditionalFormatting>
  <conditionalFormatting sqref="AG44">
    <cfRule type="expression" dxfId="2402" priority="26">
      <formula>INDIRECT(ADDRESS(ROW(),COLUMN()))=TRUNC(INDIRECT(ADDRESS(ROW(),COLUMN())))</formula>
    </cfRule>
  </conditionalFormatting>
  <conditionalFormatting sqref="AH44:AM44">
    <cfRule type="expression" dxfId="2401" priority="25">
      <formula>INDIRECT(ADDRESS(ROW(),COLUMN()))=TRUNC(INDIRECT(ADDRESS(ROW(),COLUMN())))</formula>
    </cfRule>
  </conditionalFormatting>
  <conditionalFormatting sqref="AN44">
    <cfRule type="expression" dxfId="2400" priority="24">
      <formula>INDIRECT(ADDRESS(ROW(),COLUMN()))=TRUNC(INDIRECT(ADDRESS(ROW(),COLUMN())))</formula>
    </cfRule>
  </conditionalFormatting>
  <conditionalFormatting sqref="AO44:AT44">
    <cfRule type="expression" dxfId="2399" priority="23">
      <formula>INDIRECT(ADDRESS(ROW(),COLUMN()))=TRUNC(INDIRECT(ADDRESS(ROW(),COLUMN())))</formula>
    </cfRule>
  </conditionalFormatting>
  <conditionalFormatting sqref="AU44">
    <cfRule type="expression" dxfId="2398" priority="22">
      <formula>INDIRECT(ADDRESS(ROW(),COLUMN()))=TRUNC(INDIRECT(ADDRESS(ROW(),COLUMN())))</formula>
    </cfRule>
  </conditionalFormatting>
  <conditionalFormatting sqref="AV44:AW44">
    <cfRule type="expression" dxfId="2397" priority="21">
      <formula>INDIRECT(ADDRESS(ROW(),COLUMN()))=TRUNC(INDIRECT(ADDRESS(ROW(),COLUMN())))</formula>
    </cfRule>
  </conditionalFormatting>
  <conditionalFormatting sqref="S47">
    <cfRule type="expression" dxfId="2396" priority="20">
      <formula>INDIRECT(ADDRESS(ROW(),COLUMN()))=TRUNC(INDIRECT(ADDRESS(ROW(),COLUMN())))</formula>
    </cfRule>
  </conditionalFormatting>
  <conditionalFormatting sqref="T47:Y47">
    <cfRule type="expression" dxfId="2395" priority="19">
      <formula>INDIRECT(ADDRESS(ROW(),COLUMN()))=TRUNC(INDIRECT(ADDRESS(ROW(),COLUMN())))</formula>
    </cfRule>
  </conditionalFormatting>
  <conditionalFormatting sqref="Z47">
    <cfRule type="expression" dxfId="2394" priority="18">
      <formula>INDIRECT(ADDRESS(ROW(),COLUMN()))=TRUNC(INDIRECT(ADDRESS(ROW(),COLUMN())))</formula>
    </cfRule>
  </conditionalFormatting>
  <conditionalFormatting sqref="AA47:AF47">
    <cfRule type="expression" dxfId="2393" priority="17">
      <formula>INDIRECT(ADDRESS(ROW(),COLUMN()))=TRUNC(INDIRECT(ADDRESS(ROW(),COLUMN())))</formula>
    </cfRule>
  </conditionalFormatting>
  <conditionalFormatting sqref="AG47">
    <cfRule type="expression" dxfId="2392" priority="16">
      <formula>INDIRECT(ADDRESS(ROW(),COLUMN()))=TRUNC(INDIRECT(ADDRESS(ROW(),COLUMN())))</formula>
    </cfRule>
  </conditionalFormatting>
  <conditionalFormatting sqref="AH47:AM47">
    <cfRule type="expression" dxfId="2391" priority="15">
      <formula>INDIRECT(ADDRESS(ROW(),COLUMN()))=TRUNC(INDIRECT(ADDRESS(ROW(),COLUMN())))</formula>
    </cfRule>
  </conditionalFormatting>
  <conditionalFormatting sqref="AN47">
    <cfRule type="expression" dxfId="2390" priority="14">
      <formula>INDIRECT(ADDRESS(ROW(),COLUMN()))=TRUNC(INDIRECT(ADDRESS(ROW(),COLUMN())))</formula>
    </cfRule>
  </conditionalFormatting>
  <conditionalFormatting sqref="AO47:AT47">
    <cfRule type="expression" dxfId="2389" priority="13">
      <formula>INDIRECT(ADDRESS(ROW(),COLUMN()))=TRUNC(INDIRECT(ADDRESS(ROW(),COLUMN())))</formula>
    </cfRule>
  </conditionalFormatting>
  <conditionalFormatting sqref="AU47">
    <cfRule type="expression" dxfId="2388" priority="12">
      <formula>INDIRECT(ADDRESS(ROW(),COLUMN()))=TRUNC(INDIRECT(ADDRESS(ROW(),COLUMN())))</formula>
    </cfRule>
  </conditionalFormatting>
  <conditionalFormatting sqref="AV47:AW47">
    <cfRule type="expression" dxfId="2387" priority="11">
      <formula>INDIRECT(ADDRESS(ROW(),COLUMN()))=TRUNC(INDIRECT(ADDRESS(ROW(),COLUMN())))</formula>
    </cfRule>
  </conditionalFormatting>
  <conditionalFormatting sqref="S50">
    <cfRule type="expression" dxfId="2386" priority="10">
      <formula>INDIRECT(ADDRESS(ROW(),COLUMN()))=TRUNC(INDIRECT(ADDRESS(ROW(),COLUMN())))</formula>
    </cfRule>
  </conditionalFormatting>
  <conditionalFormatting sqref="T50:Y50">
    <cfRule type="expression" dxfId="2385" priority="9">
      <formula>INDIRECT(ADDRESS(ROW(),COLUMN()))=TRUNC(INDIRECT(ADDRESS(ROW(),COLUMN())))</formula>
    </cfRule>
  </conditionalFormatting>
  <conditionalFormatting sqref="Z50">
    <cfRule type="expression" dxfId="2384" priority="8">
      <formula>INDIRECT(ADDRESS(ROW(),COLUMN()))=TRUNC(INDIRECT(ADDRESS(ROW(),COLUMN())))</formula>
    </cfRule>
  </conditionalFormatting>
  <conditionalFormatting sqref="AA50:AF50">
    <cfRule type="expression" dxfId="2383" priority="7">
      <formula>INDIRECT(ADDRESS(ROW(),COLUMN()))=TRUNC(INDIRECT(ADDRESS(ROW(),COLUMN())))</formula>
    </cfRule>
  </conditionalFormatting>
  <conditionalFormatting sqref="AG50">
    <cfRule type="expression" dxfId="2382" priority="6">
      <formula>INDIRECT(ADDRESS(ROW(),COLUMN()))=TRUNC(INDIRECT(ADDRESS(ROW(),COLUMN())))</formula>
    </cfRule>
  </conditionalFormatting>
  <conditionalFormatting sqref="AH50:AM50">
    <cfRule type="expression" dxfId="2381" priority="5">
      <formula>INDIRECT(ADDRESS(ROW(),COLUMN()))=TRUNC(INDIRECT(ADDRESS(ROW(),COLUMN())))</formula>
    </cfRule>
  </conditionalFormatting>
  <conditionalFormatting sqref="AN50">
    <cfRule type="expression" dxfId="2380" priority="4">
      <formula>INDIRECT(ADDRESS(ROW(),COLUMN()))=TRUNC(INDIRECT(ADDRESS(ROW(),COLUMN())))</formula>
    </cfRule>
  </conditionalFormatting>
  <conditionalFormatting sqref="AO50:AT50">
    <cfRule type="expression" dxfId="2379" priority="3">
      <formula>INDIRECT(ADDRESS(ROW(),COLUMN()))=TRUNC(INDIRECT(ADDRESS(ROW(),COLUMN())))</formula>
    </cfRule>
  </conditionalFormatting>
  <conditionalFormatting sqref="AU50">
    <cfRule type="expression" dxfId="2378" priority="2">
      <formula>INDIRECT(ADDRESS(ROW(),COLUMN()))=TRUNC(INDIRECT(ADDRESS(ROW(),COLUMN())))</formula>
    </cfRule>
  </conditionalFormatting>
  <conditionalFormatting sqref="AV50:AW50">
    <cfRule type="expression" dxfId="2377" priority="1">
      <formula>INDIRECT(ADDRESS(ROW(),COLUMN()))=TRUNC(INDIRECT(ADDRESS(ROW(),COLUMN())))</formula>
    </cfRule>
  </conditionalFormatting>
  <dataValidations count="9">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4:K62" xr:uid="{00000000-0002-0000-0000-000002000000}">
      <formula1>INDIRECT(C24)</formula1>
    </dataValidation>
    <dataValidation type="list" allowBlank="1" showInputMessage="1" showErrorMessage="1" sqref="S27:AW27 S24:AW24 S30:AW30 S33:AW33 S36:AW36 S39:AW39 S42:AW42 S45:AW45 S48:AW48 S51:AW51 S54:AW54 S57:AW57 S60:AW60"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4:E62" xr:uid="{00000000-0002-0000-0000-000005000000}">
      <formula1>職種</formula1>
    </dataValidation>
    <dataValidation type="list" allowBlank="1" showInputMessage="1" sqref="G24:G62"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 type="list" allowBlank="1" showInputMessage="1" showErrorMessage="1" sqref="BD16" xr:uid="{82AEC894-3A1B-470D-B967-1139BCE0B39C}">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topLeftCell="A19" zoomScale="70" zoomScaleNormal="70" workbookViewId="0">
      <selection activeCell="U32" sqref="U32"/>
    </sheetView>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122</v>
      </c>
      <c r="E3" s="74" t="s">
        <v>126</v>
      </c>
      <c r="I3" s="75"/>
    </row>
    <row r="4" spans="2:21" x14ac:dyDescent="0.4">
      <c r="B4" s="73"/>
      <c r="E4" s="482" t="s">
        <v>46</v>
      </c>
      <c r="F4" s="482"/>
      <c r="G4" s="482"/>
      <c r="H4" s="482"/>
      <c r="I4" s="482"/>
      <c r="J4" s="482"/>
      <c r="K4" s="482"/>
      <c r="M4" s="482" t="s">
        <v>74</v>
      </c>
      <c r="N4" s="482"/>
      <c r="O4" s="482"/>
      <c r="P4" s="482"/>
      <c r="Q4" s="482"/>
      <c r="R4" s="482"/>
      <c r="S4" s="482"/>
      <c r="U4" s="482" t="s">
        <v>125</v>
      </c>
    </row>
    <row r="5" spans="2:21" x14ac:dyDescent="0.4">
      <c r="B5" s="71" t="s">
        <v>86</v>
      </c>
      <c r="C5" s="71" t="s">
        <v>7</v>
      </c>
      <c r="E5" s="71" t="s">
        <v>121</v>
      </c>
      <c r="F5" s="71"/>
      <c r="G5" s="71" t="s">
        <v>120</v>
      </c>
      <c r="I5" s="71" t="s">
        <v>63</v>
      </c>
      <c r="K5" s="71" t="s">
        <v>46</v>
      </c>
      <c r="M5" s="71" t="s">
        <v>123</v>
      </c>
      <c r="O5" s="71" t="s">
        <v>124</v>
      </c>
      <c r="Q5" s="71" t="s">
        <v>63</v>
      </c>
      <c r="S5" s="71" t="s">
        <v>46</v>
      </c>
      <c r="U5" s="482"/>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1"/>
    </row>
    <row r="7" spans="2:21" x14ac:dyDescent="0.4">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1"/>
    </row>
    <row r="8" spans="2:21" x14ac:dyDescent="0.4">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1"/>
    </row>
    <row r="9" spans="2:21" x14ac:dyDescent="0.4">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1"/>
    </row>
    <row r="10" spans="2:21" x14ac:dyDescent="0.4">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1"/>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1"/>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1"/>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1"/>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1"/>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1"/>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1"/>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1"/>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1"/>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1"/>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1"/>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1"/>
    </row>
    <row r="22" spans="2:21" x14ac:dyDescent="0.4">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1"/>
    </row>
    <row r="23" spans="2:21" x14ac:dyDescent="0.4">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1"/>
    </row>
    <row r="24" spans="2:21" x14ac:dyDescent="0.4">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1"/>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1"/>
    </row>
    <row r="26" spans="2:21" x14ac:dyDescent="0.4">
      <c r="B26" s="623">
        <v>21</v>
      </c>
      <c r="C26" s="624" t="s">
        <v>70</v>
      </c>
      <c r="D26" s="623" t="s">
        <v>65</v>
      </c>
      <c r="E26" s="625"/>
      <c r="F26" s="623" t="s">
        <v>2</v>
      </c>
      <c r="G26" s="625"/>
      <c r="H26" s="626" t="s">
        <v>67</v>
      </c>
      <c r="I26" s="625"/>
      <c r="J26" s="626" t="s">
        <v>58</v>
      </c>
      <c r="K26" s="624">
        <v>1</v>
      </c>
      <c r="L26" s="626"/>
      <c r="M26" s="627"/>
      <c r="N26" s="623" t="s">
        <v>2</v>
      </c>
      <c r="O26" s="627"/>
      <c r="P26" s="626" t="s">
        <v>67</v>
      </c>
      <c r="Q26" s="625"/>
      <c r="R26" s="626" t="s">
        <v>58</v>
      </c>
      <c r="S26" s="624">
        <v>1</v>
      </c>
      <c r="T26" s="626"/>
      <c r="U26" s="628"/>
    </row>
    <row r="27" spans="2:21" x14ac:dyDescent="0.4">
      <c r="B27" s="623">
        <v>22</v>
      </c>
      <c r="C27" s="624" t="s">
        <v>71</v>
      </c>
      <c r="D27" s="623" t="s">
        <v>65</v>
      </c>
      <c r="E27" s="625"/>
      <c r="F27" s="623" t="s">
        <v>2</v>
      </c>
      <c r="G27" s="625"/>
      <c r="H27" s="626" t="s">
        <v>67</v>
      </c>
      <c r="I27" s="625"/>
      <c r="J27" s="626" t="s">
        <v>58</v>
      </c>
      <c r="K27" s="624">
        <v>2</v>
      </c>
      <c r="L27" s="626"/>
      <c r="M27" s="627"/>
      <c r="N27" s="623" t="s">
        <v>2</v>
      </c>
      <c r="O27" s="627"/>
      <c r="P27" s="626" t="s">
        <v>67</v>
      </c>
      <c r="Q27" s="625"/>
      <c r="R27" s="626" t="s">
        <v>58</v>
      </c>
      <c r="S27" s="624">
        <v>2</v>
      </c>
      <c r="T27" s="626"/>
      <c r="U27" s="628"/>
    </row>
    <row r="28" spans="2:21" x14ac:dyDescent="0.4">
      <c r="B28" s="623">
        <v>23</v>
      </c>
      <c r="C28" s="624" t="s">
        <v>72</v>
      </c>
      <c r="D28" s="623" t="s">
        <v>65</v>
      </c>
      <c r="E28" s="625"/>
      <c r="F28" s="623" t="s">
        <v>2</v>
      </c>
      <c r="G28" s="625"/>
      <c r="H28" s="626" t="s">
        <v>67</v>
      </c>
      <c r="I28" s="625"/>
      <c r="J28" s="626" t="s">
        <v>58</v>
      </c>
      <c r="K28" s="624">
        <v>3</v>
      </c>
      <c r="L28" s="626"/>
      <c r="M28" s="627"/>
      <c r="N28" s="623" t="s">
        <v>2</v>
      </c>
      <c r="O28" s="627"/>
      <c r="P28" s="626" t="s">
        <v>67</v>
      </c>
      <c r="Q28" s="625"/>
      <c r="R28" s="626" t="s">
        <v>58</v>
      </c>
      <c r="S28" s="624">
        <v>3</v>
      </c>
      <c r="T28" s="626"/>
      <c r="U28" s="628"/>
    </row>
    <row r="29" spans="2:21" x14ac:dyDescent="0.4">
      <c r="B29" s="623">
        <v>24</v>
      </c>
      <c r="C29" s="624" t="s">
        <v>73</v>
      </c>
      <c r="D29" s="623" t="s">
        <v>65</v>
      </c>
      <c r="E29" s="625"/>
      <c r="F29" s="623" t="s">
        <v>2</v>
      </c>
      <c r="G29" s="625"/>
      <c r="H29" s="626" t="s">
        <v>67</v>
      </c>
      <c r="I29" s="625"/>
      <c r="J29" s="626" t="s">
        <v>58</v>
      </c>
      <c r="K29" s="624">
        <v>4</v>
      </c>
      <c r="L29" s="626"/>
      <c r="M29" s="627"/>
      <c r="N29" s="623" t="s">
        <v>2</v>
      </c>
      <c r="O29" s="627"/>
      <c r="P29" s="626" t="s">
        <v>67</v>
      </c>
      <c r="Q29" s="625"/>
      <c r="R29" s="626" t="s">
        <v>58</v>
      </c>
      <c r="S29" s="624">
        <v>4</v>
      </c>
      <c r="T29" s="626"/>
      <c r="U29" s="628"/>
    </row>
    <row r="30" spans="2:21" x14ac:dyDescent="0.4">
      <c r="B30" s="623">
        <v>25</v>
      </c>
      <c r="C30" s="624" t="s">
        <v>52</v>
      </c>
      <c r="D30" s="623" t="s">
        <v>65</v>
      </c>
      <c r="E30" s="625"/>
      <c r="F30" s="623" t="s">
        <v>2</v>
      </c>
      <c r="G30" s="625"/>
      <c r="H30" s="626" t="s">
        <v>67</v>
      </c>
      <c r="I30" s="625"/>
      <c r="J30" s="626" t="s">
        <v>58</v>
      </c>
      <c r="K30" s="624">
        <v>4</v>
      </c>
      <c r="L30" s="626"/>
      <c r="M30" s="627"/>
      <c r="N30" s="623" t="s">
        <v>2</v>
      </c>
      <c r="O30" s="627"/>
      <c r="P30" s="626" t="s">
        <v>67</v>
      </c>
      <c r="Q30" s="625"/>
      <c r="R30" s="626" t="s">
        <v>58</v>
      </c>
      <c r="S30" s="624">
        <v>3</v>
      </c>
      <c r="T30" s="626"/>
      <c r="U30" s="628"/>
    </row>
    <row r="31" spans="2:21" x14ac:dyDescent="0.4">
      <c r="B31" s="623">
        <v>26</v>
      </c>
      <c r="C31" s="624" t="s">
        <v>53</v>
      </c>
      <c r="D31" s="623" t="s">
        <v>65</v>
      </c>
      <c r="E31" s="625"/>
      <c r="F31" s="623" t="s">
        <v>2</v>
      </c>
      <c r="G31" s="625"/>
      <c r="H31" s="626" t="s">
        <v>67</v>
      </c>
      <c r="I31" s="625"/>
      <c r="J31" s="626" t="s">
        <v>58</v>
      </c>
      <c r="K31" s="624">
        <v>5</v>
      </c>
      <c r="L31" s="626"/>
      <c r="M31" s="627"/>
      <c r="N31" s="623" t="s">
        <v>2</v>
      </c>
      <c r="O31" s="627"/>
      <c r="P31" s="626" t="s">
        <v>67</v>
      </c>
      <c r="Q31" s="625"/>
      <c r="R31" s="626" t="s">
        <v>58</v>
      </c>
      <c r="S31" s="624">
        <v>5</v>
      </c>
      <c r="T31" s="626"/>
      <c r="U31" s="628"/>
    </row>
    <row r="32" spans="2:21" x14ac:dyDescent="0.4">
      <c r="B32" s="623">
        <v>27</v>
      </c>
      <c r="C32" s="624" t="s">
        <v>64</v>
      </c>
      <c r="D32" s="623" t="s">
        <v>65</v>
      </c>
      <c r="E32" s="625"/>
      <c r="F32" s="623" t="s">
        <v>2</v>
      </c>
      <c r="G32" s="625"/>
      <c r="H32" s="626" t="s">
        <v>67</v>
      </c>
      <c r="I32" s="625"/>
      <c r="J32" s="626" t="s">
        <v>58</v>
      </c>
      <c r="K32" s="624">
        <v>0</v>
      </c>
      <c r="L32" s="626"/>
      <c r="M32" s="627"/>
      <c r="N32" s="623" t="s">
        <v>2</v>
      </c>
      <c r="O32" s="627"/>
      <c r="P32" s="626" t="s">
        <v>67</v>
      </c>
      <c r="Q32" s="625"/>
      <c r="R32" s="626" t="s">
        <v>58</v>
      </c>
      <c r="S32" s="624">
        <v>0</v>
      </c>
      <c r="T32" s="626"/>
      <c r="U32" s="628" t="s">
        <v>132</v>
      </c>
    </row>
    <row r="33" spans="2:21" x14ac:dyDescent="0.4">
      <c r="B33" s="623">
        <v>28</v>
      </c>
      <c r="C33" s="624" t="s">
        <v>66</v>
      </c>
      <c r="D33" s="623" t="s">
        <v>65</v>
      </c>
      <c r="E33" s="625"/>
      <c r="F33" s="623" t="s">
        <v>2</v>
      </c>
      <c r="G33" s="625"/>
      <c r="H33" s="626" t="s">
        <v>67</v>
      </c>
      <c r="I33" s="625"/>
      <c r="J33" s="626" t="s">
        <v>58</v>
      </c>
      <c r="K33" s="624"/>
      <c r="L33" s="626"/>
      <c r="M33" s="627"/>
      <c r="N33" s="623" t="s">
        <v>2</v>
      </c>
      <c r="O33" s="627"/>
      <c r="P33" s="626" t="s">
        <v>67</v>
      </c>
      <c r="Q33" s="625"/>
      <c r="R33" s="626" t="s">
        <v>58</v>
      </c>
      <c r="S33" s="624"/>
      <c r="T33" s="626"/>
      <c r="U33" s="628"/>
    </row>
    <row r="34" spans="2:21" x14ac:dyDescent="0.4">
      <c r="B34" s="623">
        <v>29</v>
      </c>
      <c r="C34" s="624" t="s">
        <v>66</v>
      </c>
      <c r="D34" s="623" t="s">
        <v>65</v>
      </c>
      <c r="E34" s="625"/>
      <c r="F34" s="623" t="s">
        <v>2</v>
      </c>
      <c r="G34" s="625"/>
      <c r="H34" s="626" t="s">
        <v>67</v>
      </c>
      <c r="I34" s="625"/>
      <c r="J34" s="626" t="s">
        <v>58</v>
      </c>
      <c r="K34" s="624"/>
      <c r="L34" s="626"/>
      <c r="M34" s="627"/>
      <c r="N34" s="623" t="s">
        <v>2</v>
      </c>
      <c r="O34" s="627"/>
      <c r="P34" s="626" t="s">
        <v>67</v>
      </c>
      <c r="Q34" s="625"/>
      <c r="R34" s="626" t="s">
        <v>58</v>
      </c>
      <c r="S34" s="624"/>
      <c r="T34" s="626"/>
      <c r="U34" s="628"/>
    </row>
    <row r="35" spans="2:21" x14ac:dyDescent="0.4">
      <c r="B35" s="623">
        <v>30</v>
      </c>
      <c r="C35" s="624" t="s">
        <v>66</v>
      </c>
      <c r="D35" s="623" t="s">
        <v>65</v>
      </c>
      <c r="E35" s="625"/>
      <c r="F35" s="623" t="s">
        <v>2</v>
      </c>
      <c r="G35" s="625"/>
      <c r="H35" s="626" t="s">
        <v>67</v>
      </c>
      <c r="I35" s="625"/>
      <c r="J35" s="626" t="s">
        <v>58</v>
      </c>
      <c r="K35" s="624"/>
      <c r="L35" s="626"/>
      <c r="M35" s="627"/>
      <c r="N35" s="623" t="s">
        <v>2</v>
      </c>
      <c r="O35" s="627"/>
      <c r="P35" s="626" t="s">
        <v>67</v>
      </c>
      <c r="Q35" s="625"/>
      <c r="R35" s="626" t="s">
        <v>58</v>
      </c>
      <c r="S35" s="624"/>
      <c r="T35" s="626"/>
      <c r="U35" s="628"/>
    </row>
    <row r="36" spans="2:21" x14ac:dyDescent="0.4">
      <c r="C36" s="79"/>
    </row>
    <row r="37" spans="2:21" x14ac:dyDescent="0.4">
      <c r="C37" s="80" t="s">
        <v>134</v>
      </c>
    </row>
    <row r="38" spans="2:21" x14ac:dyDescent="0.4">
      <c r="C38" s="80" t="s">
        <v>135</v>
      </c>
    </row>
    <row r="39" spans="2:21" x14ac:dyDescent="0.4">
      <c r="C39" s="80" t="s">
        <v>136</v>
      </c>
    </row>
    <row r="40" spans="2:21" x14ac:dyDescent="0.4">
      <c r="C40" s="80" t="s">
        <v>137</v>
      </c>
    </row>
  </sheetData>
  <sheetProtection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6"/>
  <sheetViews>
    <sheetView showGridLines="0" view="pageBreakPreview" zoomScale="55" zoomScaleNormal="70" zoomScaleSheetLayoutView="55" workbookViewId="0">
      <selection activeCell="A16" sqref="A16:XFD17"/>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185</v>
      </c>
      <c r="D1" s="11"/>
      <c r="E1" s="11"/>
      <c r="F1" s="11"/>
      <c r="G1" s="11"/>
      <c r="H1" s="5" t="s">
        <v>0</v>
      </c>
      <c r="J1" s="5"/>
      <c r="L1" s="11"/>
      <c r="M1" s="11"/>
      <c r="N1" s="11"/>
      <c r="O1" s="11"/>
      <c r="P1" s="11"/>
      <c r="Q1" s="11"/>
      <c r="R1" s="11"/>
      <c r="AM1" s="8"/>
      <c r="AN1" s="7"/>
      <c r="AO1" s="7" t="s">
        <v>60</v>
      </c>
      <c r="AP1" s="301" t="s">
        <v>141</v>
      </c>
      <c r="AQ1" s="302"/>
      <c r="AR1" s="302"/>
      <c r="AS1" s="302"/>
      <c r="AT1" s="302"/>
      <c r="AU1" s="302"/>
      <c r="AV1" s="302"/>
      <c r="AW1" s="302"/>
      <c r="AX1" s="302"/>
      <c r="AY1" s="302"/>
      <c r="AZ1" s="302"/>
      <c r="BA1" s="302"/>
      <c r="BB1" s="302"/>
      <c r="BC1" s="302"/>
      <c r="BD1" s="302"/>
      <c r="BE1" s="302"/>
      <c r="BF1" s="7" t="s">
        <v>21</v>
      </c>
    </row>
    <row r="2" spans="2:64" s="12" customFormat="1" ht="20.25" customHeight="1" x14ac:dyDescent="0.4">
      <c r="C2" s="11"/>
      <c r="D2" s="11"/>
      <c r="E2" s="11"/>
      <c r="F2" s="11"/>
      <c r="G2" s="11"/>
      <c r="J2" s="5"/>
      <c r="L2" s="11"/>
      <c r="M2" s="11"/>
      <c r="N2" s="11"/>
      <c r="O2" s="11"/>
      <c r="P2" s="11"/>
      <c r="Q2" s="11"/>
      <c r="R2" s="11"/>
      <c r="Y2" s="90" t="s">
        <v>56</v>
      </c>
      <c r="Z2" s="303">
        <v>6</v>
      </c>
      <c r="AA2" s="303"/>
      <c r="AB2" s="90" t="s">
        <v>57</v>
      </c>
      <c r="AC2" s="580">
        <f>IF(Z2=0,"",YEAR(DATE(2018+Z2,1,1)))</f>
        <v>2024</v>
      </c>
      <c r="AD2" s="580"/>
      <c r="AE2" s="91" t="s">
        <v>58</v>
      </c>
      <c r="AF2" s="91" t="s">
        <v>1</v>
      </c>
      <c r="AG2" s="303">
        <v>4</v>
      </c>
      <c r="AH2" s="303"/>
      <c r="AI2" s="91" t="s">
        <v>47</v>
      </c>
      <c r="AM2" s="8"/>
      <c r="AN2" s="7"/>
      <c r="AO2" s="7" t="s">
        <v>59</v>
      </c>
      <c r="AP2" s="303" t="s">
        <v>35</v>
      </c>
      <c r="AQ2" s="303"/>
      <c r="AR2" s="303"/>
      <c r="AS2" s="303"/>
      <c r="AT2" s="303"/>
      <c r="AU2" s="303"/>
      <c r="AV2" s="303"/>
      <c r="AW2" s="303"/>
      <c r="AX2" s="303"/>
      <c r="AY2" s="303"/>
      <c r="AZ2" s="303"/>
      <c r="BA2" s="303"/>
      <c r="BB2" s="303"/>
      <c r="BC2" s="303"/>
      <c r="BD2" s="303"/>
      <c r="BE2" s="303"/>
      <c r="BF2" s="7" t="s">
        <v>21</v>
      </c>
    </row>
    <row r="3" spans="2:64" s="6" customFormat="1" ht="20.25" customHeight="1" x14ac:dyDescent="0.4">
      <c r="B3" s="119"/>
      <c r="C3" s="119"/>
      <c r="D3" s="119"/>
      <c r="E3" s="119"/>
      <c r="F3" s="119"/>
      <c r="G3" s="114"/>
      <c r="H3" s="119"/>
      <c r="I3" s="119"/>
      <c r="J3" s="114"/>
      <c r="K3" s="119"/>
      <c r="L3" s="116"/>
      <c r="M3" s="116"/>
      <c r="N3" s="116"/>
      <c r="O3" s="116"/>
      <c r="P3" s="116"/>
      <c r="Q3" s="116"/>
      <c r="R3" s="116"/>
      <c r="S3" s="119"/>
      <c r="T3" s="119"/>
      <c r="U3" s="119"/>
      <c r="V3" s="119"/>
      <c r="W3" s="119"/>
      <c r="X3" s="119"/>
      <c r="Y3" s="119"/>
      <c r="Z3" s="120"/>
      <c r="AA3" s="120"/>
      <c r="AB3" s="121"/>
      <c r="AC3" s="122"/>
      <c r="AD3" s="121"/>
      <c r="AE3" s="119"/>
      <c r="AF3" s="119"/>
      <c r="AG3" s="119"/>
      <c r="AH3" s="119"/>
      <c r="AI3" s="119"/>
      <c r="AJ3" s="119"/>
      <c r="AK3" s="119"/>
      <c r="AL3" s="119"/>
      <c r="AM3" s="119"/>
      <c r="AN3" s="119"/>
      <c r="AO3" s="119"/>
      <c r="AP3" s="119"/>
      <c r="AQ3" s="119"/>
      <c r="AR3" s="119"/>
      <c r="AS3" s="119"/>
      <c r="AT3" s="119"/>
      <c r="BA3" s="50" t="s">
        <v>92</v>
      </c>
      <c r="BB3" s="305" t="s">
        <v>128</v>
      </c>
      <c r="BC3" s="306"/>
      <c r="BD3" s="306"/>
      <c r="BE3" s="307"/>
      <c r="BF3" s="7"/>
    </row>
    <row r="4" spans="2:64" s="6" customFormat="1" ht="18.75" x14ac:dyDescent="0.4">
      <c r="B4" s="119"/>
      <c r="C4" s="119"/>
      <c r="D4" s="119"/>
      <c r="E4" s="119"/>
      <c r="F4" s="119"/>
      <c r="G4" s="114"/>
      <c r="H4" s="119"/>
      <c r="I4" s="119"/>
      <c r="J4" s="114"/>
      <c r="K4" s="119"/>
      <c r="L4" s="116"/>
      <c r="M4" s="116"/>
      <c r="N4" s="116"/>
      <c r="O4" s="116"/>
      <c r="P4" s="116"/>
      <c r="Q4" s="116"/>
      <c r="R4" s="116"/>
      <c r="S4" s="119"/>
      <c r="T4" s="119"/>
      <c r="U4" s="119"/>
      <c r="V4" s="119"/>
      <c r="W4" s="119"/>
      <c r="X4" s="119"/>
      <c r="Y4" s="119"/>
      <c r="Z4" s="124"/>
      <c r="AA4" s="124"/>
      <c r="AB4" s="119"/>
      <c r="AC4" s="119"/>
      <c r="AD4" s="119"/>
      <c r="AE4" s="119"/>
      <c r="AF4" s="119"/>
      <c r="AG4" s="112"/>
      <c r="AH4" s="112"/>
      <c r="AI4" s="112"/>
      <c r="AJ4" s="112"/>
      <c r="AK4" s="112"/>
      <c r="AL4" s="112"/>
      <c r="AM4" s="112"/>
      <c r="AN4" s="112"/>
      <c r="AO4" s="112"/>
      <c r="AP4" s="112"/>
      <c r="AQ4" s="112"/>
      <c r="AR4" s="112"/>
      <c r="AS4" s="112"/>
      <c r="AT4" s="112"/>
      <c r="AU4" s="12"/>
      <c r="AV4" s="12"/>
      <c r="AW4" s="12"/>
      <c r="AX4" s="12"/>
      <c r="AY4" s="12"/>
      <c r="AZ4" s="12"/>
      <c r="BA4" s="50" t="s">
        <v>129</v>
      </c>
      <c r="BB4" s="305" t="s">
        <v>130</v>
      </c>
      <c r="BC4" s="306"/>
      <c r="BD4" s="306"/>
      <c r="BE4" s="307"/>
      <c r="BF4" s="45"/>
    </row>
    <row r="5" spans="2:64" s="6" customFormat="1" ht="6.75" customHeight="1" x14ac:dyDescent="0.4">
      <c r="B5" s="119"/>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F5" s="119"/>
      <c r="AG5" s="112"/>
      <c r="AH5" s="112"/>
      <c r="AI5" s="112"/>
      <c r="AJ5" s="112"/>
      <c r="AK5" s="112"/>
      <c r="AL5" s="112"/>
      <c r="AM5" s="112"/>
      <c r="AN5" s="112"/>
      <c r="AO5" s="112"/>
      <c r="AP5" s="112"/>
      <c r="AQ5" s="112"/>
      <c r="AR5" s="112"/>
      <c r="AS5" s="112"/>
      <c r="AT5" s="112"/>
      <c r="AU5" s="12"/>
      <c r="AV5" s="12"/>
      <c r="AW5" s="12"/>
      <c r="AX5" s="12"/>
      <c r="AY5" s="12"/>
      <c r="AZ5" s="12"/>
      <c r="BA5" s="12"/>
      <c r="BB5" s="12"/>
      <c r="BC5" s="12"/>
      <c r="BD5" s="12"/>
      <c r="BE5" s="45"/>
      <c r="BF5" s="45"/>
    </row>
    <row r="6" spans="2:64" s="6" customFormat="1" ht="20.25" customHeight="1" x14ac:dyDescent="0.4">
      <c r="B6" s="119"/>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F6" s="119"/>
      <c r="AG6" s="112"/>
      <c r="AH6" s="112"/>
      <c r="AI6" s="112"/>
      <c r="AJ6" s="112"/>
      <c r="AK6" s="112"/>
      <c r="AL6" s="112" t="s">
        <v>156</v>
      </c>
      <c r="AM6" s="112"/>
      <c r="AN6" s="112"/>
      <c r="AO6" s="112"/>
      <c r="AP6" s="112"/>
      <c r="AQ6" s="112"/>
      <c r="AR6" s="112"/>
      <c r="AS6" s="112"/>
      <c r="AT6" s="139"/>
      <c r="AU6" s="139"/>
      <c r="AV6" s="145"/>
      <c r="AW6" s="112"/>
      <c r="AX6" s="308">
        <v>40</v>
      </c>
      <c r="AY6" s="310"/>
      <c r="AZ6" s="145" t="s">
        <v>157</v>
      </c>
      <c r="BA6" s="112"/>
      <c r="BB6" s="308">
        <v>160</v>
      </c>
      <c r="BC6" s="310"/>
      <c r="BD6" s="145" t="s">
        <v>158</v>
      </c>
      <c r="BE6" s="112"/>
      <c r="BF6" s="45"/>
    </row>
    <row r="7" spans="2:64" s="6" customFormat="1" ht="6.75" customHeight="1" x14ac:dyDescent="0.4">
      <c r="B7" s="119"/>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F7" s="119"/>
      <c r="AG7" s="112"/>
      <c r="AH7" s="112"/>
      <c r="AI7" s="112"/>
      <c r="AJ7" s="112"/>
      <c r="AK7" s="112"/>
      <c r="AL7" s="112"/>
      <c r="AM7" s="112"/>
      <c r="AN7" s="112"/>
      <c r="AO7" s="112"/>
      <c r="AP7" s="112"/>
      <c r="AQ7" s="112"/>
      <c r="AR7" s="112"/>
      <c r="AS7" s="112"/>
      <c r="AT7" s="112"/>
      <c r="AU7" s="12"/>
      <c r="AV7" s="12"/>
      <c r="AW7" s="12"/>
      <c r="AX7" s="12"/>
      <c r="AY7" s="12"/>
      <c r="AZ7" s="12"/>
      <c r="BA7" s="12"/>
      <c r="BB7" s="12"/>
      <c r="BC7" s="12"/>
      <c r="BD7" s="12"/>
      <c r="BE7" s="45"/>
      <c r="BF7" s="45"/>
    </row>
    <row r="8" spans="2:64" s="6" customFormat="1" ht="20.25" customHeight="1" x14ac:dyDescent="0.4">
      <c r="B8" s="130"/>
      <c r="C8" s="130"/>
      <c r="D8" s="130"/>
      <c r="E8" s="130"/>
      <c r="F8" s="130"/>
      <c r="G8" s="131"/>
      <c r="H8" s="131"/>
      <c r="I8" s="131"/>
      <c r="J8" s="130"/>
      <c r="K8" s="130"/>
      <c r="L8" s="131"/>
      <c r="M8" s="131"/>
      <c r="N8" s="131"/>
      <c r="O8" s="130"/>
      <c r="P8" s="131"/>
      <c r="Q8" s="131"/>
      <c r="R8" s="131"/>
      <c r="S8" s="132"/>
      <c r="T8" s="133"/>
      <c r="U8" s="133"/>
      <c r="V8" s="134"/>
      <c r="W8" s="119"/>
      <c r="X8" s="119"/>
      <c r="Y8" s="119"/>
      <c r="Z8" s="129"/>
      <c r="AA8" s="135"/>
      <c r="AB8" s="127"/>
      <c r="AC8" s="129"/>
      <c r="AD8" s="129"/>
      <c r="AE8" s="129"/>
      <c r="AF8" s="136"/>
      <c r="AG8" s="137"/>
      <c r="AH8" s="137"/>
      <c r="AI8" s="137"/>
      <c r="AJ8" s="138"/>
      <c r="AK8" s="128"/>
      <c r="AL8" s="135"/>
      <c r="AM8" s="135"/>
      <c r="AN8" s="127"/>
      <c r="AO8" s="139"/>
      <c r="AP8" s="139"/>
      <c r="AQ8" s="139"/>
      <c r="AR8" s="140"/>
      <c r="AS8" s="140"/>
      <c r="AT8" s="112"/>
      <c r="AU8" s="69"/>
      <c r="AV8" s="69"/>
      <c r="AW8" s="44"/>
      <c r="AX8" s="12"/>
      <c r="AY8" s="12" t="s">
        <v>55</v>
      </c>
      <c r="AZ8" s="12"/>
      <c r="BA8" s="12"/>
      <c r="BB8" s="581">
        <f>DAY(EOMONTH(DATE(AC2,AG2,1),0))</f>
        <v>30</v>
      </c>
      <c r="BC8" s="582"/>
      <c r="BD8" s="12" t="s">
        <v>48</v>
      </c>
      <c r="BE8" s="12"/>
      <c r="BF8" s="12"/>
      <c r="BJ8" s="7"/>
      <c r="BK8" s="7"/>
      <c r="BL8" s="7"/>
    </row>
    <row r="9" spans="2:64" s="6" customFormat="1" ht="6" customHeight="1" x14ac:dyDescent="0.4">
      <c r="B9" s="141"/>
      <c r="C9" s="141"/>
      <c r="D9" s="141"/>
      <c r="E9" s="141"/>
      <c r="F9" s="141"/>
      <c r="G9" s="130"/>
      <c r="H9" s="131"/>
      <c r="I9" s="139"/>
      <c r="J9" s="139"/>
      <c r="K9" s="141"/>
      <c r="L9" s="130"/>
      <c r="M9" s="131"/>
      <c r="N9" s="139"/>
      <c r="O9" s="139"/>
      <c r="P9" s="130"/>
      <c r="Q9" s="139"/>
      <c r="R9" s="141"/>
      <c r="S9" s="139"/>
      <c r="T9" s="139"/>
      <c r="U9" s="139"/>
      <c r="V9" s="139"/>
      <c r="W9" s="119"/>
      <c r="X9" s="119"/>
      <c r="Y9" s="119"/>
      <c r="Z9" s="126"/>
      <c r="AA9" s="138"/>
      <c r="AB9" s="138"/>
      <c r="AC9" s="126"/>
      <c r="AD9" s="126"/>
      <c r="AE9" s="126"/>
      <c r="AF9" s="142"/>
      <c r="AG9" s="129"/>
      <c r="AH9" s="138"/>
      <c r="AI9" s="126"/>
      <c r="AJ9" s="137"/>
      <c r="AK9" s="138"/>
      <c r="AL9" s="138"/>
      <c r="AM9" s="138"/>
      <c r="AN9" s="138"/>
      <c r="AO9" s="126"/>
      <c r="AP9" s="112"/>
      <c r="AQ9" s="143"/>
      <c r="AR9" s="143"/>
      <c r="AS9" s="143"/>
      <c r="AT9" s="112"/>
      <c r="AU9" s="12"/>
      <c r="AV9" s="12"/>
      <c r="AW9" s="12"/>
      <c r="AX9" s="12"/>
      <c r="AY9" s="12"/>
      <c r="AZ9" s="12"/>
      <c r="BA9" s="12"/>
      <c r="BB9" s="12"/>
      <c r="BC9" s="12"/>
      <c r="BD9" s="12"/>
      <c r="BE9" s="12"/>
      <c r="BF9" s="12"/>
      <c r="BJ9" s="7"/>
      <c r="BK9" s="7"/>
      <c r="BL9" s="7"/>
    </row>
    <row r="10" spans="2:64" s="6" customFormat="1" ht="18.75" x14ac:dyDescent="0.2">
      <c r="B10" s="130"/>
      <c r="C10" s="130"/>
      <c r="D10" s="130"/>
      <c r="E10" s="130"/>
      <c r="F10" s="130"/>
      <c r="G10" s="131"/>
      <c r="H10" s="131"/>
      <c r="I10" s="131"/>
      <c r="J10" s="130"/>
      <c r="K10" s="130"/>
      <c r="L10" s="131"/>
      <c r="M10" s="131"/>
      <c r="N10" s="131"/>
      <c r="O10" s="130"/>
      <c r="P10" s="131"/>
      <c r="Q10" s="131"/>
      <c r="R10" s="131"/>
      <c r="S10" s="132"/>
      <c r="T10" s="133"/>
      <c r="U10" s="133"/>
      <c r="V10" s="134"/>
      <c r="W10" s="119"/>
      <c r="X10" s="119"/>
      <c r="Y10" s="119"/>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46"/>
      <c r="AV10" s="37"/>
      <c r="AW10" s="37"/>
      <c r="AX10" s="47"/>
      <c r="AY10" s="47"/>
      <c r="AZ10" s="45" t="s">
        <v>159</v>
      </c>
      <c r="BA10" s="37"/>
      <c r="BB10" s="308">
        <v>1</v>
      </c>
      <c r="BC10" s="309"/>
      <c r="BD10" s="310"/>
      <c r="BE10" s="18" t="s">
        <v>22</v>
      </c>
      <c r="BF10" s="12"/>
      <c r="BJ10" s="7"/>
      <c r="BK10" s="7"/>
      <c r="BL10" s="7"/>
    </row>
    <row r="11" spans="2:64" s="6"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W11" s="119"/>
      <c r="X11" s="119"/>
      <c r="Y11" s="119"/>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46"/>
      <c r="AV11" s="37"/>
      <c r="AW11" s="37"/>
      <c r="AX11" s="47"/>
      <c r="AY11" s="47"/>
      <c r="AZ11" s="37"/>
      <c r="BA11" s="37"/>
      <c r="BB11" s="36"/>
      <c r="BC11" s="36"/>
      <c r="BD11" s="36"/>
      <c r="BE11" s="18"/>
      <c r="BF11" s="12"/>
      <c r="BJ11" s="7"/>
      <c r="BK11" s="7"/>
      <c r="BL11" s="7"/>
    </row>
    <row r="12" spans="2:64" s="6"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W12" s="119"/>
      <c r="X12" s="119"/>
      <c r="Y12" s="119"/>
      <c r="Z12" s="130"/>
      <c r="AA12" s="151"/>
      <c r="AB12" s="151"/>
      <c r="AC12" s="130"/>
      <c r="AD12" s="129"/>
      <c r="AE12" s="129"/>
      <c r="AF12" s="136"/>
      <c r="AG12" s="127"/>
      <c r="AH12" s="137"/>
      <c r="AI12" s="138"/>
      <c r="AJ12" s="137"/>
      <c r="AK12" s="138"/>
      <c r="AL12" s="138"/>
      <c r="AM12" s="138"/>
      <c r="AN12" s="138"/>
      <c r="AO12" s="311"/>
      <c r="AP12" s="311"/>
      <c r="AQ12" s="311"/>
      <c r="AR12" s="145"/>
      <c r="AS12" s="143"/>
      <c r="AT12" s="143"/>
      <c r="AU12" s="46"/>
      <c r="AV12" s="37"/>
      <c r="AW12" s="37"/>
      <c r="AX12" s="47"/>
      <c r="AY12" s="47"/>
      <c r="AZ12" s="37"/>
      <c r="BA12" s="37"/>
      <c r="BB12" s="308">
        <v>1</v>
      </c>
      <c r="BC12" s="309"/>
      <c r="BD12" s="310"/>
      <c r="BE12" s="48" t="s">
        <v>23</v>
      </c>
      <c r="BF12" s="12"/>
      <c r="BJ12" s="7"/>
      <c r="BK12" s="7"/>
      <c r="BL12" s="7"/>
    </row>
    <row r="13" spans="2:64" s="6"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W13" s="119"/>
      <c r="X13" s="119"/>
      <c r="Y13" s="119"/>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46"/>
      <c r="AV13" s="37"/>
      <c r="AW13" s="37"/>
      <c r="AX13" s="47"/>
      <c r="AY13" s="47"/>
      <c r="AZ13" s="37"/>
      <c r="BA13" s="37"/>
      <c r="BB13" s="36"/>
      <c r="BC13" s="36"/>
      <c r="BD13" s="36"/>
      <c r="BE13" s="18"/>
      <c r="BF13" s="12"/>
      <c r="BJ13" s="7"/>
      <c r="BK13" s="7"/>
      <c r="BL13" s="7"/>
    </row>
    <row r="14" spans="2:64" s="6" customFormat="1" ht="18.75" x14ac:dyDescent="0.4">
      <c r="B14" s="150"/>
      <c r="C14" s="150"/>
      <c r="D14" s="150"/>
      <c r="E14" s="150"/>
      <c r="F14" s="150"/>
      <c r="G14" s="150"/>
      <c r="H14" s="150"/>
      <c r="I14" s="150"/>
      <c r="J14" s="150"/>
      <c r="K14" s="150"/>
      <c r="L14" s="150"/>
      <c r="M14" s="150"/>
      <c r="N14" s="150"/>
      <c r="O14" s="150"/>
      <c r="P14" s="150"/>
      <c r="Q14" s="150"/>
      <c r="R14" s="150"/>
      <c r="S14" s="150"/>
      <c r="T14" s="150"/>
      <c r="U14" s="150"/>
      <c r="V14" s="150"/>
      <c r="W14" s="119"/>
      <c r="X14" s="119"/>
      <c r="Y14" s="119"/>
      <c r="Z14" s="130"/>
      <c r="AA14" s="151"/>
      <c r="AB14" s="151"/>
      <c r="AC14" s="130"/>
      <c r="AD14" s="129"/>
      <c r="AE14" s="129"/>
      <c r="AF14" s="142"/>
      <c r="AG14" s="112"/>
      <c r="AH14" s="112"/>
      <c r="AI14" s="112"/>
      <c r="AJ14" s="112"/>
      <c r="AK14" s="112"/>
      <c r="AL14" s="112"/>
      <c r="AM14" s="112"/>
      <c r="AN14" s="112"/>
      <c r="AO14" s="139"/>
      <c r="AP14" s="139"/>
      <c r="AQ14" s="139"/>
      <c r="AR14" s="112"/>
      <c r="AS14" s="143"/>
      <c r="AT14" s="125" t="s">
        <v>160</v>
      </c>
      <c r="AU14" s="266"/>
      <c r="AV14" s="267"/>
      <c r="AW14" s="268"/>
      <c r="AX14" s="36" t="s">
        <v>2</v>
      </c>
      <c r="AY14" s="266"/>
      <c r="AZ14" s="267"/>
      <c r="BA14" s="268"/>
      <c r="BB14" s="35" t="s">
        <v>24</v>
      </c>
      <c r="BC14" s="583">
        <f>(AY14-AU14)*24</f>
        <v>0</v>
      </c>
      <c r="BD14" s="584"/>
      <c r="BE14" s="34" t="s">
        <v>25</v>
      </c>
      <c r="BF14" s="36"/>
      <c r="BJ14" s="7"/>
      <c r="BK14" s="7"/>
      <c r="BL14" s="7"/>
    </row>
    <row r="15" spans="2:64" s="6" customFormat="1" ht="6.75" customHeight="1" x14ac:dyDescent="0.15">
      <c r="B15" s="119"/>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P15" s="119"/>
      <c r="AQ15" s="124"/>
      <c r="AR15" s="124"/>
      <c r="AS15" s="124"/>
      <c r="AT15" s="124"/>
      <c r="AU15" s="26"/>
      <c r="AV15" s="25"/>
      <c r="AW15" s="25"/>
      <c r="AX15" s="31"/>
      <c r="AY15" s="31"/>
      <c r="AZ15" s="25"/>
      <c r="BA15" s="25"/>
      <c r="BB15" s="23"/>
      <c r="BC15" s="23"/>
      <c r="BD15" s="23"/>
      <c r="BE15" s="22"/>
      <c r="BJ15" s="7"/>
      <c r="BK15" s="7"/>
      <c r="BL15" s="7"/>
    </row>
    <row r="16" spans="2:64" s="6" customFormat="1" ht="18.75" x14ac:dyDescent="0.4">
      <c r="B16" s="38"/>
      <c r="C16" s="38"/>
      <c r="D16" s="38"/>
      <c r="E16" s="38"/>
      <c r="F16" s="38"/>
      <c r="G16" s="38"/>
      <c r="H16" s="38"/>
      <c r="I16" s="38"/>
      <c r="J16" s="38"/>
      <c r="K16" s="38"/>
      <c r="L16" s="38"/>
      <c r="M16" s="38"/>
      <c r="N16" s="38"/>
      <c r="O16" s="38"/>
      <c r="P16" s="38"/>
      <c r="Q16" s="38"/>
      <c r="R16" s="38"/>
      <c r="S16" s="38"/>
      <c r="T16" s="38"/>
      <c r="U16" s="38"/>
      <c r="V16" s="38"/>
      <c r="Z16" s="613"/>
      <c r="AA16" s="10"/>
      <c r="AB16" s="10"/>
      <c r="AC16" s="613"/>
      <c r="AD16" s="46"/>
      <c r="AE16" s="46"/>
      <c r="AG16" s="12"/>
      <c r="AH16" s="12"/>
      <c r="AI16" s="12"/>
      <c r="AJ16" s="12"/>
      <c r="AK16" s="614" t="s">
        <v>198</v>
      </c>
      <c r="AL16" s="614"/>
      <c r="AM16" s="614"/>
      <c r="AN16" s="614"/>
      <c r="AO16" s="614"/>
      <c r="AP16" s="614"/>
      <c r="AQ16" s="614"/>
      <c r="AR16" s="614"/>
      <c r="AS16" s="614"/>
      <c r="AT16" s="615"/>
      <c r="AU16" s="266" t="s">
        <v>47</v>
      </c>
      <c r="AV16" s="267"/>
      <c r="AW16" s="268"/>
      <c r="AX16" s="46" t="s">
        <v>2</v>
      </c>
      <c r="AY16" s="266" t="s">
        <v>195</v>
      </c>
      <c r="AZ16" s="267"/>
      <c r="BA16" s="268"/>
      <c r="BB16" s="616" t="s">
        <v>196</v>
      </c>
      <c r="BC16" s="617"/>
      <c r="BD16" s="618" t="s">
        <v>197</v>
      </c>
      <c r="BE16" s="619"/>
      <c r="BF16" s="6" t="s">
        <v>21</v>
      </c>
      <c r="BJ16" s="7"/>
      <c r="BK16" s="7"/>
      <c r="BL16" s="7"/>
    </row>
    <row r="17" spans="2:64" s="6" customFormat="1" ht="6.75" customHeight="1" x14ac:dyDescent="0.15">
      <c r="C17" s="620"/>
      <c r="D17" s="620"/>
      <c r="E17" s="620"/>
      <c r="F17" s="620"/>
      <c r="G17" s="12"/>
      <c r="H17" s="12"/>
      <c r="I17" s="45"/>
      <c r="J17" s="46"/>
      <c r="K17" s="621"/>
      <c r="L17" s="12"/>
      <c r="M17" s="12"/>
      <c r="N17" s="46"/>
      <c r="O17" s="12"/>
      <c r="P17" s="12"/>
      <c r="Q17" s="621"/>
      <c r="R17" s="12"/>
      <c r="S17" s="12"/>
      <c r="T17" s="12"/>
      <c r="U17" s="12"/>
      <c r="V17" s="12"/>
      <c r="W17" s="45"/>
      <c r="X17" s="46"/>
      <c r="Y17" s="46"/>
      <c r="Z17" s="11"/>
      <c r="AA17" s="46"/>
      <c r="AB17" s="45"/>
      <c r="AC17" s="46"/>
      <c r="AD17" s="621"/>
      <c r="AE17" s="12"/>
      <c r="AG17" s="26"/>
      <c r="AH17" s="622"/>
      <c r="AJ17" s="622"/>
      <c r="AQ17" s="26"/>
      <c r="AR17" s="26"/>
      <c r="AS17" s="26"/>
      <c r="AT17" s="26"/>
      <c r="AU17" s="26"/>
      <c r="AX17" s="31"/>
      <c r="AY17" s="31"/>
      <c r="BB17" s="26"/>
      <c r="BC17" s="26"/>
      <c r="BD17" s="26"/>
      <c r="BE17" s="22"/>
      <c r="BJ17" s="7"/>
      <c r="BK17" s="7"/>
      <c r="BL17" s="7"/>
    </row>
    <row r="18" spans="2:64" ht="8.4499999999999993" customHeight="1" thickBot="1" x14ac:dyDescent="0.45">
      <c r="B18" s="159"/>
      <c r="C18" s="160"/>
      <c r="D18" s="160"/>
      <c r="E18" s="160"/>
      <c r="F18" s="160"/>
      <c r="G18" s="160"/>
      <c r="H18" s="159"/>
      <c r="I18" s="159"/>
      <c r="J18" s="159"/>
      <c r="K18" s="159"/>
      <c r="L18" s="159"/>
      <c r="M18" s="159"/>
      <c r="N18" s="159"/>
      <c r="O18" s="159"/>
      <c r="P18" s="159"/>
      <c r="Q18" s="159"/>
      <c r="R18" s="159"/>
      <c r="S18" s="159"/>
      <c r="T18" s="159"/>
      <c r="U18" s="159"/>
      <c r="V18" s="159"/>
      <c r="W18" s="159"/>
      <c r="X18" s="160"/>
      <c r="Y18" s="159"/>
      <c r="Z18" s="159"/>
      <c r="AA18" s="159"/>
      <c r="AB18" s="159"/>
      <c r="AC18" s="159"/>
      <c r="AD18" s="159"/>
      <c r="AE18" s="159"/>
      <c r="AF18" s="159"/>
      <c r="AG18" s="159"/>
      <c r="AH18" s="159"/>
      <c r="AI18" s="159"/>
      <c r="AJ18" s="159"/>
      <c r="AK18" s="159"/>
      <c r="AL18" s="159"/>
      <c r="AM18" s="159"/>
      <c r="AN18" s="160"/>
      <c r="AO18" s="159"/>
      <c r="AP18" s="159"/>
      <c r="AQ18" s="159"/>
      <c r="AR18" s="159"/>
      <c r="AS18" s="159"/>
      <c r="AT18" s="159"/>
      <c r="BE18" s="13"/>
      <c r="BF18" s="13"/>
      <c r="BG18" s="13"/>
    </row>
    <row r="19" spans="2:64" ht="20.25" customHeight="1" x14ac:dyDescent="0.4">
      <c r="B19" s="519" t="s">
        <v>86</v>
      </c>
      <c r="C19" s="522" t="s">
        <v>161</v>
      </c>
      <c r="D19" s="523"/>
      <c r="E19" s="524"/>
      <c r="F19" s="87"/>
      <c r="G19" s="531" t="s">
        <v>162</v>
      </c>
      <c r="H19" s="534" t="s">
        <v>163</v>
      </c>
      <c r="I19" s="523"/>
      <c r="J19" s="523"/>
      <c r="K19" s="524"/>
      <c r="L19" s="534" t="s">
        <v>164</v>
      </c>
      <c r="M19" s="523"/>
      <c r="N19" s="523"/>
      <c r="O19" s="537"/>
      <c r="P19" s="540"/>
      <c r="Q19" s="541"/>
      <c r="R19" s="542"/>
      <c r="S19" s="344" t="s">
        <v>165</v>
      </c>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6"/>
      <c r="AX19" s="568" t="str">
        <f>IF(BB3="４週","(11) 1～4週目の勤務時間数合計","(11) 1か月の勤務時間数   合計")</f>
        <v>(11) 1～4週目の勤務時間数合計</v>
      </c>
      <c r="AY19" s="569"/>
      <c r="AZ19" s="574" t="s">
        <v>166</v>
      </c>
      <c r="BA19" s="575"/>
      <c r="BB19" s="553" t="s">
        <v>167</v>
      </c>
      <c r="BC19" s="554"/>
      <c r="BD19" s="554"/>
      <c r="BE19" s="554"/>
      <c r="BF19" s="555"/>
    </row>
    <row r="20" spans="2:64" ht="20.25" customHeight="1" x14ac:dyDescent="0.4">
      <c r="B20" s="520"/>
      <c r="C20" s="525"/>
      <c r="D20" s="526"/>
      <c r="E20" s="527"/>
      <c r="F20" s="88"/>
      <c r="G20" s="532"/>
      <c r="H20" s="535"/>
      <c r="I20" s="526"/>
      <c r="J20" s="526"/>
      <c r="K20" s="527"/>
      <c r="L20" s="535"/>
      <c r="M20" s="526"/>
      <c r="N20" s="526"/>
      <c r="O20" s="538"/>
      <c r="P20" s="543"/>
      <c r="Q20" s="544"/>
      <c r="R20" s="545"/>
      <c r="S20" s="562" t="s">
        <v>16</v>
      </c>
      <c r="T20" s="563"/>
      <c r="U20" s="563"/>
      <c r="V20" s="563"/>
      <c r="W20" s="563"/>
      <c r="X20" s="563"/>
      <c r="Y20" s="564"/>
      <c r="Z20" s="562" t="s">
        <v>17</v>
      </c>
      <c r="AA20" s="563"/>
      <c r="AB20" s="563"/>
      <c r="AC20" s="563"/>
      <c r="AD20" s="563"/>
      <c r="AE20" s="563"/>
      <c r="AF20" s="564"/>
      <c r="AG20" s="562" t="s">
        <v>18</v>
      </c>
      <c r="AH20" s="563"/>
      <c r="AI20" s="563"/>
      <c r="AJ20" s="563"/>
      <c r="AK20" s="563"/>
      <c r="AL20" s="563"/>
      <c r="AM20" s="564"/>
      <c r="AN20" s="562" t="s">
        <v>19</v>
      </c>
      <c r="AO20" s="563"/>
      <c r="AP20" s="563"/>
      <c r="AQ20" s="563"/>
      <c r="AR20" s="563"/>
      <c r="AS20" s="563"/>
      <c r="AT20" s="564"/>
      <c r="AU20" s="565" t="s">
        <v>20</v>
      </c>
      <c r="AV20" s="566"/>
      <c r="AW20" s="567"/>
      <c r="AX20" s="570"/>
      <c r="AY20" s="571"/>
      <c r="AZ20" s="576"/>
      <c r="BA20" s="577"/>
      <c r="BB20" s="556"/>
      <c r="BC20" s="557"/>
      <c r="BD20" s="557"/>
      <c r="BE20" s="557"/>
      <c r="BF20" s="558"/>
    </row>
    <row r="21" spans="2:64" ht="20.25" customHeight="1" x14ac:dyDescent="0.4">
      <c r="B21" s="520"/>
      <c r="C21" s="525"/>
      <c r="D21" s="526"/>
      <c r="E21" s="527"/>
      <c r="F21" s="88"/>
      <c r="G21" s="532"/>
      <c r="H21" s="535"/>
      <c r="I21" s="526"/>
      <c r="J21" s="526"/>
      <c r="K21" s="527"/>
      <c r="L21" s="535"/>
      <c r="M21" s="526"/>
      <c r="N21" s="526"/>
      <c r="O21" s="538"/>
      <c r="P21" s="543"/>
      <c r="Q21" s="544"/>
      <c r="R21" s="545"/>
      <c r="S21" s="92">
        <v>1</v>
      </c>
      <c r="T21" s="93">
        <v>2</v>
      </c>
      <c r="U21" s="93">
        <v>3</v>
      </c>
      <c r="V21" s="93">
        <v>4</v>
      </c>
      <c r="W21" s="93">
        <v>5</v>
      </c>
      <c r="X21" s="93">
        <v>6</v>
      </c>
      <c r="Y21" s="94">
        <v>7</v>
      </c>
      <c r="Z21" s="92">
        <v>8</v>
      </c>
      <c r="AA21" s="93">
        <v>9</v>
      </c>
      <c r="AB21" s="93">
        <v>10</v>
      </c>
      <c r="AC21" s="93">
        <v>11</v>
      </c>
      <c r="AD21" s="93">
        <v>12</v>
      </c>
      <c r="AE21" s="93">
        <v>13</v>
      </c>
      <c r="AF21" s="94">
        <v>14</v>
      </c>
      <c r="AG21" s="95">
        <v>15</v>
      </c>
      <c r="AH21" s="93">
        <v>16</v>
      </c>
      <c r="AI21" s="93">
        <v>17</v>
      </c>
      <c r="AJ21" s="93">
        <v>18</v>
      </c>
      <c r="AK21" s="93">
        <v>19</v>
      </c>
      <c r="AL21" s="93">
        <v>20</v>
      </c>
      <c r="AM21" s="94">
        <v>21</v>
      </c>
      <c r="AN21" s="92">
        <v>22</v>
      </c>
      <c r="AO21" s="93">
        <v>23</v>
      </c>
      <c r="AP21" s="93">
        <v>24</v>
      </c>
      <c r="AQ21" s="93">
        <v>25</v>
      </c>
      <c r="AR21" s="93">
        <v>26</v>
      </c>
      <c r="AS21" s="93">
        <v>27</v>
      </c>
      <c r="AT21" s="94">
        <v>28</v>
      </c>
      <c r="AU21" s="96" t="str">
        <f>IF($BB$3="暦月",IF(DAY(DATE($AC$2,$AG$2,29))=29,29,""),"")</f>
        <v/>
      </c>
      <c r="AV21" s="97" t="str">
        <f>IF($BB$3="暦月",IF(DAY(DATE($AC$2,$AG$2,30))=30,30,""),"")</f>
        <v/>
      </c>
      <c r="AW21" s="98" t="str">
        <f>IF($BB$3="暦月",IF(DAY(DATE($AC$2,$AG$2,31))=31,31,""),"")</f>
        <v/>
      </c>
      <c r="AX21" s="570"/>
      <c r="AY21" s="571"/>
      <c r="AZ21" s="576"/>
      <c r="BA21" s="577"/>
      <c r="BB21" s="556"/>
      <c r="BC21" s="557"/>
      <c r="BD21" s="557"/>
      <c r="BE21" s="557"/>
      <c r="BF21" s="558"/>
    </row>
    <row r="22" spans="2:64" ht="20.25" hidden="1" customHeight="1" x14ac:dyDescent="0.4">
      <c r="B22" s="520"/>
      <c r="C22" s="525"/>
      <c r="D22" s="526"/>
      <c r="E22" s="527"/>
      <c r="F22" s="88"/>
      <c r="G22" s="532"/>
      <c r="H22" s="535"/>
      <c r="I22" s="526"/>
      <c r="J22" s="526"/>
      <c r="K22" s="527"/>
      <c r="L22" s="535"/>
      <c r="M22" s="526"/>
      <c r="N22" s="526"/>
      <c r="O22" s="538"/>
      <c r="P22" s="543"/>
      <c r="Q22" s="544"/>
      <c r="R22" s="545"/>
      <c r="S22" s="92">
        <f>WEEKDAY(DATE($AC$2,$AG$2,1))</f>
        <v>2</v>
      </c>
      <c r="T22" s="93">
        <f>WEEKDAY(DATE($AC$2,$AG$2,2))</f>
        <v>3</v>
      </c>
      <c r="U22" s="93">
        <f>WEEKDAY(DATE($AC$2,$AG$2,3))</f>
        <v>4</v>
      </c>
      <c r="V22" s="93">
        <f>WEEKDAY(DATE($AC$2,$AG$2,4))</f>
        <v>5</v>
      </c>
      <c r="W22" s="93">
        <f>WEEKDAY(DATE($AC$2,$AG$2,5))</f>
        <v>6</v>
      </c>
      <c r="X22" s="93">
        <f>WEEKDAY(DATE($AC$2,$AG$2,6))</f>
        <v>7</v>
      </c>
      <c r="Y22" s="94">
        <f>WEEKDAY(DATE($AC$2,$AG$2,7))</f>
        <v>1</v>
      </c>
      <c r="Z22" s="92">
        <f>WEEKDAY(DATE($AC$2,$AG$2,8))</f>
        <v>2</v>
      </c>
      <c r="AA22" s="93">
        <f>WEEKDAY(DATE($AC$2,$AG$2,9))</f>
        <v>3</v>
      </c>
      <c r="AB22" s="93">
        <f>WEEKDAY(DATE($AC$2,$AG$2,10))</f>
        <v>4</v>
      </c>
      <c r="AC22" s="93">
        <f>WEEKDAY(DATE($AC$2,$AG$2,11))</f>
        <v>5</v>
      </c>
      <c r="AD22" s="93">
        <f>WEEKDAY(DATE($AC$2,$AG$2,12))</f>
        <v>6</v>
      </c>
      <c r="AE22" s="93">
        <f>WEEKDAY(DATE($AC$2,$AG$2,13))</f>
        <v>7</v>
      </c>
      <c r="AF22" s="94">
        <f>WEEKDAY(DATE($AC$2,$AG$2,14))</f>
        <v>1</v>
      </c>
      <c r="AG22" s="92">
        <f>WEEKDAY(DATE($AC$2,$AG$2,15))</f>
        <v>2</v>
      </c>
      <c r="AH22" s="93">
        <f>WEEKDAY(DATE($AC$2,$AG$2,16))</f>
        <v>3</v>
      </c>
      <c r="AI22" s="93">
        <f>WEEKDAY(DATE($AC$2,$AG$2,17))</f>
        <v>4</v>
      </c>
      <c r="AJ22" s="93">
        <f>WEEKDAY(DATE($AC$2,$AG$2,18))</f>
        <v>5</v>
      </c>
      <c r="AK22" s="93">
        <f>WEEKDAY(DATE($AC$2,$AG$2,19))</f>
        <v>6</v>
      </c>
      <c r="AL22" s="93">
        <f>WEEKDAY(DATE($AC$2,$AG$2,20))</f>
        <v>7</v>
      </c>
      <c r="AM22" s="94">
        <f>WEEKDAY(DATE($AC$2,$AG$2,21))</f>
        <v>1</v>
      </c>
      <c r="AN22" s="92">
        <f>WEEKDAY(DATE($AC$2,$AG$2,22))</f>
        <v>2</v>
      </c>
      <c r="AO22" s="93">
        <f>WEEKDAY(DATE($AC$2,$AG$2,23))</f>
        <v>3</v>
      </c>
      <c r="AP22" s="93">
        <f>WEEKDAY(DATE($AC$2,$AG$2,24))</f>
        <v>4</v>
      </c>
      <c r="AQ22" s="93">
        <f>WEEKDAY(DATE($AC$2,$AG$2,25))</f>
        <v>5</v>
      </c>
      <c r="AR22" s="93">
        <f>WEEKDAY(DATE($AC$2,$AG$2,26))</f>
        <v>6</v>
      </c>
      <c r="AS22" s="93">
        <f>WEEKDAY(DATE($AC$2,$AG$2,27))</f>
        <v>7</v>
      </c>
      <c r="AT22" s="94">
        <f>WEEKDAY(DATE($AC$2,$AG$2,28))</f>
        <v>1</v>
      </c>
      <c r="AU22" s="92">
        <f>IF(AU21=29,WEEKDAY(DATE($AC$2,$AG$2,29)),0)</f>
        <v>0</v>
      </c>
      <c r="AV22" s="93">
        <f>IF(AV21=30,WEEKDAY(DATE($AC$2,$AG$2,30)),0)</f>
        <v>0</v>
      </c>
      <c r="AW22" s="94">
        <f>IF(AW21=31,WEEKDAY(DATE($AC$2,$AG$2,31)),0)</f>
        <v>0</v>
      </c>
      <c r="AX22" s="570"/>
      <c r="AY22" s="571"/>
      <c r="AZ22" s="576"/>
      <c r="BA22" s="577"/>
      <c r="BB22" s="556"/>
      <c r="BC22" s="557"/>
      <c r="BD22" s="557"/>
      <c r="BE22" s="557"/>
      <c r="BF22" s="558"/>
    </row>
    <row r="23" spans="2:64" ht="22.5" customHeight="1" thickBot="1" x14ac:dyDescent="0.45">
      <c r="B23" s="521"/>
      <c r="C23" s="528"/>
      <c r="D23" s="529"/>
      <c r="E23" s="530"/>
      <c r="F23" s="89"/>
      <c r="G23" s="533"/>
      <c r="H23" s="536"/>
      <c r="I23" s="529"/>
      <c r="J23" s="529"/>
      <c r="K23" s="530"/>
      <c r="L23" s="536"/>
      <c r="M23" s="529"/>
      <c r="N23" s="529"/>
      <c r="O23" s="539"/>
      <c r="P23" s="546"/>
      <c r="Q23" s="547"/>
      <c r="R23" s="548"/>
      <c r="S23" s="99" t="str">
        <f>IF(S22=1,"日",IF(S22=2,"月",IF(S22=3,"火",IF(S22=4,"水",IF(S22=5,"木",IF(S22=6,"金","土"))))))</f>
        <v>月</v>
      </c>
      <c r="T23" s="100" t="str">
        <f t="shared" ref="T23:AT23" si="0">IF(T22=1,"日",IF(T22=2,"月",IF(T22=3,"火",IF(T22=4,"水",IF(T22=5,"木",IF(T22=6,"金","土"))))))</f>
        <v>火</v>
      </c>
      <c r="U23" s="100" t="str">
        <f t="shared" si="0"/>
        <v>水</v>
      </c>
      <c r="V23" s="100" t="str">
        <f t="shared" si="0"/>
        <v>木</v>
      </c>
      <c r="W23" s="100" t="str">
        <f t="shared" si="0"/>
        <v>金</v>
      </c>
      <c r="X23" s="100" t="str">
        <f t="shared" si="0"/>
        <v>土</v>
      </c>
      <c r="Y23" s="101" t="str">
        <f t="shared" si="0"/>
        <v>日</v>
      </c>
      <c r="Z23" s="99" t="str">
        <f>IF(Z22=1,"日",IF(Z22=2,"月",IF(Z22=3,"火",IF(Z22=4,"水",IF(Z22=5,"木",IF(Z22=6,"金","土"))))))</f>
        <v>月</v>
      </c>
      <c r="AA23" s="100" t="str">
        <f t="shared" si="0"/>
        <v>火</v>
      </c>
      <c r="AB23" s="100" t="str">
        <f t="shared" si="0"/>
        <v>水</v>
      </c>
      <c r="AC23" s="100" t="str">
        <f t="shared" si="0"/>
        <v>木</v>
      </c>
      <c r="AD23" s="100" t="str">
        <f t="shared" si="0"/>
        <v>金</v>
      </c>
      <c r="AE23" s="100" t="str">
        <f t="shared" si="0"/>
        <v>土</v>
      </c>
      <c r="AF23" s="101" t="str">
        <f t="shared" si="0"/>
        <v>日</v>
      </c>
      <c r="AG23" s="99" t="str">
        <f>IF(AG22=1,"日",IF(AG22=2,"月",IF(AG22=3,"火",IF(AG22=4,"水",IF(AG22=5,"木",IF(AG22=6,"金","土"))))))</f>
        <v>月</v>
      </c>
      <c r="AH23" s="100" t="str">
        <f t="shared" si="0"/>
        <v>火</v>
      </c>
      <c r="AI23" s="100" t="str">
        <f t="shared" si="0"/>
        <v>水</v>
      </c>
      <c r="AJ23" s="100" t="str">
        <f t="shared" si="0"/>
        <v>木</v>
      </c>
      <c r="AK23" s="100" t="str">
        <f t="shared" si="0"/>
        <v>金</v>
      </c>
      <c r="AL23" s="100" t="str">
        <f t="shared" si="0"/>
        <v>土</v>
      </c>
      <c r="AM23" s="101" t="str">
        <f t="shared" si="0"/>
        <v>日</v>
      </c>
      <c r="AN23" s="99" t="str">
        <f>IF(AN22=1,"日",IF(AN22=2,"月",IF(AN22=3,"火",IF(AN22=4,"水",IF(AN22=5,"木",IF(AN22=6,"金","土"))))))</f>
        <v>月</v>
      </c>
      <c r="AO23" s="100" t="str">
        <f t="shared" si="0"/>
        <v>火</v>
      </c>
      <c r="AP23" s="100" t="str">
        <f t="shared" si="0"/>
        <v>水</v>
      </c>
      <c r="AQ23" s="100" t="str">
        <f t="shared" si="0"/>
        <v>木</v>
      </c>
      <c r="AR23" s="100" t="str">
        <f t="shared" si="0"/>
        <v>金</v>
      </c>
      <c r="AS23" s="100" t="str">
        <f t="shared" si="0"/>
        <v>土</v>
      </c>
      <c r="AT23" s="101" t="str">
        <f t="shared" si="0"/>
        <v>日</v>
      </c>
      <c r="AU23" s="100" t="str">
        <f>IF(AU22=1,"日",IF(AU22=2,"月",IF(AU22=3,"火",IF(AU22=4,"水",IF(AU22=5,"木",IF(AU22=6,"金",IF(AU22=0,"","土")))))))</f>
        <v/>
      </c>
      <c r="AV23" s="100" t="str">
        <f>IF(AV22=1,"日",IF(AV22=2,"月",IF(AV22=3,"火",IF(AV22=4,"水",IF(AV22=5,"木",IF(AV22=6,"金",IF(AV22=0,"","土")))))))</f>
        <v/>
      </c>
      <c r="AW23" s="100" t="str">
        <f>IF(AW22=1,"日",IF(AW22=2,"月",IF(AW22=3,"火",IF(AW22=4,"水",IF(AW22=5,"木",IF(AW22=6,"金",IF(AW22=0,"","土")))))))</f>
        <v/>
      </c>
      <c r="AX23" s="572"/>
      <c r="AY23" s="573"/>
      <c r="AZ23" s="578"/>
      <c r="BA23" s="579"/>
      <c r="BB23" s="559"/>
      <c r="BC23" s="560"/>
      <c r="BD23" s="560"/>
      <c r="BE23" s="560"/>
      <c r="BF23" s="561"/>
    </row>
    <row r="24" spans="2:64" ht="20.25" customHeight="1" x14ac:dyDescent="0.4">
      <c r="B24" s="549">
        <v>1</v>
      </c>
      <c r="C24" s="395"/>
      <c r="D24" s="396"/>
      <c r="E24" s="397"/>
      <c r="F24" s="82"/>
      <c r="G24" s="407"/>
      <c r="H24" s="409"/>
      <c r="I24" s="410"/>
      <c r="J24" s="410"/>
      <c r="K24" s="411"/>
      <c r="L24" s="365"/>
      <c r="M24" s="366"/>
      <c r="N24" s="366"/>
      <c r="O24" s="367"/>
      <c r="P24" s="550" t="s">
        <v>44</v>
      </c>
      <c r="Q24" s="551"/>
      <c r="R24" s="552"/>
      <c r="S24" s="102"/>
      <c r="T24" s="103"/>
      <c r="U24" s="103"/>
      <c r="V24" s="103"/>
      <c r="W24" s="103"/>
      <c r="X24" s="103"/>
      <c r="Y24" s="104"/>
      <c r="Z24" s="102"/>
      <c r="AA24" s="103"/>
      <c r="AB24" s="103"/>
      <c r="AC24" s="103"/>
      <c r="AD24" s="103"/>
      <c r="AE24" s="103"/>
      <c r="AF24" s="104"/>
      <c r="AG24" s="102"/>
      <c r="AH24" s="103"/>
      <c r="AI24" s="103"/>
      <c r="AJ24" s="103"/>
      <c r="AK24" s="103"/>
      <c r="AL24" s="103"/>
      <c r="AM24" s="104"/>
      <c r="AN24" s="102"/>
      <c r="AO24" s="103"/>
      <c r="AP24" s="103"/>
      <c r="AQ24" s="103"/>
      <c r="AR24" s="103"/>
      <c r="AS24" s="103"/>
      <c r="AT24" s="104"/>
      <c r="AU24" s="102"/>
      <c r="AV24" s="103"/>
      <c r="AW24" s="103"/>
      <c r="AX24" s="585"/>
      <c r="AY24" s="586"/>
      <c r="AZ24" s="587"/>
      <c r="BA24" s="588"/>
      <c r="BB24" s="280"/>
      <c r="BC24" s="281"/>
      <c r="BD24" s="281"/>
      <c r="BE24" s="281"/>
      <c r="BF24" s="282"/>
    </row>
    <row r="25" spans="2:64" ht="20.25" customHeight="1" x14ac:dyDescent="0.4">
      <c r="B25" s="517"/>
      <c r="C25" s="398"/>
      <c r="D25" s="399"/>
      <c r="E25" s="400"/>
      <c r="F25" s="83"/>
      <c r="G25" s="408"/>
      <c r="H25" s="412"/>
      <c r="I25" s="413"/>
      <c r="J25" s="413"/>
      <c r="K25" s="414"/>
      <c r="L25" s="368"/>
      <c r="M25" s="369"/>
      <c r="N25" s="369"/>
      <c r="O25" s="370"/>
      <c r="P25" s="499" t="s">
        <v>15</v>
      </c>
      <c r="Q25" s="500"/>
      <c r="R25" s="501"/>
      <c r="S25" s="232" t="str">
        <f>IF(S24="","",VLOOKUP(S24,'シフト記号表（勤務時間帯）'!$C$6:$K$35,9,FALSE))</f>
        <v/>
      </c>
      <c r="T25" s="233" t="str">
        <f>IF(T24="","",VLOOKUP(T24,'シフト記号表（勤務時間帯）'!$C$6:$K$35,9,FALSE))</f>
        <v/>
      </c>
      <c r="U25" s="233" t="str">
        <f>IF(U24="","",VLOOKUP(U24,'シフト記号表（勤務時間帯）'!$C$6:$K$35,9,FALSE))</f>
        <v/>
      </c>
      <c r="V25" s="233" t="str">
        <f>IF(V24="","",VLOOKUP(V24,'シフト記号表（勤務時間帯）'!$C$6:$K$35,9,FALSE))</f>
        <v/>
      </c>
      <c r="W25" s="233" t="str">
        <f>IF(W24="","",VLOOKUP(W24,'シフト記号表（勤務時間帯）'!$C$6:$K$35,9,FALSE))</f>
        <v/>
      </c>
      <c r="X25" s="233" t="str">
        <f>IF(X24="","",VLOOKUP(X24,'シフト記号表（勤務時間帯）'!$C$6:$K$35,9,FALSE))</f>
        <v/>
      </c>
      <c r="Y25" s="234" t="str">
        <f>IF(Y24="","",VLOOKUP(Y24,'シフト記号表（勤務時間帯）'!$C$6:$K$35,9,FALSE))</f>
        <v/>
      </c>
      <c r="Z25" s="232" t="str">
        <f>IF(Z24="","",VLOOKUP(Z24,'シフト記号表（勤務時間帯）'!$C$6:$K$35,9,FALSE))</f>
        <v/>
      </c>
      <c r="AA25" s="233" t="str">
        <f>IF(AA24="","",VLOOKUP(AA24,'シフト記号表（勤務時間帯）'!$C$6:$K$35,9,FALSE))</f>
        <v/>
      </c>
      <c r="AB25" s="233" t="str">
        <f>IF(AB24="","",VLOOKUP(AB24,'シフト記号表（勤務時間帯）'!$C$6:$K$35,9,FALSE))</f>
        <v/>
      </c>
      <c r="AC25" s="233" t="str">
        <f>IF(AC24="","",VLOOKUP(AC24,'シフト記号表（勤務時間帯）'!$C$6:$K$35,9,FALSE))</f>
        <v/>
      </c>
      <c r="AD25" s="233" t="str">
        <f>IF(AD24="","",VLOOKUP(AD24,'シフト記号表（勤務時間帯）'!$C$6:$K$35,9,FALSE))</f>
        <v/>
      </c>
      <c r="AE25" s="233" t="str">
        <f>IF(AE24="","",VLOOKUP(AE24,'シフト記号表（勤務時間帯）'!$C$6:$K$35,9,FALSE))</f>
        <v/>
      </c>
      <c r="AF25" s="234" t="str">
        <f>IF(AF24="","",VLOOKUP(AF24,'シフト記号表（勤務時間帯）'!$C$6:$K$35,9,FALSE))</f>
        <v/>
      </c>
      <c r="AG25" s="232" t="str">
        <f>IF(AG24="","",VLOOKUP(AG24,'シフト記号表（勤務時間帯）'!$C$6:$K$35,9,FALSE))</f>
        <v/>
      </c>
      <c r="AH25" s="233" t="str">
        <f>IF(AH24="","",VLOOKUP(AH24,'シフト記号表（勤務時間帯）'!$C$6:$K$35,9,FALSE))</f>
        <v/>
      </c>
      <c r="AI25" s="233" t="str">
        <f>IF(AI24="","",VLOOKUP(AI24,'シフト記号表（勤務時間帯）'!$C$6:$K$35,9,FALSE))</f>
        <v/>
      </c>
      <c r="AJ25" s="233" t="str">
        <f>IF(AJ24="","",VLOOKUP(AJ24,'シフト記号表（勤務時間帯）'!$C$6:$K$35,9,FALSE))</f>
        <v/>
      </c>
      <c r="AK25" s="233" t="str">
        <f>IF(AK24="","",VLOOKUP(AK24,'シフト記号表（勤務時間帯）'!$C$6:$K$35,9,FALSE))</f>
        <v/>
      </c>
      <c r="AL25" s="233" t="str">
        <f>IF(AL24="","",VLOOKUP(AL24,'シフト記号表（勤務時間帯）'!$C$6:$K$35,9,FALSE))</f>
        <v/>
      </c>
      <c r="AM25" s="234" t="str">
        <f>IF(AM24="","",VLOOKUP(AM24,'シフト記号表（勤務時間帯）'!$C$6:$K$35,9,FALSE))</f>
        <v/>
      </c>
      <c r="AN25" s="232" t="str">
        <f>IF(AN24="","",VLOOKUP(AN24,'シフト記号表（勤務時間帯）'!$C$6:$K$35,9,FALSE))</f>
        <v/>
      </c>
      <c r="AO25" s="233" t="str">
        <f>IF(AO24="","",VLOOKUP(AO24,'シフト記号表（勤務時間帯）'!$C$6:$K$35,9,FALSE))</f>
        <v/>
      </c>
      <c r="AP25" s="233" t="str">
        <f>IF(AP24="","",VLOOKUP(AP24,'シフト記号表（勤務時間帯）'!$C$6:$K$35,9,FALSE))</f>
        <v/>
      </c>
      <c r="AQ25" s="233" t="str">
        <f>IF(AQ24="","",VLOOKUP(AQ24,'シフト記号表（勤務時間帯）'!$C$6:$K$35,9,FALSE))</f>
        <v/>
      </c>
      <c r="AR25" s="233" t="str">
        <f>IF(AR24="","",VLOOKUP(AR24,'シフト記号表（勤務時間帯）'!$C$6:$K$35,9,FALSE))</f>
        <v/>
      </c>
      <c r="AS25" s="233" t="str">
        <f>IF(AS24="","",VLOOKUP(AS24,'シフト記号表（勤務時間帯）'!$C$6:$K$35,9,FALSE))</f>
        <v/>
      </c>
      <c r="AT25" s="234" t="str">
        <f>IF(AT24="","",VLOOKUP(AT24,'シフト記号表（勤務時間帯）'!$C$6:$K$35,9,FALSE))</f>
        <v/>
      </c>
      <c r="AU25" s="232" t="str">
        <f>IF(AU24="","",VLOOKUP(AU24,'シフト記号表（勤務時間帯）'!$C$6:$K$35,9,FALSE))</f>
        <v/>
      </c>
      <c r="AV25" s="233" t="str">
        <f>IF(AV24="","",VLOOKUP(AV24,'シフト記号表（勤務時間帯）'!$C$6:$K$35,9,FALSE))</f>
        <v/>
      </c>
      <c r="AW25" s="233" t="str">
        <f>IF(AW24="","",VLOOKUP(AW24,'シフト記号表（勤務時間帯）'!$C$6:$K$35,9,FALSE))</f>
        <v/>
      </c>
      <c r="AX25" s="502">
        <f>IF($BB$3="４週",SUM(S25:AT25),IF($BB$3="暦月",SUM(S25:AW25),""))</f>
        <v>0</v>
      </c>
      <c r="AY25" s="503"/>
      <c r="AZ25" s="504">
        <f>IF($BB$3="４週",AX25/4,IF($BB$3="暦月",'療養通所（1枚版）'!AX25/('療養通所（1枚版）'!$BB$8/7),""))</f>
        <v>0</v>
      </c>
      <c r="BA25" s="505"/>
      <c r="BB25" s="283"/>
      <c r="BC25" s="284"/>
      <c r="BD25" s="284"/>
      <c r="BE25" s="284"/>
      <c r="BF25" s="285"/>
    </row>
    <row r="26" spans="2:64" ht="20.25" customHeight="1" x14ac:dyDescent="0.4">
      <c r="B26" s="517"/>
      <c r="C26" s="401"/>
      <c r="D26" s="402"/>
      <c r="E26" s="403"/>
      <c r="F26" s="84">
        <f>C24</f>
        <v>0</v>
      </c>
      <c r="G26" s="408"/>
      <c r="H26" s="412"/>
      <c r="I26" s="413"/>
      <c r="J26" s="413"/>
      <c r="K26" s="414"/>
      <c r="L26" s="368"/>
      <c r="M26" s="369"/>
      <c r="N26" s="369"/>
      <c r="O26" s="370"/>
      <c r="P26" s="514" t="s">
        <v>45</v>
      </c>
      <c r="Q26" s="515"/>
      <c r="R26" s="516"/>
      <c r="S26" s="235" t="str">
        <f>IF(S24="","",VLOOKUP(S24,'シフト記号表（勤務時間帯）'!$C$6:$S$35,17,FALSE))</f>
        <v/>
      </c>
      <c r="T26" s="236" t="str">
        <f>IF(T24="","",VLOOKUP(T24,'シフト記号表（勤務時間帯）'!$C$6:$S$35,17,FALSE))</f>
        <v/>
      </c>
      <c r="U26" s="236" t="str">
        <f>IF(U24="","",VLOOKUP(U24,'シフト記号表（勤務時間帯）'!$C$6:$S$35,17,FALSE))</f>
        <v/>
      </c>
      <c r="V26" s="236" t="str">
        <f>IF(V24="","",VLOOKUP(V24,'シフト記号表（勤務時間帯）'!$C$6:$S$35,17,FALSE))</f>
        <v/>
      </c>
      <c r="W26" s="236" t="str">
        <f>IF(W24="","",VLOOKUP(W24,'シフト記号表（勤務時間帯）'!$C$6:$S$35,17,FALSE))</f>
        <v/>
      </c>
      <c r="X26" s="236" t="str">
        <f>IF(X24="","",VLOOKUP(X24,'シフト記号表（勤務時間帯）'!$C$6:$S$35,17,FALSE))</f>
        <v/>
      </c>
      <c r="Y26" s="237" t="str">
        <f>IF(Y24="","",VLOOKUP(Y24,'シフト記号表（勤務時間帯）'!$C$6:$S$35,17,FALSE))</f>
        <v/>
      </c>
      <c r="Z26" s="235" t="str">
        <f>IF(Z24="","",VLOOKUP(Z24,'シフト記号表（勤務時間帯）'!$C$6:$S$35,17,FALSE))</f>
        <v/>
      </c>
      <c r="AA26" s="236" t="str">
        <f>IF(AA24="","",VLOOKUP(AA24,'シフト記号表（勤務時間帯）'!$C$6:$S$35,17,FALSE))</f>
        <v/>
      </c>
      <c r="AB26" s="236" t="str">
        <f>IF(AB24="","",VLOOKUP(AB24,'シフト記号表（勤務時間帯）'!$C$6:$S$35,17,FALSE))</f>
        <v/>
      </c>
      <c r="AC26" s="236" t="str">
        <f>IF(AC24="","",VLOOKUP(AC24,'シフト記号表（勤務時間帯）'!$C$6:$S$35,17,FALSE))</f>
        <v/>
      </c>
      <c r="AD26" s="236" t="str">
        <f>IF(AD24="","",VLOOKUP(AD24,'シフト記号表（勤務時間帯）'!$C$6:$S$35,17,FALSE))</f>
        <v/>
      </c>
      <c r="AE26" s="236" t="str">
        <f>IF(AE24="","",VLOOKUP(AE24,'シフト記号表（勤務時間帯）'!$C$6:$S$35,17,FALSE))</f>
        <v/>
      </c>
      <c r="AF26" s="237" t="str">
        <f>IF(AF24="","",VLOOKUP(AF24,'シフト記号表（勤務時間帯）'!$C$6:$S$35,17,FALSE))</f>
        <v/>
      </c>
      <c r="AG26" s="235" t="str">
        <f>IF(AG24="","",VLOOKUP(AG24,'シフト記号表（勤務時間帯）'!$C$6:$S$35,17,FALSE))</f>
        <v/>
      </c>
      <c r="AH26" s="236" t="str">
        <f>IF(AH24="","",VLOOKUP(AH24,'シフト記号表（勤務時間帯）'!$C$6:$S$35,17,FALSE))</f>
        <v/>
      </c>
      <c r="AI26" s="236" t="str">
        <f>IF(AI24="","",VLOOKUP(AI24,'シフト記号表（勤務時間帯）'!$C$6:$S$35,17,FALSE))</f>
        <v/>
      </c>
      <c r="AJ26" s="236" t="str">
        <f>IF(AJ24="","",VLOOKUP(AJ24,'シフト記号表（勤務時間帯）'!$C$6:$S$35,17,FALSE))</f>
        <v/>
      </c>
      <c r="AK26" s="236" t="str">
        <f>IF(AK24="","",VLOOKUP(AK24,'シフト記号表（勤務時間帯）'!$C$6:$S$35,17,FALSE))</f>
        <v/>
      </c>
      <c r="AL26" s="236" t="str">
        <f>IF(AL24="","",VLOOKUP(AL24,'シフト記号表（勤務時間帯）'!$C$6:$S$35,17,FALSE))</f>
        <v/>
      </c>
      <c r="AM26" s="237" t="str">
        <f>IF(AM24="","",VLOOKUP(AM24,'シフト記号表（勤務時間帯）'!$C$6:$S$35,17,FALSE))</f>
        <v/>
      </c>
      <c r="AN26" s="235" t="str">
        <f>IF(AN24="","",VLOOKUP(AN24,'シフト記号表（勤務時間帯）'!$C$6:$S$35,17,FALSE))</f>
        <v/>
      </c>
      <c r="AO26" s="236" t="str">
        <f>IF(AO24="","",VLOOKUP(AO24,'シフト記号表（勤務時間帯）'!$C$6:$S$35,17,FALSE))</f>
        <v/>
      </c>
      <c r="AP26" s="236" t="str">
        <f>IF(AP24="","",VLOOKUP(AP24,'シフト記号表（勤務時間帯）'!$C$6:$S$35,17,FALSE))</f>
        <v/>
      </c>
      <c r="AQ26" s="236" t="str">
        <f>IF(AQ24="","",VLOOKUP(AQ24,'シフト記号表（勤務時間帯）'!$C$6:$S$35,17,FALSE))</f>
        <v/>
      </c>
      <c r="AR26" s="236" t="str">
        <f>IF(AR24="","",VLOOKUP(AR24,'シフト記号表（勤務時間帯）'!$C$6:$S$35,17,FALSE))</f>
        <v/>
      </c>
      <c r="AS26" s="236" t="str">
        <f>IF(AS24="","",VLOOKUP(AS24,'シフト記号表（勤務時間帯）'!$C$6:$S$35,17,FALSE))</f>
        <v/>
      </c>
      <c r="AT26" s="237" t="str">
        <f>IF(AT24="","",VLOOKUP(AT24,'シフト記号表（勤務時間帯）'!$C$6:$S$35,17,FALSE))</f>
        <v/>
      </c>
      <c r="AU26" s="235" t="str">
        <f>IF(AU24="","",VLOOKUP(AU24,'シフト記号表（勤務時間帯）'!$C$6:$S$35,17,FALSE))</f>
        <v/>
      </c>
      <c r="AV26" s="236" t="str">
        <f>IF(AV24="","",VLOOKUP(AV24,'シフト記号表（勤務時間帯）'!$C$6:$S$35,17,FALSE))</f>
        <v/>
      </c>
      <c r="AW26" s="236" t="str">
        <f>IF(AW24="","",VLOOKUP(AW24,'シフト記号表（勤務時間帯）'!$C$6:$S$35,17,FALSE))</f>
        <v/>
      </c>
      <c r="AX26" s="509">
        <f>IF($BB$3="４週",SUM(S26:AT26),IF($BB$3="暦月",SUM(S26:AW26),""))</f>
        <v>0</v>
      </c>
      <c r="AY26" s="510"/>
      <c r="AZ26" s="511">
        <f>IF($BB$3="４週",AX26/4,IF($BB$3="暦月",'療養通所（1枚版）'!AX26/('療養通所（1枚版）'!$BB$8/7),""))</f>
        <v>0</v>
      </c>
      <c r="BA26" s="512"/>
      <c r="BB26" s="286"/>
      <c r="BC26" s="287"/>
      <c r="BD26" s="287"/>
      <c r="BE26" s="287"/>
      <c r="BF26" s="288"/>
    </row>
    <row r="27" spans="2:64" ht="20.25" customHeight="1" x14ac:dyDescent="0.4">
      <c r="B27" s="517">
        <f>B24+1</f>
        <v>2</v>
      </c>
      <c r="C27" s="404"/>
      <c r="D27" s="405"/>
      <c r="E27" s="406"/>
      <c r="F27" s="85"/>
      <c r="G27" s="418"/>
      <c r="H27" s="420"/>
      <c r="I27" s="413"/>
      <c r="J27" s="413"/>
      <c r="K27" s="414"/>
      <c r="L27" s="421"/>
      <c r="M27" s="422"/>
      <c r="N27" s="422"/>
      <c r="O27" s="423"/>
      <c r="P27" s="483" t="s">
        <v>44</v>
      </c>
      <c r="Q27" s="484"/>
      <c r="R27" s="485"/>
      <c r="S27" s="102"/>
      <c r="T27" s="103"/>
      <c r="U27" s="103"/>
      <c r="V27" s="103"/>
      <c r="W27" s="103"/>
      <c r="X27" s="103"/>
      <c r="Y27" s="104"/>
      <c r="Z27" s="102"/>
      <c r="AA27" s="103"/>
      <c r="AB27" s="103"/>
      <c r="AC27" s="103"/>
      <c r="AD27" s="103"/>
      <c r="AE27" s="103"/>
      <c r="AF27" s="104"/>
      <c r="AG27" s="102"/>
      <c r="AH27" s="103"/>
      <c r="AI27" s="103"/>
      <c r="AJ27" s="103"/>
      <c r="AK27" s="103"/>
      <c r="AL27" s="103"/>
      <c r="AM27" s="104"/>
      <c r="AN27" s="102"/>
      <c r="AO27" s="103"/>
      <c r="AP27" s="103"/>
      <c r="AQ27" s="103"/>
      <c r="AR27" s="103"/>
      <c r="AS27" s="103"/>
      <c r="AT27" s="104"/>
      <c r="AU27" s="102"/>
      <c r="AV27" s="103"/>
      <c r="AW27" s="103"/>
      <c r="AX27" s="495"/>
      <c r="AY27" s="496"/>
      <c r="AZ27" s="497"/>
      <c r="BA27" s="498"/>
      <c r="BB27" s="415"/>
      <c r="BC27" s="416"/>
      <c r="BD27" s="416"/>
      <c r="BE27" s="416"/>
      <c r="BF27" s="417"/>
    </row>
    <row r="28" spans="2:64" ht="20.25" customHeight="1" x14ac:dyDescent="0.4">
      <c r="B28" s="517"/>
      <c r="C28" s="398"/>
      <c r="D28" s="399"/>
      <c r="E28" s="400"/>
      <c r="F28" s="83"/>
      <c r="G28" s="408"/>
      <c r="H28" s="412"/>
      <c r="I28" s="413"/>
      <c r="J28" s="413"/>
      <c r="K28" s="414"/>
      <c r="L28" s="368"/>
      <c r="M28" s="369"/>
      <c r="N28" s="369"/>
      <c r="O28" s="370"/>
      <c r="P28" s="499" t="s">
        <v>15</v>
      </c>
      <c r="Q28" s="500"/>
      <c r="R28" s="501"/>
      <c r="S28" s="232" t="str">
        <f>IF(S27="","",VLOOKUP(S27,'シフト記号表（勤務時間帯）'!$C$6:$K$35,9,FALSE))</f>
        <v/>
      </c>
      <c r="T28" s="233" t="str">
        <f>IF(T27="","",VLOOKUP(T27,'シフト記号表（勤務時間帯）'!$C$6:$K$35,9,FALSE))</f>
        <v/>
      </c>
      <c r="U28" s="233" t="str">
        <f>IF(U27="","",VLOOKUP(U27,'シフト記号表（勤務時間帯）'!$C$6:$K$35,9,FALSE))</f>
        <v/>
      </c>
      <c r="V28" s="233" t="str">
        <f>IF(V27="","",VLOOKUP(V27,'シフト記号表（勤務時間帯）'!$C$6:$K$35,9,FALSE))</f>
        <v/>
      </c>
      <c r="W28" s="233" t="str">
        <f>IF(W27="","",VLOOKUP(W27,'シフト記号表（勤務時間帯）'!$C$6:$K$35,9,FALSE))</f>
        <v/>
      </c>
      <c r="X28" s="233" t="str">
        <f>IF(X27="","",VLOOKUP(X27,'シフト記号表（勤務時間帯）'!$C$6:$K$35,9,FALSE))</f>
        <v/>
      </c>
      <c r="Y28" s="234" t="str">
        <f>IF(Y27="","",VLOOKUP(Y27,'シフト記号表（勤務時間帯）'!$C$6:$K$35,9,FALSE))</f>
        <v/>
      </c>
      <c r="Z28" s="232" t="str">
        <f>IF(Z27="","",VLOOKUP(Z27,'シフト記号表（勤務時間帯）'!$C$6:$K$35,9,FALSE))</f>
        <v/>
      </c>
      <c r="AA28" s="233" t="str">
        <f>IF(AA27="","",VLOOKUP(AA27,'シフト記号表（勤務時間帯）'!$C$6:$K$35,9,FALSE))</f>
        <v/>
      </c>
      <c r="AB28" s="233" t="str">
        <f>IF(AB27="","",VLOOKUP(AB27,'シフト記号表（勤務時間帯）'!$C$6:$K$35,9,FALSE))</f>
        <v/>
      </c>
      <c r="AC28" s="233" t="str">
        <f>IF(AC27="","",VLOOKUP(AC27,'シフト記号表（勤務時間帯）'!$C$6:$K$35,9,FALSE))</f>
        <v/>
      </c>
      <c r="AD28" s="233" t="str">
        <f>IF(AD27="","",VLOOKUP(AD27,'シフト記号表（勤務時間帯）'!$C$6:$K$35,9,FALSE))</f>
        <v/>
      </c>
      <c r="AE28" s="233" t="str">
        <f>IF(AE27="","",VLOOKUP(AE27,'シフト記号表（勤務時間帯）'!$C$6:$K$35,9,FALSE))</f>
        <v/>
      </c>
      <c r="AF28" s="234" t="str">
        <f>IF(AF27="","",VLOOKUP(AF27,'シフト記号表（勤務時間帯）'!$C$6:$K$35,9,FALSE))</f>
        <v/>
      </c>
      <c r="AG28" s="232" t="str">
        <f>IF(AG27="","",VLOOKUP(AG27,'シフト記号表（勤務時間帯）'!$C$6:$K$35,9,FALSE))</f>
        <v/>
      </c>
      <c r="AH28" s="233" t="str">
        <f>IF(AH27="","",VLOOKUP(AH27,'シフト記号表（勤務時間帯）'!$C$6:$K$35,9,FALSE))</f>
        <v/>
      </c>
      <c r="AI28" s="233" t="str">
        <f>IF(AI27="","",VLOOKUP(AI27,'シフト記号表（勤務時間帯）'!$C$6:$K$35,9,FALSE))</f>
        <v/>
      </c>
      <c r="AJ28" s="233" t="str">
        <f>IF(AJ27="","",VLOOKUP(AJ27,'シフト記号表（勤務時間帯）'!$C$6:$K$35,9,FALSE))</f>
        <v/>
      </c>
      <c r="AK28" s="233" t="str">
        <f>IF(AK27="","",VLOOKUP(AK27,'シフト記号表（勤務時間帯）'!$C$6:$K$35,9,FALSE))</f>
        <v/>
      </c>
      <c r="AL28" s="233" t="str">
        <f>IF(AL27="","",VLOOKUP(AL27,'シフト記号表（勤務時間帯）'!$C$6:$K$35,9,FALSE))</f>
        <v/>
      </c>
      <c r="AM28" s="234" t="str">
        <f>IF(AM27="","",VLOOKUP(AM27,'シフト記号表（勤務時間帯）'!$C$6:$K$35,9,FALSE))</f>
        <v/>
      </c>
      <c r="AN28" s="232" t="str">
        <f>IF(AN27="","",VLOOKUP(AN27,'シフト記号表（勤務時間帯）'!$C$6:$K$35,9,FALSE))</f>
        <v/>
      </c>
      <c r="AO28" s="233" t="str">
        <f>IF(AO27="","",VLOOKUP(AO27,'シフト記号表（勤務時間帯）'!$C$6:$K$35,9,FALSE))</f>
        <v/>
      </c>
      <c r="AP28" s="233" t="str">
        <f>IF(AP27="","",VLOOKUP(AP27,'シフト記号表（勤務時間帯）'!$C$6:$K$35,9,FALSE))</f>
        <v/>
      </c>
      <c r="AQ28" s="233" t="str">
        <f>IF(AQ27="","",VLOOKUP(AQ27,'シフト記号表（勤務時間帯）'!$C$6:$K$35,9,FALSE))</f>
        <v/>
      </c>
      <c r="AR28" s="233" t="str">
        <f>IF(AR27="","",VLOOKUP(AR27,'シフト記号表（勤務時間帯）'!$C$6:$K$35,9,FALSE))</f>
        <v/>
      </c>
      <c r="AS28" s="233" t="str">
        <f>IF(AS27="","",VLOOKUP(AS27,'シフト記号表（勤務時間帯）'!$C$6:$K$35,9,FALSE))</f>
        <v/>
      </c>
      <c r="AT28" s="234" t="str">
        <f>IF(AT27="","",VLOOKUP(AT27,'シフト記号表（勤務時間帯）'!$C$6:$K$35,9,FALSE))</f>
        <v/>
      </c>
      <c r="AU28" s="232" t="str">
        <f>IF(AU27="","",VLOOKUP(AU27,'シフト記号表（勤務時間帯）'!$C$6:$K$35,9,FALSE))</f>
        <v/>
      </c>
      <c r="AV28" s="233" t="str">
        <f>IF(AV27="","",VLOOKUP(AV27,'シフト記号表（勤務時間帯）'!$C$6:$K$35,9,FALSE))</f>
        <v/>
      </c>
      <c r="AW28" s="233" t="str">
        <f>IF(AW27="","",VLOOKUP(AW27,'シフト記号表（勤務時間帯）'!$C$6:$K$35,9,FALSE))</f>
        <v/>
      </c>
      <c r="AX28" s="502">
        <f>IF($BB$3="４週",SUM(S28:AT28),IF($BB$3="暦月",SUM(S28:AW28),""))</f>
        <v>0</v>
      </c>
      <c r="AY28" s="503"/>
      <c r="AZ28" s="504">
        <f>IF($BB$3="４週",AX28/4,IF($BB$3="暦月",'療養通所（1枚版）'!AX28/('療養通所（1枚版）'!$BB$8/7),""))</f>
        <v>0</v>
      </c>
      <c r="BA28" s="505"/>
      <c r="BB28" s="283"/>
      <c r="BC28" s="284"/>
      <c r="BD28" s="284"/>
      <c r="BE28" s="284"/>
      <c r="BF28" s="285"/>
    </row>
    <row r="29" spans="2:64" ht="20.25" customHeight="1" x14ac:dyDescent="0.4">
      <c r="B29" s="517"/>
      <c r="C29" s="401"/>
      <c r="D29" s="402"/>
      <c r="E29" s="403"/>
      <c r="F29" s="83">
        <f>C27</f>
        <v>0</v>
      </c>
      <c r="G29" s="419"/>
      <c r="H29" s="412"/>
      <c r="I29" s="413"/>
      <c r="J29" s="413"/>
      <c r="K29" s="414"/>
      <c r="L29" s="424"/>
      <c r="M29" s="425"/>
      <c r="N29" s="425"/>
      <c r="O29" s="426"/>
      <c r="P29" s="514" t="s">
        <v>45</v>
      </c>
      <c r="Q29" s="515"/>
      <c r="R29" s="516"/>
      <c r="S29" s="235" t="str">
        <f>IF(S27="","",VLOOKUP(S27,'シフト記号表（勤務時間帯）'!$C$6:$S$35,17,FALSE))</f>
        <v/>
      </c>
      <c r="T29" s="236" t="str">
        <f>IF(T27="","",VLOOKUP(T27,'シフト記号表（勤務時間帯）'!$C$6:$S$35,17,FALSE))</f>
        <v/>
      </c>
      <c r="U29" s="236" t="str">
        <f>IF(U27="","",VLOOKUP(U27,'シフト記号表（勤務時間帯）'!$C$6:$S$35,17,FALSE))</f>
        <v/>
      </c>
      <c r="V29" s="236" t="str">
        <f>IF(V27="","",VLOOKUP(V27,'シフト記号表（勤務時間帯）'!$C$6:$S$35,17,FALSE))</f>
        <v/>
      </c>
      <c r="W29" s="236" t="str">
        <f>IF(W27="","",VLOOKUP(W27,'シフト記号表（勤務時間帯）'!$C$6:$S$35,17,FALSE))</f>
        <v/>
      </c>
      <c r="X29" s="236" t="str">
        <f>IF(X27="","",VLOOKUP(X27,'シフト記号表（勤務時間帯）'!$C$6:$S$35,17,FALSE))</f>
        <v/>
      </c>
      <c r="Y29" s="237" t="str">
        <f>IF(Y27="","",VLOOKUP(Y27,'シフト記号表（勤務時間帯）'!$C$6:$S$35,17,FALSE))</f>
        <v/>
      </c>
      <c r="Z29" s="235" t="str">
        <f>IF(Z27="","",VLOOKUP(Z27,'シフト記号表（勤務時間帯）'!$C$6:$S$35,17,FALSE))</f>
        <v/>
      </c>
      <c r="AA29" s="236" t="str">
        <f>IF(AA27="","",VLOOKUP(AA27,'シフト記号表（勤務時間帯）'!$C$6:$S$35,17,FALSE))</f>
        <v/>
      </c>
      <c r="AB29" s="236" t="str">
        <f>IF(AB27="","",VLOOKUP(AB27,'シフト記号表（勤務時間帯）'!$C$6:$S$35,17,FALSE))</f>
        <v/>
      </c>
      <c r="AC29" s="236" t="str">
        <f>IF(AC27="","",VLOOKUP(AC27,'シフト記号表（勤務時間帯）'!$C$6:$S$35,17,FALSE))</f>
        <v/>
      </c>
      <c r="AD29" s="236" t="str">
        <f>IF(AD27="","",VLOOKUP(AD27,'シフト記号表（勤務時間帯）'!$C$6:$S$35,17,FALSE))</f>
        <v/>
      </c>
      <c r="AE29" s="236" t="str">
        <f>IF(AE27="","",VLOOKUP(AE27,'シフト記号表（勤務時間帯）'!$C$6:$S$35,17,FALSE))</f>
        <v/>
      </c>
      <c r="AF29" s="237" t="str">
        <f>IF(AF27="","",VLOOKUP(AF27,'シフト記号表（勤務時間帯）'!$C$6:$S$35,17,FALSE))</f>
        <v/>
      </c>
      <c r="AG29" s="235" t="str">
        <f>IF(AG27="","",VLOOKUP(AG27,'シフト記号表（勤務時間帯）'!$C$6:$S$35,17,FALSE))</f>
        <v/>
      </c>
      <c r="AH29" s="236" t="str">
        <f>IF(AH27="","",VLOOKUP(AH27,'シフト記号表（勤務時間帯）'!$C$6:$S$35,17,FALSE))</f>
        <v/>
      </c>
      <c r="AI29" s="236" t="str">
        <f>IF(AI27="","",VLOOKUP(AI27,'シフト記号表（勤務時間帯）'!$C$6:$S$35,17,FALSE))</f>
        <v/>
      </c>
      <c r="AJ29" s="236" t="str">
        <f>IF(AJ27="","",VLOOKUP(AJ27,'シフト記号表（勤務時間帯）'!$C$6:$S$35,17,FALSE))</f>
        <v/>
      </c>
      <c r="AK29" s="236" t="str">
        <f>IF(AK27="","",VLOOKUP(AK27,'シフト記号表（勤務時間帯）'!$C$6:$S$35,17,FALSE))</f>
        <v/>
      </c>
      <c r="AL29" s="236" t="str">
        <f>IF(AL27="","",VLOOKUP(AL27,'シフト記号表（勤務時間帯）'!$C$6:$S$35,17,FALSE))</f>
        <v/>
      </c>
      <c r="AM29" s="237" t="str">
        <f>IF(AM27="","",VLOOKUP(AM27,'シフト記号表（勤務時間帯）'!$C$6:$S$35,17,FALSE))</f>
        <v/>
      </c>
      <c r="AN29" s="235" t="str">
        <f>IF(AN27="","",VLOOKUP(AN27,'シフト記号表（勤務時間帯）'!$C$6:$S$35,17,FALSE))</f>
        <v/>
      </c>
      <c r="AO29" s="236" t="str">
        <f>IF(AO27="","",VLOOKUP(AO27,'シフト記号表（勤務時間帯）'!$C$6:$S$35,17,FALSE))</f>
        <v/>
      </c>
      <c r="AP29" s="236" t="str">
        <f>IF(AP27="","",VLOOKUP(AP27,'シフト記号表（勤務時間帯）'!$C$6:$S$35,17,FALSE))</f>
        <v/>
      </c>
      <c r="AQ29" s="236" t="str">
        <f>IF(AQ27="","",VLOOKUP(AQ27,'シフト記号表（勤務時間帯）'!$C$6:$S$35,17,FALSE))</f>
        <v/>
      </c>
      <c r="AR29" s="236" t="str">
        <f>IF(AR27="","",VLOOKUP(AR27,'シフト記号表（勤務時間帯）'!$C$6:$S$35,17,FALSE))</f>
        <v/>
      </c>
      <c r="AS29" s="236" t="str">
        <f>IF(AS27="","",VLOOKUP(AS27,'シフト記号表（勤務時間帯）'!$C$6:$S$35,17,FALSE))</f>
        <v/>
      </c>
      <c r="AT29" s="237" t="str">
        <f>IF(AT27="","",VLOOKUP(AT27,'シフト記号表（勤務時間帯）'!$C$6:$S$35,17,FALSE))</f>
        <v/>
      </c>
      <c r="AU29" s="235" t="str">
        <f>IF(AU27="","",VLOOKUP(AU27,'シフト記号表（勤務時間帯）'!$C$6:$S$35,17,FALSE))</f>
        <v/>
      </c>
      <c r="AV29" s="236" t="str">
        <f>IF(AV27="","",VLOOKUP(AV27,'シフト記号表（勤務時間帯）'!$C$6:$S$35,17,FALSE))</f>
        <v/>
      </c>
      <c r="AW29" s="236" t="str">
        <f>IF(AW27="","",VLOOKUP(AW27,'シフト記号表（勤務時間帯）'!$C$6:$S$35,17,FALSE))</f>
        <v/>
      </c>
      <c r="AX29" s="509">
        <f>IF($BB$3="４週",SUM(S29:AT29),IF($BB$3="暦月",SUM(S29:AW29),""))</f>
        <v>0</v>
      </c>
      <c r="AY29" s="510"/>
      <c r="AZ29" s="511">
        <f>IF($BB$3="４週",AX29/4,IF($BB$3="暦月",'療養通所（1枚版）'!AX29/('療養通所（1枚版）'!$BB$8/7),""))</f>
        <v>0</v>
      </c>
      <c r="BA29" s="512"/>
      <c r="BB29" s="286"/>
      <c r="BC29" s="287"/>
      <c r="BD29" s="287"/>
      <c r="BE29" s="287"/>
      <c r="BF29" s="288"/>
    </row>
    <row r="30" spans="2:64" ht="20.25" customHeight="1" x14ac:dyDescent="0.4">
      <c r="B30" s="517">
        <f>B27+1</f>
        <v>3</v>
      </c>
      <c r="C30" s="381"/>
      <c r="D30" s="382"/>
      <c r="E30" s="383"/>
      <c r="F30" s="85"/>
      <c r="G30" s="418"/>
      <c r="H30" s="420"/>
      <c r="I30" s="413"/>
      <c r="J30" s="413"/>
      <c r="K30" s="414"/>
      <c r="L30" s="421"/>
      <c r="M30" s="422"/>
      <c r="N30" s="422"/>
      <c r="O30" s="423"/>
      <c r="P30" s="483" t="s">
        <v>44</v>
      </c>
      <c r="Q30" s="484"/>
      <c r="R30" s="485"/>
      <c r="S30" s="102"/>
      <c r="T30" s="103"/>
      <c r="U30" s="103"/>
      <c r="V30" s="103"/>
      <c r="W30" s="103"/>
      <c r="X30" s="103"/>
      <c r="Y30" s="104"/>
      <c r="Z30" s="102"/>
      <c r="AA30" s="103"/>
      <c r="AB30" s="103"/>
      <c r="AC30" s="103"/>
      <c r="AD30" s="103"/>
      <c r="AE30" s="103"/>
      <c r="AF30" s="104"/>
      <c r="AG30" s="102"/>
      <c r="AH30" s="103"/>
      <c r="AI30" s="103"/>
      <c r="AJ30" s="103"/>
      <c r="AK30" s="103"/>
      <c r="AL30" s="103"/>
      <c r="AM30" s="104"/>
      <c r="AN30" s="102"/>
      <c r="AO30" s="103"/>
      <c r="AP30" s="103"/>
      <c r="AQ30" s="103"/>
      <c r="AR30" s="103"/>
      <c r="AS30" s="103"/>
      <c r="AT30" s="104"/>
      <c r="AU30" s="102"/>
      <c r="AV30" s="103"/>
      <c r="AW30" s="103"/>
      <c r="AX30" s="495"/>
      <c r="AY30" s="496"/>
      <c r="AZ30" s="497"/>
      <c r="BA30" s="498"/>
      <c r="BB30" s="415"/>
      <c r="BC30" s="416"/>
      <c r="BD30" s="416"/>
      <c r="BE30" s="416"/>
      <c r="BF30" s="417"/>
    </row>
    <row r="31" spans="2:64" ht="20.25" customHeight="1" x14ac:dyDescent="0.4">
      <c r="B31" s="517"/>
      <c r="C31" s="384"/>
      <c r="D31" s="385"/>
      <c r="E31" s="386"/>
      <c r="F31" s="83"/>
      <c r="G31" s="408"/>
      <c r="H31" s="412"/>
      <c r="I31" s="413"/>
      <c r="J31" s="413"/>
      <c r="K31" s="414"/>
      <c r="L31" s="368"/>
      <c r="M31" s="369"/>
      <c r="N31" s="369"/>
      <c r="O31" s="370"/>
      <c r="P31" s="499" t="s">
        <v>15</v>
      </c>
      <c r="Q31" s="500"/>
      <c r="R31" s="501"/>
      <c r="S31" s="232" t="str">
        <f>IF(S30="","",VLOOKUP(S30,'シフト記号表（勤務時間帯）'!$C$6:$K$35,9,FALSE))</f>
        <v/>
      </c>
      <c r="T31" s="233" t="str">
        <f>IF(T30="","",VLOOKUP(T30,'シフト記号表（勤務時間帯）'!$C$6:$K$35,9,FALSE))</f>
        <v/>
      </c>
      <c r="U31" s="233" t="str">
        <f>IF(U30="","",VLOOKUP(U30,'シフト記号表（勤務時間帯）'!$C$6:$K$35,9,FALSE))</f>
        <v/>
      </c>
      <c r="V31" s="233" t="str">
        <f>IF(V30="","",VLOOKUP(V30,'シフト記号表（勤務時間帯）'!$C$6:$K$35,9,FALSE))</f>
        <v/>
      </c>
      <c r="W31" s="233" t="str">
        <f>IF(W30="","",VLOOKUP(W30,'シフト記号表（勤務時間帯）'!$C$6:$K$35,9,FALSE))</f>
        <v/>
      </c>
      <c r="X31" s="233" t="str">
        <f>IF(X30="","",VLOOKUP(X30,'シフト記号表（勤務時間帯）'!$C$6:$K$35,9,FALSE))</f>
        <v/>
      </c>
      <c r="Y31" s="234" t="str">
        <f>IF(Y30="","",VLOOKUP(Y30,'シフト記号表（勤務時間帯）'!$C$6:$K$35,9,FALSE))</f>
        <v/>
      </c>
      <c r="Z31" s="232" t="str">
        <f>IF(Z30="","",VLOOKUP(Z30,'シフト記号表（勤務時間帯）'!$C$6:$K$35,9,FALSE))</f>
        <v/>
      </c>
      <c r="AA31" s="233" t="str">
        <f>IF(AA30="","",VLOOKUP(AA30,'シフト記号表（勤務時間帯）'!$C$6:$K$35,9,FALSE))</f>
        <v/>
      </c>
      <c r="AB31" s="233" t="str">
        <f>IF(AB30="","",VLOOKUP(AB30,'シフト記号表（勤務時間帯）'!$C$6:$K$35,9,FALSE))</f>
        <v/>
      </c>
      <c r="AC31" s="233" t="str">
        <f>IF(AC30="","",VLOOKUP(AC30,'シフト記号表（勤務時間帯）'!$C$6:$K$35,9,FALSE))</f>
        <v/>
      </c>
      <c r="AD31" s="233" t="str">
        <f>IF(AD30="","",VLOOKUP(AD30,'シフト記号表（勤務時間帯）'!$C$6:$K$35,9,FALSE))</f>
        <v/>
      </c>
      <c r="AE31" s="233" t="str">
        <f>IF(AE30="","",VLOOKUP(AE30,'シフト記号表（勤務時間帯）'!$C$6:$K$35,9,FALSE))</f>
        <v/>
      </c>
      <c r="AF31" s="234" t="str">
        <f>IF(AF30="","",VLOOKUP(AF30,'シフト記号表（勤務時間帯）'!$C$6:$K$35,9,FALSE))</f>
        <v/>
      </c>
      <c r="AG31" s="232" t="str">
        <f>IF(AG30="","",VLOOKUP(AG30,'シフト記号表（勤務時間帯）'!$C$6:$K$35,9,FALSE))</f>
        <v/>
      </c>
      <c r="AH31" s="233" t="str">
        <f>IF(AH30="","",VLOOKUP(AH30,'シフト記号表（勤務時間帯）'!$C$6:$K$35,9,FALSE))</f>
        <v/>
      </c>
      <c r="AI31" s="233" t="str">
        <f>IF(AI30="","",VLOOKUP(AI30,'シフト記号表（勤務時間帯）'!$C$6:$K$35,9,FALSE))</f>
        <v/>
      </c>
      <c r="AJ31" s="233" t="str">
        <f>IF(AJ30="","",VLOOKUP(AJ30,'シフト記号表（勤務時間帯）'!$C$6:$K$35,9,FALSE))</f>
        <v/>
      </c>
      <c r="AK31" s="233" t="str">
        <f>IF(AK30="","",VLOOKUP(AK30,'シフト記号表（勤務時間帯）'!$C$6:$K$35,9,FALSE))</f>
        <v/>
      </c>
      <c r="AL31" s="233" t="str">
        <f>IF(AL30="","",VLOOKUP(AL30,'シフト記号表（勤務時間帯）'!$C$6:$K$35,9,FALSE))</f>
        <v/>
      </c>
      <c r="AM31" s="234" t="str">
        <f>IF(AM30="","",VLOOKUP(AM30,'シフト記号表（勤務時間帯）'!$C$6:$K$35,9,FALSE))</f>
        <v/>
      </c>
      <c r="AN31" s="232" t="str">
        <f>IF(AN30="","",VLOOKUP(AN30,'シフト記号表（勤務時間帯）'!$C$6:$K$35,9,FALSE))</f>
        <v/>
      </c>
      <c r="AO31" s="233" t="str">
        <f>IF(AO30="","",VLOOKUP(AO30,'シフト記号表（勤務時間帯）'!$C$6:$K$35,9,FALSE))</f>
        <v/>
      </c>
      <c r="AP31" s="233" t="str">
        <f>IF(AP30="","",VLOOKUP(AP30,'シフト記号表（勤務時間帯）'!$C$6:$K$35,9,FALSE))</f>
        <v/>
      </c>
      <c r="AQ31" s="233" t="str">
        <f>IF(AQ30="","",VLOOKUP(AQ30,'シフト記号表（勤務時間帯）'!$C$6:$K$35,9,FALSE))</f>
        <v/>
      </c>
      <c r="AR31" s="233" t="str">
        <f>IF(AR30="","",VLOOKUP(AR30,'シフト記号表（勤務時間帯）'!$C$6:$K$35,9,FALSE))</f>
        <v/>
      </c>
      <c r="AS31" s="233" t="str">
        <f>IF(AS30="","",VLOOKUP(AS30,'シフト記号表（勤務時間帯）'!$C$6:$K$35,9,FALSE))</f>
        <v/>
      </c>
      <c r="AT31" s="234" t="str">
        <f>IF(AT30="","",VLOOKUP(AT30,'シフト記号表（勤務時間帯）'!$C$6:$K$35,9,FALSE))</f>
        <v/>
      </c>
      <c r="AU31" s="232" t="str">
        <f>IF(AU30="","",VLOOKUP(AU30,'シフト記号表（勤務時間帯）'!$C$6:$K$35,9,FALSE))</f>
        <v/>
      </c>
      <c r="AV31" s="233" t="str">
        <f>IF(AV30="","",VLOOKUP(AV30,'シフト記号表（勤務時間帯）'!$C$6:$K$35,9,FALSE))</f>
        <v/>
      </c>
      <c r="AW31" s="233" t="str">
        <f>IF(AW30="","",VLOOKUP(AW30,'シフト記号表（勤務時間帯）'!$C$6:$K$35,9,FALSE))</f>
        <v/>
      </c>
      <c r="AX31" s="502">
        <f>IF($BB$3="４週",SUM(S31:AT31),IF($BB$3="暦月",SUM(S31:AW31),""))</f>
        <v>0</v>
      </c>
      <c r="AY31" s="503"/>
      <c r="AZ31" s="504">
        <f>IF($BB$3="４週",AX31/4,IF($BB$3="暦月",'療養通所（1枚版）'!AX31/('療養通所（1枚版）'!$BB$8/7),""))</f>
        <v>0</v>
      </c>
      <c r="BA31" s="505"/>
      <c r="BB31" s="283"/>
      <c r="BC31" s="284"/>
      <c r="BD31" s="284"/>
      <c r="BE31" s="284"/>
      <c r="BF31" s="285"/>
    </row>
    <row r="32" spans="2:64" ht="20.25" customHeight="1" x14ac:dyDescent="0.4">
      <c r="B32" s="517"/>
      <c r="C32" s="387"/>
      <c r="D32" s="388"/>
      <c r="E32" s="389"/>
      <c r="F32" s="83">
        <f>C30</f>
        <v>0</v>
      </c>
      <c r="G32" s="419"/>
      <c r="H32" s="412"/>
      <c r="I32" s="413"/>
      <c r="J32" s="413"/>
      <c r="K32" s="414"/>
      <c r="L32" s="424"/>
      <c r="M32" s="425"/>
      <c r="N32" s="425"/>
      <c r="O32" s="426"/>
      <c r="P32" s="514" t="s">
        <v>45</v>
      </c>
      <c r="Q32" s="515"/>
      <c r="R32" s="516"/>
      <c r="S32" s="235" t="str">
        <f>IF(S30="","",VLOOKUP(S30,'シフト記号表（勤務時間帯）'!$C$6:$S$35,17,FALSE))</f>
        <v/>
      </c>
      <c r="T32" s="236" t="str">
        <f>IF(T30="","",VLOOKUP(T30,'シフト記号表（勤務時間帯）'!$C$6:$S$35,17,FALSE))</f>
        <v/>
      </c>
      <c r="U32" s="236" t="str">
        <f>IF(U30="","",VLOOKUP(U30,'シフト記号表（勤務時間帯）'!$C$6:$S$35,17,FALSE))</f>
        <v/>
      </c>
      <c r="V32" s="236" t="str">
        <f>IF(V30="","",VLOOKUP(V30,'シフト記号表（勤務時間帯）'!$C$6:$S$35,17,FALSE))</f>
        <v/>
      </c>
      <c r="W32" s="236" t="str">
        <f>IF(W30="","",VLOOKUP(W30,'シフト記号表（勤務時間帯）'!$C$6:$S$35,17,FALSE))</f>
        <v/>
      </c>
      <c r="X32" s="236" t="str">
        <f>IF(X30="","",VLOOKUP(X30,'シフト記号表（勤務時間帯）'!$C$6:$S$35,17,FALSE))</f>
        <v/>
      </c>
      <c r="Y32" s="237" t="str">
        <f>IF(Y30="","",VLOOKUP(Y30,'シフト記号表（勤務時間帯）'!$C$6:$S$35,17,FALSE))</f>
        <v/>
      </c>
      <c r="Z32" s="235" t="str">
        <f>IF(Z30="","",VLOOKUP(Z30,'シフト記号表（勤務時間帯）'!$C$6:$S$35,17,FALSE))</f>
        <v/>
      </c>
      <c r="AA32" s="236" t="str">
        <f>IF(AA30="","",VLOOKUP(AA30,'シフト記号表（勤務時間帯）'!$C$6:$S$35,17,FALSE))</f>
        <v/>
      </c>
      <c r="AB32" s="236" t="str">
        <f>IF(AB30="","",VLOOKUP(AB30,'シフト記号表（勤務時間帯）'!$C$6:$S$35,17,FALSE))</f>
        <v/>
      </c>
      <c r="AC32" s="236" t="str">
        <f>IF(AC30="","",VLOOKUP(AC30,'シフト記号表（勤務時間帯）'!$C$6:$S$35,17,FALSE))</f>
        <v/>
      </c>
      <c r="AD32" s="236" t="str">
        <f>IF(AD30="","",VLOOKUP(AD30,'シフト記号表（勤務時間帯）'!$C$6:$S$35,17,FALSE))</f>
        <v/>
      </c>
      <c r="AE32" s="236" t="str">
        <f>IF(AE30="","",VLOOKUP(AE30,'シフト記号表（勤務時間帯）'!$C$6:$S$35,17,FALSE))</f>
        <v/>
      </c>
      <c r="AF32" s="237" t="str">
        <f>IF(AF30="","",VLOOKUP(AF30,'シフト記号表（勤務時間帯）'!$C$6:$S$35,17,FALSE))</f>
        <v/>
      </c>
      <c r="AG32" s="235" t="str">
        <f>IF(AG30="","",VLOOKUP(AG30,'シフト記号表（勤務時間帯）'!$C$6:$S$35,17,FALSE))</f>
        <v/>
      </c>
      <c r="AH32" s="236" t="str">
        <f>IF(AH30="","",VLOOKUP(AH30,'シフト記号表（勤務時間帯）'!$C$6:$S$35,17,FALSE))</f>
        <v/>
      </c>
      <c r="AI32" s="236" t="str">
        <f>IF(AI30="","",VLOOKUP(AI30,'シフト記号表（勤務時間帯）'!$C$6:$S$35,17,FALSE))</f>
        <v/>
      </c>
      <c r="AJ32" s="236" t="str">
        <f>IF(AJ30="","",VLOOKUP(AJ30,'シフト記号表（勤務時間帯）'!$C$6:$S$35,17,FALSE))</f>
        <v/>
      </c>
      <c r="AK32" s="236" t="str">
        <f>IF(AK30="","",VLOOKUP(AK30,'シフト記号表（勤務時間帯）'!$C$6:$S$35,17,FALSE))</f>
        <v/>
      </c>
      <c r="AL32" s="236" t="str">
        <f>IF(AL30="","",VLOOKUP(AL30,'シフト記号表（勤務時間帯）'!$C$6:$S$35,17,FALSE))</f>
        <v/>
      </c>
      <c r="AM32" s="237" t="str">
        <f>IF(AM30="","",VLOOKUP(AM30,'シフト記号表（勤務時間帯）'!$C$6:$S$35,17,FALSE))</f>
        <v/>
      </c>
      <c r="AN32" s="235" t="str">
        <f>IF(AN30="","",VLOOKUP(AN30,'シフト記号表（勤務時間帯）'!$C$6:$S$35,17,FALSE))</f>
        <v/>
      </c>
      <c r="AO32" s="236" t="str">
        <f>IF(AO30="","",VLOOKUP(AO30,'シフト記号表（勤務時間帯）'!$C$6:$S$35,17,FALSE))</f>
        <v/>
      </c>
      <c r="AP32" s="236" t="str">
        <f>IF(AP30="","",VLOOKUP(AP30,'シフト記号表（勤務時間帯）'!$C$6:$S$35,17,FALSE))</f>
        <v/>
      </c>
      <c r="AQ32" s="236" t="str">
        <f>IF(AQ30="","",VLOOKUP(AQ30,'シフト記号表（勤務時間帯）'!$C$6:$S$35,17,FALSE))</f>
        <v/>
      </c>
      <c r="AR32" s="236" t="str">
        <f>IF(AR30="","",VLOOKUP(AR30,'シフト記号表（勤務時間帯）'!$C$6:$S$35,17,FALSE))</f>
        <v/>
      </c>
      <c r="AS32" s="236" t="str">
        <f>IF(AS30="","",VLOOKUP(AS30,'シフト記号表（勤務時間帯）'!$C$6:$S$35,17,FALSE))</f>
        <v/>
      </c>
      <c r="AT32" s="237" t="str">
        <f>IF(AT30="","",VLOOKUP(AT30,'シフト記号表（勤務時間帯）'!$C$6:$S$35,17,FALSE))</f>
        <v/>
      </c>
      <c r="AU32" s="235" t="str">
        <f>IF(AU30="","",VLOOKUP(AU30,'シフト記号表（勤務時間帯）'!$C$6:$S$35,17,FALSE))</f>
        <v/>
      </c>
      <c r="AV32" s="236" t="str">
        <f>IF(AV30="","",VLOOKUP(AV30,'シフト記号表（勤務時間帯）'!$C$6:$S$35,17,FALSE))</f>
        <v/>
      </c>
      <c r="AW32" s="236" t="str">
        <f>IF(AW30="","",VLOOKUP(AW30,'シフト記号表（勤務時間帯）'!$C$6:$S$35,17,FALSE))</f>
        <v/>
      </c>
      <c r="AX32" s="509">
        <f>IF($BB$3="４週",SUM(S32:AT32),IF($BB$3="暦月",SUM(S32:AW32),""))</f>
        <v>0</v>
      </c>
      <c r="AY32" s="510"/>
      <c r="AZ32" s="511">
        <f>IF($BB$3="４週",AX32/4,IF($BB$3="暦月",'療養通所（1枚版）'!AX32/('療養通所（1枚版）'!$BB$8/7),""))</f>
        <v>0</v>
      </c>
      <c r="BA32" s="512"/>
      <c r="BB32" s="286"/>
      <c r="BC32" s="287"/>
      <c r="BD32" s="287"/>
      <c r="BE32" s="287"/>
      <c r="BF32" s="288"/>
    </row>
    <row r="33" spans="2:58" ht="20.25" customHeight="1" x14ac:dyDescent="0.4">
      <c r="B33" s="517">
        <f>B30+1</f>
        <v>4</v>
      </c>
      <c r="C33" s="381"/>
      <c r="D33" s="382"/>
      <c r="E33" s="383"/>
      <c r="F33" s="85"/>
      <c r="G33" s="418"/>
      <c r="H33" s="420"/>
      <c r="I33" s="413"/>
      <c r="J33" s="413"/>
      <c r="K33" s="414"/>
      <c r="L33" s="421"/>
      <c r="M33" s="422"/>
      <c r="N33" s="422"/>
      <c r="O33" s="423"/>
      <c r="P33" s="483" t="s">
        <v>44</v>
      </c>
      <c r="Q33" s="484"/>
      <c r="R33" s="485"/>
      <c r="S33" s="102"/>
      <c r="T33" s="103"/>
      <c r="U33" s="103"/>
      <c r="V33" s="103"/>
      <c r="W33" s="103"/>
      <c r="X33" s="103"/>
      <c r="Y33" s="104"/>
      <c r="Z33" s="102"/>
      <c r="AA33" s="103"/>
      <c r="AB33" s="103"/>
      <c r="AC33" s="103"/>
      <c r="AD33" s="103"/>
      <c r="AE33" s="103"/>
      <c r="AF33" s="104"/>
      <c r="AG33" s="102"/>
      <c r="AH33" s="103"/>
      <c r="AI33" s="103"/>
      <c r="AJ33" s="103"/>
      <c r="AK33" s="103"/>
      <c r="AL33" s="103"/>
      <c r="AM33" s="104"/>
      <c r="AN33" s="102"/>
      <c r="AO33" s="103"/>
      <c r="AP33" s="103"/>
      <c r="AQ33" s="103"/>
      <c r="AR33" s="103"/>
      <c r="AS33" s="103"/>
      <c r="AT33" s="104"/>
      <c r="AU33" s="102"/>
      <c r="AV33" s="103"/>
      <c r="AW33" s="103"/>
      <c r="AX33" s="495"/>
      <c r="AY33" s="496"/>
      <c r="AZ33" s="497"/>
      <c r="BA33" s="498"/>
      <c r="BB33" s="415"/>
      <c r="BC33" s="416"/>
      <c r="BD33" s="416"/>
      <c r="BE33" s="416"/>
      <c r="BF33" s="417"/>
    </row>
    <row r="34" spans="2:58" ht="20.25" customHeight="1" x14ac:dyDescent="0.4">
      <c r="B34" s="517"/>
      <c r="C34" s="384"/>
      <c r="D34" s="385"/>
      <c r="E34" s="386"/>
      <c r="F34" s="83"/>
      <c r="G34" s="408"/>
      <c r="H34" s="412"/>
      <c r="I34" s="413"/>
      <c r="J34" s="413"/>
      <c r="K34" s="414"/>
      <c r="L34" s="368"/>
      <c r="M34" s="369"/>
      <c r="N34" s="369"/>
      <c r="O34" s="370"/>
      <c r="P34" s="499" t="s">
        <v>15</v>
      </c>
      <c r="Q34" s="500"/>
      <c r="R34" s="501"/>
      <c r="S34" s="232" t="str">
        <f>IF(S33="","",VLOOKUP(S33,'シフト記号表（勤務時間帯）'!$C$6:$K$35,9,FALSE))</f>
        <v/>
      </c>
      <c r="T34" s="233" t="str">
        <f>IF(T33="","",VLOOKUP(T33,'シフト記号表（勤務時間帯）'!$C$6:$K$35,9,FALSE))</f>
        <v/>
      </c>
      <c r="U34" s="233" t="str">
        <f>IF(U33="","",VLOOKUP(U33,'シフト記号表（勤務時間帯）'!$C$6:$K$35,9,FALSE))</f>
        <v/>
      </c>
      <c r="V34" s="233" t="str">
        <f>IF(V33="","",VLOOKUP(V33,'シフト記号表（勤務時間帯）'!$C$6:$K$35,9,FALSE))</f>
        <v/>
      </c>
      <c r="W34" s="233" t="str">
        <f>IF(W33="","",VLOOKUP(W33,'シフト記号表（勤務時間帯）'!$C$6:$K$35,9,FALSE))</f>
        <v/>
      </c>
      <c r="X34" s="233" t="str">
        <f>IF(X33="","",VLOOKUP(X33,'シフト記号表（勤務時間帯）'!$C$6:$K$35,9,FALSE))</f>
        <v/>
      </c>
      <c r="Y34" s="234" t="str">
        <f>IF(Y33="","",VLOOKUP(Y33,'シフト記号表（勤務時間帯）'!$C$6:$K$35,9,FALSE))</f>
        <v/>
      </c>
      <c r="Z34" s="232" t="str">
        <f>IF(Z33="","",VLOOKUP(Z33,'シフト記号表（勤務時間帯）'!$C$6:$K$35,9,FALSE))</f>
        <v/>
      </c>
      <c r="AA34" s="233" t="str">
        <f>IF(AA33="","",VLOOKUP(AA33,'シフト記号表（勤務時間帯）'!$C$6:$K$35,9,FALSE))</f>
        <v/>
      </c>
      <c r="AB34" s="233" t="str">
        <f>IF(AB33="","",VLOOKUP(AB33,'シフト記号表（勤務時間帯）'!$C$6:$K$35,9,FALSE))</f>
        <v/>
      </c>
      <c r="AC34" s="233" t="str">
        <f>IF(AC33="","",VLOOKUP(AC33,'シフト記号表（勤務時間帯）'!$C$6:$K$35,9,FALSE))</f>
        <v/>
      </c>
      <c r="AD34" s="233" t="str">
        <f>IF(AD33="","",VLOOKUP(AD33,'シフト記号表（勤務時間帯）'!$C$6:$K$35,9,FALSE))</f>
        <v/>
      </c>
      <c r="AE34" s="233" t="str">
        <f>IF(AE33="","",VLOOKUP(AE33,'シフト記号表（勤務時間帯）'!$C$6:$K$35,9,FALSE))</f>
        <v/>
      </c>
      <c r="AF34" s="234" t="str">
        <f>IF(AF33="","",VLOOKUP(AF33,'シフト記号表（勤務時間帯）'!$C$6:$K$35,9,FALSE))</f>
        <v/>
      </c>
      <c r="AG34" s="232" t="str">
        <f>IF(AG33="","",VLOOKUP(AG33,'シフト記号表（勤務時間帯）'!$C$6:$K$35,9,FALSE))</f>
        <v/>
      </c>
      <c r="AH34" s="233" t="str">
        <f>IF(AH33="","",VLOOKUP(AH33,'シフト記号表（勤務時間帯）'!$C$6:$K$35,9,FALSE))</f>
        <v/>
      </c>
      <c r="AI34" s="233" t="str">
        <f>IF(AI33="","",VLOOKUP(AI33,'シフト記号表（勤務時間帯）'!$C$6:$K$35,9,FALSE))</f>
        <v/>
      </c>
      <c r="AJ34" s="233" t="str">
        <f>IF(AJ33="","",VLOOKUP(AJ33,'シフト記号表（勤務時間帯）'!$C$6:$K$35,9,FALSE))</f>
        <v/>
      </c>
      <c r="AK34" s="233" t="str">
        <f>IF(AK33="","",VLOOKUP(AK33,'シフト記号表（勤務時間帯）'!$C$6:$K$35,9,FALSE))</f>
        <v/>
      </c>
      <c r="AL34" s="233" t="str">
        <f>IF(AL33="","",VLOOKUP(AL33,'シフト記号表（勤務時間帯）'!$C$6:$K$35,9,FALSE))</f>
        <v/>
      </c>
      <c r="AM34" s="234" t="str">
        <f>IF(AM33="","",VLOOKUP(AM33,'シフト記号表（勤務時間帯）'!$C$6:$K$35,9,FALSE))</f>
        <v/>
      </c>
      <c r="AN34" s="232" t="str">
        <f>IF(AN33="","",VLOOKUP(AN33,'シフト記号表（勤務時間帯）'!$C$6:$K$35,9,FALSE))</f>
        <v/>
      </c>
      <c r="AO34" s="233" t="str">
        <f>IF(AO33="","",VLOOKUP(AO33,'シフト記号表（勤務時間帯）'!$C$6:$K$35,9,FALSE))</f>
        <v/>
      </c>
      <c r="AP34" s="233" t="str">
        <f>IF(AP33="","",VLOOKUP(AP33,'シフト記号表（勤務時間帯）'!$C$6:$K$35,9,FALSE))</f>
        <v/>
      </c>
      <c r="AQ34" s="233" t="str">
        <f>IF(AQ33="","",VLOOKUP(AQ33,'シフト記号表（勤務時間帯）'!$C$6:$K$35,9,FALSE))</f>
        <v/>
      </c>
      <c r="AR34" s="233" t="str">
        <f>IF(AR33="","",VLOOKUP(AR33,'シフト記号表（勤務時間帯）'!$C$6:$K$35,9,FALSE))</f>
        <v/>
      </c>
      <c r="AS34" s="233" t="str">
        <f>IF(AS33="","",VLOOKUP(AS33,'シフト記号表（勤務時間帯）'!$C$6:$K$35,9,FALSE))</f>
        <v/>
      </c>
      <c r="AT34" s="234" t="str">
        <f>IF(AT33="","",VLOOKUP(AT33,'シフト記号表（勤務時間帯）'!$C$6:$K$35,9,FALSE))</f>
        <v/>
      </c>
      <c r="AU34" s="232" t="str">
        <f>IF(AU33="","",VLOOKUP(AU33,'シフト記号表（勤務時間帯）'!$C$6:$K$35,9,FALSE))</f>
        <v/>
      </c>
      <c r="AV34" s="233" t="str">
        <f>IF(AV33="","",VLOOKUP(AV33,'シフト記号表（勤務時間帯）'!$C$6:$K$35,9,FALSE))</f>
        <v/>
      </c>
      <c r="AW34" s="233" t="str">
        <f>IF(AW33="","",VLOOKUP(AW33,'シフト記号表（勤務時間帯）'!$C$6:$K$35,9,FALSE))</f>
        <v/>
      </c>
      <c r="AX34" s="502">
        <f>IF($BB$3="４週",SUM(S34:AT34),IF($BB$3="暦月",SUM(S34:AW34),""))</f>
        <v>0</v>
      </c>
      <c r="AY34" s="503"/>
      <c r="AZ34" s="504">
        <f>IF($BB$3="４週",AX34/4,IF($BB$3="暦月",'療養通所（1枚版）'!AX34/('療養通所（1枚版）'!$BB$8/7),""))</f>
        <v>0</v>
      </c>
      <c r="BA34" s="505"/>
      <c r="BB34" s="283"/>
      <c r="BC34" s="284"/>
      <c r="BD34" s="284"/>
      <c r="BE34" s="284"/>
      <c r="BF34" s="285"/>
    </row>
    <row r="35" spans="2:58" ht="20.25" customHeight="1" x14ac:dyDescent="0.4">
      <c r="B35" s="517"/>
      <c r="C35" s="387"/>
      <c r="D35" s="388"/>
      <c r="E35" s="389"/>
      <c r="F35" s="83">
        <f>C33</f>
        <v>0</v>
      </c>
      <c r="G35" s="419"/>
      <c r="H35" s="412"/>
      <c r="I35" s="413"/>
      <c r="J35" s="413"/>
      <c r="K35" s="414"/>
      <c r="L35" s="424"/>
      <c r="M35" s="425"/>
      <c r="N35" s="425"/>
      <c r="O35" s="426"/>
      <c r="P35" s="514" t="s">
        <v>45</v>
      </c>
      <c r="Q35" s="515"/>
      <c r="R35" s="516"/>
      <c r="S35" s="235" t="str">
        <f>IF(S33="","",VLOOKUP(S33,'シフト記号表（勤務時間帯）'!$C$6:$S$35,17,FALSE))</f>
        <v/>
      </c>
      <c r="T35" s="236" t="str">
        <f>IF(T33="","",VLOOKUP(T33,'シフト記号表（勤務時間帯）'!$C$6:$S$35,17,FALSE))</f>
        <v/>
      </c>
      <c r="U35" s="236" t="str">
        <f>IF(U33="","",VLOOKUP(U33,'シフト記号表（勤務時間帯）'!$C$6:$S$35,17,FALSE))</f>
        <v/>
      </c>
      <c r="V35" s="236" t="str">
        <f>IF(V33="","",VLOOKUP(V33,'シフト記号表（勤務時間帯）'!$C$6:$S$35,17,FALSE))</f>
        <v/>
      </c>
      <c r="W35" s="236" t="str">
        <f>IF(W33="","",VLOOKUP(W33,'シフト記号表（勤務時間帯）'!$C$6:$S$35,17,FALSE))</f>
        <v/>
      </c>
      <c r="X35" s="236" t="str">
        <f>IF(X33="","",VLOOKUP(X33,'シフト記号表（勤務時間帯）'!$C$6:$S$35,17,FALSE))</f>
        <v/>
      </c>
      <c r="Y35" s="237" t="str">
        <f>IF(Y33="","",VLOOKUP(Y33,'シフト記号表（勤務時間帯）'!$C$6:$S$35,17,FALSE))</f>
        <v/>
      </c>
      <c r="Z35" s="235" t="str">
        <f>IF(Z33="","",VLOOKUP(Z33,'シフト記号表（勤務時間帯）'!$C$6:$S$35,17,FALSE))</f>
        <v/>
      </c>
      <c r="AA35" s="236" t="str">
        <f>IF(AA33="","",VLOOKUP(AA33,'シフト記号表（勤務時間帯）'!$C$6:$S$35,17,FALSE))</f>
        <v/>
      </c>
      <c r="AB35" s="236" t="str">
        <f>IF(AB33="","",VLOOKUP(AB33,'シフト記号表（勤務時間帯）'!$C$6:$S$35,17,FALSE))</f>
        <v/>
      </c>
      <c r="AC35" s="236" t="str">
        <f>IF(AC33="","",VLOOKUP(AC33,'シフト記号表（勤務時間帯）'!$C$6:$S$35,17,FALSE))</f>
        <v/>
      </c>
      <c r="AD35" s="236" t="str">
        <f>IF(AD33="","",VLOOKUP(AD33,'シフト記号表（勤務時間帯）'!$C$6:$S$35,17,FALSE))</f>
        <v/>
      </c>
      <c r="AE35" s="236" t="str">
        <f>IF(AE33="","",VLOOKUP(AE33,'シフト記号表（勤務時間帯）'!$C$6:$S$35,17,FALSE))</f>
        <v/>
      </c>
      <c r="AF35" s="237" t="str">
        <f>IF(AF33="","",VLOOKUP(AF33,'シフト記号表（勤務時間帯）'!$C$6:$S$35,17,FALSE))</f>
        <v/>
      </c>
      <c r="AG35" s="235" t="str">
        <f>IF(AG33="","",VLOOKUP(AG33,'シフト記号表（勤務時間帯）'!$C$6:$S$35,17,FALSE))</f>
        <v/>
      </c>
      <c r="AH35" s="236" t="str">
        <f>IF(AH33="","",VLOOKUP(AH33,'シフト記号表（勤務時間帯）'!$C$6:$S$35,17,FALSE))</f>
        <v/>
      </c>
      <c r="AI35" s="236" t="str">
        <f>IF(AI33="","",VLOOKUP(AI33,'シフト記号表（勤務時間帯）'!$C$6:$S$35,17,FALSE))</f>
        <v/>
      </c>
      <c r="AJ35" s="236" t="str">
        <f>IF(AJ33="","",VLOOKUP(AJ33,'シフト記号表（勤務時間帯）'!$C$6:$S$35,17,FALSE))</f>
        <v/>
      </c>
      <c r="AK35" s="236" t="str">
        <f>IF(AK33="","",VLOOKUP(AK33,'シフト記号表（勤務時間帯）'!$C$6:$S$35,17,FALSE))</f>
        <v/>
      </c>
      <c r="AL35" s="236" t="str">
        <f>IF(AL33="","",VLOOKUP(AL33,'シフト記号表（勤務時間帯）'!$C$6:$S$35,17,FALSE))</f>
        <v/>
      </c>
      <c r="AM35" s="237" t="str">
        <f>IF(AM33="","",VLOOKUP(AM33,'シフト記号表（勤務時間帯）'!$C$6:$S$35,17,FALSE))</f>
        <v/>
      </c>
      <c r="AN35" s="235" t="str">
        <f>IF(AN33="","",VLOOKUP(AN33,'シフト記号表（勤務時間帯）'!$C$6:$S$35,17,FALSE))</f>
        <v/>
      </c>
      <c r="AO35" s="236" t="str">
        <f>IF(AO33="","",VLOOKUP(AO33,'シフト記号表（勤務時間帯）'!$C$6:$S$35,17,FALSE))</f>
        <v/>
      </c>
      <c r="AP35" s="236" t="str">
        <f>IF(AP33="","",VLOOKUP(AP33,'シフト記号表（勤務時間帯）'!$C$6:$S$35,17,FALSE))</f>
        <v/>
      </c>
      <c r="AQ35" s="236" t="str">
        <f>IF(AQ33="","",VLOOKUP(AQ33,'シフト記号表（勤務時間帯）'!$C$6:$S$35,17,FALSE))</f>
        <v/>
      </c>
      <c r="AR35" s="236" t="str">
        <f>IF(AR33="","",VLOOKUP(AR33,'シフト記号表（勤務時間帯）'!$C$6:$S$35,17,FALSE))</f>
        <v/>
      </c>
      <c r="AS35" s="236" t="str">
        <f>IF(AS33="","",VLOOKUP(AS33,'シフト記号表（勤務時間帯）'!$C$6:$S$35,17,FALSE))</f>
        <v/>
      </c>
      <c r="AT35" s="237" t="str">
        <f>IF(AT33="","",VLOOKUP(AT33,'シフト記号表（勤務時間帯）'!$C$6:$S$35,17,FALSE))</f>
        <v/>
      </c>
      <c r="AU35" s="235" t="str">
        <f>IF(AU33="","",VLOOKUP(AU33,'シフト記号表（勤務時間帯）'!$C$6:$S$35,17,FALSE))</f>
        <v/>
      </c>
      <c r="AV35" s="236" t="str">
        <f>IF(AV33="","",VLOOKUP(AV33,'シフト記号表（勤務時間帯）'!$C$6:$S$35,17,FALSE))</f>
        <v/>
      </c>
      <c r="AW35" s="236" t="str">
        <f>IF(AW33="","",VLOOKUP(AW33,'シフト記号表（勤務時間帯）'!$C$6:$S$35,17,FALSE))</f>
        <v/>
      </c>
      <c r="AX35" s="509">
        <f>IF($BB$3="４週",SUM(S35:AT35),IF($BB$3="暦月",SUM(S35:AW35),""))</f>
        <v>0</v>
      </c>
      <c r="AY35" s="510"/>
      <c r="AZ35" s="511">
        <f>IF($BB$3="４週",AX35/4,IF($BB$3="暦月",'療養通所（1枚版）'!AX35/('療養通所（1枚版）'!$BB$8/7),""))</f>
        <v>0</v>
      </c>
      <c r="BA35" s="512"/>
      <c r="BB35" s="286"/>
      <c r="BC35" s="287"/>
      <c r="BD35" s="287"/>
      <c r="BE35" s="287"/>
      <c r="BF35" s="288"/>
    </row>
    <row r="36" spans="2:58" ht="20.25" customHeight="1" x14ac:dyDescent="0.4">
      <c r="B36" s="517">
        <f>B33+1</f>
        <v>5</v>
      </c>
      <c r="C36" s="381"/>
      <c r="D36" s="382"/>
      <c r="E36" s="383"/>
      <c r="F36" s="85"/>
      <c r="G36" s="418"/>
      <c r="H36" s="420"/>
      <c r="I36" s="413"/>
      <c r="J36" s="413"/>
      <c r="K36" s="414"/>
      <c r="L36" s="421"/>
      <c r="M36" s="422"/>
      <c r="N36" s="422"/>
      <c r="O36" s="423"/>
      <c r="P36" s="483" t="s">
        <v>44</v>
      </c>
      <c r="Q36" s="484"/>
      <c r="R36" s="485"/>
      <c r="S36" s="102"/>
      <c r="T36" s="103"/>
      <c r="U36" s="103"/>
      <c r="V36" s="103"/>
      <c r="W36" s="103"/>
      <c r="X36" s="103"/>
      <c r="Y36" s="104"/>
      <c r="Z36" s="102"/>
      <c r="AA36" s="103"/>
      <c r="AB36" s="103"/>
      <c r="AC36" s="103"/>
      <c r="AD36" s="103"/>
      <c r="AE36" s="103"/>
      <c r="AF36" s="104"/>
      <c r="AG36" s="102"/>
      <c r="AH36" s="103"/>
      <c r="AI36" s="103"/>
      <c r="AJ36" s="103"/>
      <c r="AK36" s="103"/>
      <c r="AL36" s="103"/>
      <c r="AM36" s="104"/>
      <c r="AN36" s="102"/>
      <c r="AO36" s="103"/>
      <c r="AP36" s="103"/>
      <c r="AQ36" s="103"/>
      <c r="AR36" s="103"/>
      <c r="AS36" s="103"/>
      <c r="AT36" s="104"/>
      <c r="AU36" s="102"/>
      <c r="AV36" s="103"/>
      <c r="AW36" s="103"/>
      <c r="AX36" s="495"/>
      <c r="AY36" s="496"/>
      <c r="AZ36" s="497"/>
      <c r="BA36" s="498"/>
      <c r="BB36" s="415"/>
      <c r="BC36" s="416"/>
      <c r="BD36" s="416"/>
      <c r="BE36" s="416"/>
      <c r="BF36" s="417"/>
    </row>
    <row r="37" spans="2:58" ht="20.25" customHeight="1" x14ac:dyDescent="0.4">
      <c r="B37" s="517"/>
      <c r="C37" s="384"/>
      <c r="D37" s="385"/>
      <c r="E37" s="386"/>
      <c r="F37" s="83"/>
      <c r="G37" s="408"/>
      <c r="H37" s="412"/>
      <c r="I37" s="413"/>
      <c r="J37" s="413"/>
      <c r="K37" s="414"/>
      <c r="L37" s="368"/>
      <c r="M37" s="369"/>
      <c r="N37" s="369"/>
      <c r="O37" s="370"/>
      <c r="P37" s="499" t="s">
        <v>15</v>
      </c>
      <c r="Q37" s="500"/>
      <c r="R37" s="501"/>
      <c r="S37" s="232" t="str">
        <f>IF(S36="","",VLOOKUP(S36,'シフト記号表（勤務時間帯）'!$C$6:$K$35,9,FALSE))</f>
        <v/>
      </c>
      <c r="T37" s="233" t="str">
        <f>IF(T36="","",VLOOKUP(T36,'シフト記号表（勤務時間帯）'!$C$6:$K$35,9,FALSE))</f>
        <v/>
      </c>
      <c r="U37" s="233" t="str">
        <f>IF(U36="","",VLOOKUP(U36,'シフト記号表（勤務時間帯）'!$C$6:$K$35,9,FALSE))</f>
        <v/>
      </c>
      <c r="V37" s="233" t="str">
        <f>IF(V36="","",VLOOKUP(V36,'シフト記号表（勤務時間帯）'!$C$6:$K$35,9,FALSE))</f>
        <v/>
      </c>
      <c r="W37" s="233" t="str">
        <f>IF(W36="","",VLOOKUP(W36,'シフト記号表（勤務時間帯）'!$C$6:$K$35,9,FALSE))</f>
        <v/>
      </c>
      <c r="X37" s="233" t="str">
        <f>IF(X36="","",VLOOKUP(X36,'シフト記号表（勤務時間帯）'!$C$6:$K$35,9,FALSE))</f>
        <v/>
      </c>
      <c r="Y37" s="234" t="str">
        <f>IF(Y36="","",VLOOKUP(Y36,'シフト記号表（勤務時間帯）'!$C$6:$K$35,9,FALSE))</f>
        <v/>
      </c>
      <c r="Z37" s="232" t="str">
        <f>IF(Z36="","",VLOOKUP(Z36,'シフト記号表（勤務時間帯）'!$C$6:$K$35,9,FALSE))</f>
        <v/>
      </c>
      <c r="AA37" s="233" t="str">
        <f>IF(AA36="","",VLOOKUP(AA36,'シフト記号表（勤務時間帯）'!$C$6:$K$35,9,FALSE))</f>
        <v/>
      </c>
      <c r="AB37" s="233" t="str">
        <f>IF(AB36="","",VLOOKUP(AB36,'シフト記号表（勤務時間帯）'!$C$6:$K$35,9,FALSE))</f>
        <v/>
      </c>
      <c r="AC37" s="233" t="str">
        <f>IF(AC36="","",VLOOKUP(AC36,'シフト記号表（勤務時間帯）'!$C$6:$K$35,9,FALSE))</f>
        <v/>
      </c>
      <c r="AD37" s="233" t="str">
        <f>IF(AD36="","",VLOOKUP(AD36,'シフト記号表（勤務時間帯）'!$C$6:$K$35,9,FALSE))</f>
        <v/>
      </c>
      <c r="AE37" s="233" t="str">
        <f>IF(AE36="","",VLOOKUP(AE36,'シフト記号表（勤務時間帯）'!$C$6:$K$35,9,FALSE))</f>
        <v/>
      </c>
      <c r="AF37" s="234" t="str">
        <f>IF(AF36="","",VLOOKUP(AF36,'シフト記号表（勤務時間帯）'!$C$6:$K$35,9,FALSE))</f>
        <v/>
      </c>
      <c r="AG37" s="232" t="str">
        <f>IF(AG36="","",VLOOKUP(AG36,'シフト記号表（勤務時間帯）'!$C$6:$K$35,9,FALSE))</f>
        <v/>
      </c>
      <c r="AH37" s="233" t="str">
        <f>IF(AH36="","",VLOOKUP(AH36,'シフト記号表（勤務時間帯）'!$C$6:$K$35,9,FALSE))</f>
        <v/>
      </c>
      <c r="AI37" s="233" t="str">
        <f>IF(AI36="","",VLOOKUP(AI36,'シフト記号表（勤務時間帯）'!$C$6:$K$35,9,FALSE))</f>
        <v/>
      </c>
      <c r="AJ37" s="233" t="str">
        <f>IF(AJ36="","",VLOOKUP(AJ36,'シフト記号表（勤務時間帯）'!$C$6:$K$35,9,FALSE))</f>
        <v/>
      </c>
      <c r="AK37" s="233" t="str">
        <f>IF(AK36="","",VLOOKUP(AK36,'シフト記号表（勤務時間帯）'!$C$6:$K$35,9,FALSE))</f>
        <v/>
      </c>
      <c r="AL37" s="233" t="str">
        <f>IF(AL36="","",VLOOKUP(AL36,'シフト記号表（勤務時間帯）'!$C$6:$K$35,9,FALSE))</f>
        <v/>
      </c>
      <c r="AM37" s="234" t="str">
        <f>IF(AM36="","",VLOOKUP(AM36,'シフト記号表（勤務時間帯）'!$C$6:$K$35,9,FALSE))</f>
        <v/>
      </c>
      <c r="AN37" s="232" t="str">
        <f>IF(AN36="","",VLOOKUP(AN36,'シフト記号表（勤務時間帯）'!$C$6:$K$35,9,FALSE))</f>
        <v/>
      </c>
      <c r="AO37" s="233" t="str">
        <f>IF(AO36="","",VLOOKUP(AO36,'シフト記号表（勤務時間帯）'!$C$6:$K$35,9,FALSE))</f>
        <v/>
      </c>
      <c r="AP37" s="233" t="str">
        <f>IF(AP36="","",VLOOKUP(AP36,'シフト記号表（勤務時間帯）'!$C$6:$K$35,9,FALSE))</f>
        <v/>
      </c>
      <c r="AQ37" s="233" t="str">
        <f>IF(AQ36="","",VLOOKUP(AQ36,'シフト記号表（勤務時間帯）'!$C$6:$K$35,9,FALSE))</f>
        <v/>
      </c>
      <c r="AR37" s="233" t="str">
        <f>IF(AR36="","",VLOOKUP(AR36,'シフト記号表（勤務時間帯）'!$C$6:$K$35,9,FALSE))</f>
        <v/>
      </c>
      <c r="AS37" s="233" t="str">
        <f>IF(AS36="","",VLOOKUP(AS36,'シフト記号表（勤務時間帯）'!$C$6:$K$35,9,FALSE))</f>
        <v/>
      </c>
      <c r="AT37" s="234" t="str">
        <f>IF(AT36="","",VLOOKUP(AT36,'シフト記号表（勤務時間帯）'!$C$6:$K$35,9,FALSE))</f>
        <v/>
      </c>
      <c r="AU37" s="232" t="str">
        <f>IF(AU36="","",VLOOKUP(AU36,'シフト記号表（勤務時間帯）'!$C$6:$K$35,9,FALSE))</f>
        <v/>
      </c>
      <c r="AV37" s="233" t="str">
        <f>IF(AV36="","",VLOOKUP(AV36,'シフト記号表（勤務時間帯）'!$C$6:$K$35,9,FALSE))</f>
        <v/>
      </c>
      <c r="AW37" s="233" t="str">
        <f>IF(AW36="","",VLOOKUP(AW36,'シフト記号表（勤務時間帯）'!$C$6:$K$35,9,FALSE))</f>
        <v/>
      </c>
      <c r="AX37" s="502">
        <f>IF($BB$3="４週",SUM(S37:AT37),IF($BB$3="暦月",SUM(S37:AW37),""))</f>
        <v>0</v>
      </c>
      <c r="AY37" s="503"/>
      <c r="AZ37" s="504">
        <f>IF($BB$3="４週",AX37/4,IF($BB$3="暦月",'療養通所（1枚版）'!AX37/('療養通所（1枚版）'!$BB$8/7),""))</f>
        <v>0</v>
      </c>
      <c r="BA37" s="505"/>
      <c r="BB37" s="283"/>
      <c r="BC37" s="284"/>
      <c r="BD37" s="284"/>
      <c r="BE37" s="284"/>
      <c r="BF37" s="285"/>
    </row>
    <row r="38" spans="2:58" ht="20.25" customHeight="1" x14ac:dyDescent="0.4">
      <c r="B38" s="517"/>
      <c r="C38" s="387"/>
      <c r="D38" s="388"/>
      <c r="E38" s="389"/>
      <c r="F38" s="83">
        <f>C36</f>
        <v>0</v>
      </c>
      <c r="G38" s="419"/>
      <c r="H38" s="412"/>
      <c r="I38" s="413"/>
      <c r="J38" s="413"/>
      <c r="K38" s="414"/>
      <c r="L38" s="424"/>
      <c r="M38" s="425"/>
      <c r="N38" s="425"/>
      <c r="O38" s="426"/>
      <c r="P38" s="514" t="s">
        <v>45</v>
      </c>
      <c r="Q38" s="515"/>
      <c r="R38" s="516"/>
      <c r="S38" s="235" t="str">
        <f>IF(S36="","",VLOOKUP(S36,'シフト記号表（勤務時間帯）'!$C$6:$S$35,17,FALSE))</f>
        <v/>
      </c>
      <c r="T38" s="236" t="str">
        <f>IF(T36="","",VLOOKUP(T36,'シフト記号表（勤務時間帯）'!$C$6:$S$35,17,FALSE))</f>
        <v/>
      </c>
      <c r="U38" s="236" t="str">
        <f>IF(U36="","",VLOOKUP(U36,'シフト記号表（勤務時間帯）'!$C$6:$S$35,17,FALSE))</f>
        <v/>
      </c>
      <c r="V38" s="236" t="str">
        <f>IF(V36="","",VLOOKUP(V36,'シフト記号表（勤務時間帯）'!$C$6:$S$35,17,FALSE))</f>
        <v/>
      </c>
      <c r="W38" s="236" t="str">
        <f>IF(W36="","",VLOOKUP(W36,'シフト記号表（勤務時間帯）'!$C$6:$S$35,17,FALSE))</f>
        <v/>
      </c>
      <c r="X38" s="236" t="str">
        <f>IF(X36="","",VLOOKUP(X36,'シフト記号表（勤務時間帯）'!$C$6:$S$35,17,FALSE))</f>
        <v/>
      </c>
      <c r="Y38" s="237" t="str">
        <f>IF(Y36="","",VLOOKUP(Y36,'シフト記号表（勤務時間帯）'!$C$6:$S$35,17,FALSE))</f>
        <v/>
      </c>
      <c r="Z38" s="235" t="str">
        <f>IF(Z36="","",VLOOKUP(Z36,'シフト記号表（勤務時間帯）'!$C$6:$S$35,17,FALSE))</f>
        <v/>
      </c>
      <c r="AA38" s="236" t="str">
        <f>IF(AA36="","",VLOOKUP(AA36,'シフト記号表（勤務時間帯）'!$C$6:$S$35,17,FALSE))</f>
        <v/>
      </c>
      <c r="AB38" s="236" t="str">
        <f>IF(AB36="","",VLOOKUP(AB36,'シフト記号表（勤務時間帯）'!$C$6:$S$35,17,FALSE))</f>
        <v/>
      </c>
      <c r="AC38" s="236" t="str">
        <f>IF(AC36="","",VLOOKUP(AC36,'シフト記号表（勤務時間帯）'!$C$6:$S$35,17,FALSE))</f>
        <v/>
      </c>
      <c r="AD38" s="236" t="str">
        <f>IF(AD36="","",VLOOKUP(AD36,'シフト記号表（勤務時間帯）'!$C$6:$S$35,17,FALSE))</f>
        <v/>
      </c>
      <c r="AE38" s="236" t="str">
        <f>IF(AE36="","",VLOOKUP(AE36,'シフト記号表（勤務時間帯）'!$C$6:$S$35,17,FALSE))</f>
        <v/>
      </c>
      <c r="AF38" s="237" t="str">
        <f>IF(AF36="","",VLOOKUP(AF36,'シフト記号表（勤務時間帯）'!$C$6:$S$35,17,FALSE))</f>
        <v/>
      </c>
      <c r="AG38" s="235" t="str">
        <f>IF(AG36="","",VLOOKUP(AG36,'シフト記号表（勤務時間帯）'!$C$6:$S$35,17,FALSE))</f>
        <v/>
      </c>
      <c r="AH38" s="236" t="str">
        <f>IF(AH36="","",VLOOKUP(AH36,'シフト記号表（勤務時間帯）'!$C$6:$S$35,17,FALSE))</f>
        <v/>
      </c>
      <c r="AI38" s="236" t="str">
        <f>IF(AI36="","",VLOOKUP(AI36,'シフト記号表（勤務時間帯）'!$C$6:$S$35,17,FALSE))</f>
        <v/>
      </c>
      <c r="AJ38" s="236" t="str">
        <f>IF(AJ36="","",VLOOKUP(AJ36,'シフト記号表（勤務時間帯）'!$C$6:$S$35,17,FALSE))</f>
        <v/>
      </c>
      <c r="AK38" s="236" t="str">
        <f>IF(AK36="","",VLOOKUP(AK36,'シフト記号表（勤務時間帯）'!$C$6:$S$35,17,FALSE))</f>
        <v/>
      </c>
      <c r="AL38" s="236" t="str">
        <f>IF(AL36="","",VLOOKUP(AL36,'シフト記号表（勤務時間帯）'!$C$6:$S$35,17,FALSE))</f>
        <v/>
      </c>
      <c r="AM38" s="237" t="str">
        <f>IF(AM36="","",VLOOKUP(AM36,'シフト記号表（勤務時間帯）'!$C$6:$S$35,17,FALSE))</f>
        <v/>
      </c>
      <c r="AN38" s="235" t="str">
        <f>IF(AN36="","",VLOOKUP(AN36,'シフト記号表（勤務時間帯）'!$C$6:$S$35,17,FALSE))</f>
        <v/>
      </c>
      <c r="AO38" s="236" t="str">
        <f>IF(AO36="","",VLOOKUP(AO36,'シフト記号表（勤務時間帯）'!$C$6:$S$35,17,FALSE))</f>
        <v/>
      </c>
      <c r="AP38" s="236" t="str">
        <f>IF(AP36="","",VLOOKUP(AP36,'シフト記号表（勤務時間帯）'!$C$6:$S$35,17,FALSE))</f>
        <v/>
      </c>
      <c r="AQ38" s="236" t="str">
        <f>IF(AQ36="","",VLOOKUP(AQ36,'シフト記号表（勤務時間帯）'!$C$6:$S$35,17,FALSE))</f>
        <v/>
      </c>
      <c r="AR38" s="236" t="str">
        <f>IF(AR36="","",VLOOKUP(AR36,'シフト記号表（勤務時間帯）'!$C$6:$S$35,17,FALSE))</f>
        <v/>
      </c>
      <c r="AS38" s="236" t="str">
        <f>IF(AS36="","",VLOOKUP(AS36,'シフト記号表（勤務時間帯）'!$C$6:$S$35,17,FALSE))</f>
        <v/>
      </c>
      <c r="AT38" s="237" t="str">
        <f>IF(AT36="","",VLOOKUP(AT36,'シフト記号表（勤務時間帯）'!$C$6:$S$35,17,FALSE))</f>
        <v/>
      </c>
      <c r="AU38" s="235" t="str">
        <f>IF(AU36="","",VLOOKUP(AU36,'シフト記号表（勤務時間帯）'!$C$6:$S$35,17,FALSE))</f>
        <v/>
      </c>
      <c r="AV38" s="236" t="str">
        <f>IF(AV36="","",VLOOKUP(AV36,'シフト記号表（勤務時間帯）'!$C$6:$S$35,17,FALSE))</f>
        <v/>
      </c>
      <c r="AW38" s="236" t="str">
        <f>IF(AW36="","",VLOOKUP(AW36,'シフト記号表（勤務時間帯）'!$C$6:$S$35,17,FALSE))</f>
        <v/>
      </c>
      <c r="AX38" s="509">
        <f>IF($BB$3="４週",SUM(S38:AT38),IF($BB$3="暦月",SUM(S38:AW38),""))</f>
        <v>0</v>
      </c>
      <c r="AY38" s="510"/>
      <c r="AZ38" s="511">
        <f>IF($BB$3="４週",AX38/4,IF($BB$3="暦月",'療養通所（1枚版）'!AX38/('療養通所（1枚版）'!$BB$8/7),""))</f>
        <v>0</v>
      </c>
      <c r="BA38" s="512"/>
      <c r="BB38" s="286"/>
      <c r="BC38" s="287"/>
      <c r="BD38" s="287"/>
      <c r="BE38" s="287"/>
      <c r="BF38" s="288"/>
    </row>
    <row r="39" spans="2:58" ht="20.25" customHeight="1" x14ac:dyDescent="0.4">
      <c r="B39" s="517">
        <f>B36+1</f>
        <v>6</v>
      </c>
      <c r="C39" s="381"/>
      <c r="D39" s="382"/>
      <c r="E39" s="383"/>
      <c r="F39" s="85"/>
      <c r="G39" s="418"/>
      <c r="H39" s="420"/>
      <c r="I39" s="413"/>
      <c r="J39" s="413"/>
      <c r="K39" s="414"/>
      <c r="L39" s="421"/>
      <c r="M39" s="422"/>
      <c r="N39" s="422"/>
      <c r="O39" s="423"/>
      <c r="P39" s="483" t="s">
        <v>44</v>
      </c>
      <c r="Q39" s="484"/>
      <c r="R39" s="485"/>
      <c r="S39" s="102"/>
      <c r="T39" s="103"/>
      <c r="U39" s="103"/>
      <c r="V39" s="103"/>
      <c r="W39" s="103"/>
      <c r="X39" s="103"/>
      <c r="Y39" s="104"/>
      <c r="Z39" s="102"/>
      <c r="AA39" s="103"/>
      <c r="AB39" s="103"/>
      <c r="AC39" s="103"/>
      <c r="AD39" s="103"/>
      <c r="AE39" s="103"/>
      <c r="AF39" s="104"/>
      <c r="AG39" s="102"/>
      <c r="AH39" s="103"/>
      <c r="AI39" s="103"/>
      <c r="AJ39" s="103"/>
      <c r="AK39" s="103"/>
      <c r="AL39" s="103"/>
      <c r="AM39" s="104"/>
      <c r="AN39" s="102"/>
      <c r="AO39" s="103"/>
      <c r="AP39" s="103"/>
      <c r="AQ39" s="103"/>
      <c r="AR39" s="103"/>
      <c r="AS39" s="103"/>
      <c r="AT39" s="104"/>
      <c r="AU39" s="102"/>
      <c r="AV39" s="103"/>
      <c r="AW39" s="103"/>
      <c r="AX39" s="495"/>
      <c r="AY39" s="496"/>
      <c r="AZ39" s="497"/>
      <c r="BA39" s="498"/>
      <c r="BB39" s="415"/>
      <c r="BC39" s="416"/>
      <c r="BD39" s="416"/>
      <c r="BE39" s="416"/>
      <c r="BF39" s="417"/>
    </row>
    <row r="40" spans="2:58" ht="20.25" customHeight="1" x14ac:dyDescent="0.4">
      <c r="B40" s="517"/>
      <c r="C40" s="384"/>
      <c r="D40" s="385"/>
      <c r="E40" s="386"/>
      <c r="F40" s="83"/>
      <c r="G40" s="408"/>
      <c r="H40" s="412"/>
      <c r="I40" s="413"/>
      <c r="J40" s="413"/>
      <c r="K40" s="414"/>
      <c r="L40" s="368"/>
      <c r="M40" s="369"/>
      <c r="N40" s="369"/>
      <c r="O40" s="370"/>
      <c r="P40" s="499" t="s">
        <v>15</v>
      </c>
      <c r="Q40" s="500"/>
      <c r="R40" s="501"/>
      <c r="S40" s="232" t="str">
        <f>IF(S39="","",VLOOKUP(S39,'シフト記号表（勤務時間帯）'!$C$6:$K$35,9,FALSE))</f>
        <v/>
      </c>
      <c r="T40" s="233" t="str">
        <f>IF(T39="","",VLOOKUP(T39,'シフト記号表（勤務時間帯）'!$C$6:$K$35,9,FALSE))</f>
        <v/>
      </c>
      <c r="U40" s="233" t="str">
        <f>IF(U39="","",VLOOKUP(U39,'シフト記号表（勤務時間帯）'!$C$6:$K$35,9,FALSE))</f>
        <v/>
      </c>
      <c r="V40" s="233" t="str">
        <f>IF(V39="","",VLOOKUP(V39,'シフト記号表（勤務時間帯）'!$C$6:$K$35,9,FALSE))</f>
        <v/>
      </c>
      <c r="W40" s="233" t="str">
        <f>IF(W39="","",VLOOKUP(W39,'シフト記号表（勤務時間帯）'!$C$6:$K$35,9,FALSE))</f>
        <v/>
      </c>
      <c r="X40" s="233" t="str">
        <f>IF(X39="","",VLOOKUP(X39,'シフト記号表（勤務時間帯）'!$C$6:$K$35,9,FALSE))</f>
        <v/>
      </c>
      <c r="Y40" s="234" t="str">
        <f>IF(Y39="","",VLOOKUP(Y39,'シフト記号表（勤務時間帯）'!$C$6:$K$35,9,FALSE))</f>
        <v/>
      </c>
      <c r="Z40" s="232" t="str">
        <f>IF(Z39="","",VLOOKUP(Z39,'シフト記号表（勤務時間帯）'!$C$6:$K$35,9,FALSE))</f>
        <v/>
      </c>
      <c r="AA40" s="233" t="str">
        <f>IF(AA39="","",VLOOKUP(AA39,'シフト記号表（勤務時間帯）'!$C$6:$K$35,9,FALSE))</f>
        <v/>
      </c>
      <c r="AB40" s="233" t="str">
        <f>IF(AB39="","",VLOOKUP(AB39,'シフト記号表（勤務時間帯）'!$C$6:$K$35,9,FALSE))</f>
        <v/>
      </c>
      <c r="AC40" s="233" t="str">
        <f>IF(AC39="","",VLOOKUP(AC39,'シフト記号表（勤務時間帯）'!$C$6:$K$35,9,FALSE))</f>
        <v/>
      </c>
      <c r="AD40" s="233" t="str">
        <f>IF(AD39="","",VLOOKUP(AD39,'シフト記号表（勤務時間帯）'!$C$6:$K$35,9,FALSE))</f>
        <v/>
      </c>
      <c r="AE40" s="233" t="str">
        <f>IF(AE39="","",VLOOKUP(AE39,'シフト記号表（勤務時間帯）'!$C$6:$K$35,9,FALSE))</f>
        <v/>
      </c>
      <c r="AF40" s="234" t="str">
        <f>IF(AF39="","",VLOOKUP(AF39,'シフト記号表（勤務時間帯）'!$C$6:$K$35,9,FALSE))</f>
        <v/>
      </c>
      <c r="AG40" s="232" t="str">
        <f>IF(AG39="","",VLOOKUP(AG39,'シフト記号表（勤務時間帯）'!$C$6:$K$35,9,FALSE))</f>
        <v/>
      </c>
      <c r="AH40" s="233" t="str">
        <f>IF(AH39="","",VLOOKUP(AH39,'シフト記号表（勤務時間帯）'!$C$6:$K$35,9,FALSE))</f>
        <v/>
      </c>
      <c r="AI40" s="233" t="str">
        <f>IF(AI39="","",VLOOKUP(AI39,'シフト記号表（勤務時間帯）'!$C$6:$K$35,9,FALSE))</f>
        <v/>
      </c>
      <c r="AJ40" s="233" t="str">
        <f>IF(AJ39="","",VLOOKUP(AJ39,'シフト記号表（勤務時間帯）'!$C$6:$K$35,9,FALSE))</f>
        <v/>
      </c>
      <c r="AK40" s="233" t="str">
        <f>IF(AK39="","",VLOOKUP(AK39,'シフト記号表（勤務時間帯）'!$C$6:$K$35,9,FALSE))</f>
        <v/>
      </c>
      <c r="AL40" s="233" t="str">
        <f>IF(AL39="","",VLOOKUP(AL39,'シフト記号表（勤務時間帯）'!$C$6:$K$35,9,FALSE))</f>
        <v/>
      </c>
      <c r="AM40" s="234" t="str">
        <f>IF(AM39="","",VLOOKUP(AM39,'シフト記号表（勤務時間帯）'!$C$6:$K$35,9,FALSE))</f>
        <v/>
      </c>
      <c r="AN40" s="232" t="str">
        <f>IF(AN39="","",VLOOKUP(AN39,'シフト記号表（勤務時間帯）'!$C$6:$K$35,9,FALSE))</f>
        <v/>
      </c>
      <c r="AO40" s="233" t="str">
        <f>IF(AO39="","",VLOOKUP(AO39,'シフト記号表（勤務時間帯）'!$C$6:$K$35,9,FALSE))</f>
        <v/>
      </c>
      <c r="AP40" s="233" t="str">
        <f>IF(AP39="","",VLOOKUP(AP39,'シフト記号表（勤務時間帯）'!$C$6:$K$35,9,FALSE))</f>
        <v/>
      </c>
      <c r="AQ40" s="233" t="str">
        <f>IF(AQ39="","",VLOOKUP(AQ39,'シフト記号表（勤務時間帯）'!$C$6:$K$35,9,FALSE))</f>
        <v/>
      </c>
      <c r="AR40" s="233" t="str">
        <f>IF(AR39="","",VLOOKUP(AR39,'シフト記号表（勤務時間帯）'!$C$6:$K$35,9,FALSE))</f>
        <v/>
      </c>
      <c r="AS40" s="233" t="str">
        <f>IF(AS39="","",VLOOKUP(AS39,'シフト記号表（勤務時間帯）'!$C$6:$K$35,9,FALSE))</f>
        <v/>
      </c>
      <c r="AT40" s="234" t="str">
        <f>IF(AT39="","",VLOOKUP(AT39,'シフト記号表（勤務時間帯）'!$C$6:$K$35,9,FALSE))</f>
        <v/>
      </c>
      <c r="AU40" s="232" t="str">
        <f>IF(AU39="","",VLOOKUP(AU39,'シフト記号表（勤務時間帯）'!$C$6:$K$35,9,FALSE))</f>
        <v/>
      </c>
      <c r="AV40" s="233" t="str">
        <f>IF(AV39="","",VLOOKUP(AV39,'シフト記号表（勤務時間帯）'!$C$6:$K$35,9,FALSE))</f>
        <v/>
      </c>
      <c r="AW40" s="233" t="str">
        <f>IF(AW39="","",VLOOKUP(AW39,'シフト記号表（勤務時間帯）'!$C$6:$K$35,9,FALSE))</f>
        <v/>
      </c>
      <c r="AX40" s="502">
        <f>IF($BB$3="４週",SUM(S40:AT40),IF($BB$3="暦月",SUM(S40:AW40),""))</f>
        <v>0</v>
      </c>
      <c r="AY40" s="503"/>
      <c r="AZ40" s="504">
        <f>IF($BB$3="４週",AX40/4,IF($BB$3="暦月",'療養通所（1枚版）'!AX40/('療養通所（1枚版）'!$BB$8/7),""))</f>
        <v>0</v>
      </c>
      <c r="BA40" s="505"/>
      <c r="BB40" s="283"/>
      <c r="BC40" s="284"/>
      <c r="BD40" s="284"/>
      <c r="BE40" s="284"/>
      <c r="BF40" s="285"/>
    </row>
    <row r="41" spans="2:58" ht="20.25" customHeight="1" x14ac:dyDescent="0.4">
      <c r="B41" s="517"/>
      <c r="C41" s="387"/>
      <c r="D41" s="388"/>
      <c r="E41" s="389"/>
      <c r="F41" s="83">
        <f>C39</f>
        <v>0</v>
      </c>
      <c r="G41" s="419"/>
      <c r="H41" s="412"/>
      <c r="I41" s="413"/>
      <c r="J41" s="413"/>
      <c r="K41" s="414"/>
      <c r="L41" s="424"/>
      <c r="M41" s="425"/>
      <c r="N41" s="425"/>
      <c r="O41" s="426"/>
      <c r="P41" s="514" t="s">
        <v>45</v>
      </c>
      <c r="Q41" s="515"/>
      <c r="R41" s="516"/>
      <c r="S41" s="235" t="str">
        <f>IF(S39="","",VLOOKUP(S39,'シフト記号表（勤務時間帯）'!$C$6:$S$35,17,FALSE))</f>
        <v/>
      </c>
      <c r="T41" s="236" t="str">
        <f>IF(T39="","",VLOOKUP(T39,'シフト記号表（勤務時間帯）'!$C$6:$S$35,17,FALSE))</f>
        <v/>
      </c>
      <c r="U41" s="236" t="str">
        <f>IF(U39="","",VLOOKUP(U39,'シフト記号表（勤務時間帯）'!$C$6:$S$35,17,FALSE))</f>
        <v/>
      </c>
      <c r="V41" s="236" t="str">
        <f>IF(V39="","",VLOOKUP(V39,'シフト記号表（勤務時間帯）'!$C$6:$S$35,17,FALSE))</f>
        <v/>
      </c>
      <c r="W41" s="236" t="str">
        <f>IF(W39="","",VLOOKUP(W39,'シフト記号表（勤務時間帯）'!$C$6:$S$35,17,FALSE))</f>
        <v/>
      </c>
      <c r="X41" s="236" t="str">
        <f>IF(X39="","",VLOOKUP(X39,'シフト記号表（勤務時間帯）'!$C$6:$S$35,17,FALSE))</f>
        <v/>
      </c>
      <c r="Y41" s="237" t="str">
        <f>IF(Y39="","",VLOOKUP(Y39,'シフト記号表（勤務時間帯）'!$C$6:$S$35,17,FALSE))</f>
        <v/>
      </c>
      <c r="Z41" s="235" t="str">
        <f>IF(Z39="","",VLOOKUP(Z39,'シフト記号表（勤務時間帯）'!$C$6:$S$35,17,FALSE))</f>
        <v/>
      </c>
      <c r="AA41" s="236" t="str">
        <f>IF(AA39="","",VLOOKUP(AA39,'シフト記号表（勤務時間帯）'!$C$6:$S$35,17,FALSE))</f>
        <v/>
      </c>
      <c r="AB41" s="236" t="str">
        <f>IF(AB39="","",VLOOKUP(AB39,'シフト記号表（勤務時間帯）'!$C$6:$S$35,17,FALSE))</f>
        <v/>
      </c>
      <c r="AC41" s="236" t="str">
        <f>IF(AC39="","",VLOOKUP(AC39,'シフト記号表（勤務時間帯）'!$C$6:$S$35,17,FALSE))</f>
        <v/>
      </c>
      <c r="AD41" s="236" t="str">
        <f>IF(AD39="","",VLOOKUP(AD39,'シフト記号表（勤務時間帯）'!$C$6:$S$35,17,FALSE))</f>
        <v/>
      </c>
      <c r="AE41" s="236" t="str">
        <f>IF(AE39="","",VLOOKUP(AE39,'シフト記号表（勤務時間帯）'!$C$6:$S$35,17,FALSE))</f>
        <v/>
      </c>
      <c r="AF41" s="237" t="str">
        <f>IF(AF39="","",VLOOKUP(AF39,'シフト記号表（勤務時間帯）'!$C$6:$S$35,17,FALSE))</f>
        <v/>
      </c>
      <c r="AG41" s="235" t="str">
        <f>IF(AG39="","",VLOOKUP(AG39,'シフト記号表（勤務時間帯）'!$C$6:$S$35,17,FALSE))</f>
        <v/>
      </c>
      <c r="AH41" s="236" t="str">
        <f>IF(AH39="","",VLOOKUP(AH39,'シフト記号表（勤務時間帯）'!$C$6:$S$35,17,FALSE))</f>
        <v/>
      </c>
      <c r="AI41" s="236" t="str">
        <f>IF(AI39="","",VLOOKUP(AI39,'シフト記号表（勤務時間帯）'!$C$6:$S$35,17,FALSE))</f>
        <v/>
      </c>
      <c r="AJ41" s="236" t="str">
        <f>IF(AJ39="","",VLOOKUP(AJ39,'シフト記号表（勤務時間帯）'!$C$6:$S$35,17,FALSE))</f>
        <v/>
      </c>
      <c r="AK41" s="236" t="str">
        <f>IF(AK39="","",VLOOKUP(AK39,'シフト記号表（勤務時間帯）'!$C$6:$S$35,17,FALSE))</f>
        <v/>
      </c>
      <c r="AL41" s="236" t="str">
        <f>IF(AL39="","",VLOOKUP(AL39,'シフト記号表（勤務時間帯）'!$C$6:$S$35,17,FALSE))</f>
        <v/>
      </c>
      <c r="AM41" s="237" t="str">
        <f>IF(AM39="","",VLOOKUP(AM39,'シフト記号表（勤務時間帯）'!$C$6:$S$35,17,FALSE))</f>
        <v/>
      </c>
      <c r="AN41" s="235" t="str">
        <f>IF(AN39="","",VLOOKUP(AN39,'シフト記号表（勤務時間帯）'!$C$6:$S$35,17,FALSE))</f>
        <v/>
      </c>
      <c r="AO41" s="236" t="str">
        <f>IF(AO39="","",VLOOKUP(AO39,'シフト記号表（勤務時間帯）'!$C$6:$S$35,17,FALSE))</f>
        <v/>
      </c>
      <c r="AP41" s="236" t="str">
        <f>IF(AP39="","",VLOOKUP(AP39,'シフト記号表（勤務時間帯）'!$C$6:$S$35,17,FALSE))</f>
        <v/>
      </c>
      <c r="AQ41" s="236" t="str">
        <f>IF(AQ39="","",VLOOKUP(AQ39,'シフト記号表（勤務時間帯）'!$C$6:$S$35,17,FALSE))</f>
        <v/>
      </c>
      <c r="AR41" s="236" t="str">
        <f>IF(AR39="","",VLOOKUP(AR39,'シフト記号表（勤務時間帯）'!$C$6:$S$35,17,FALSE))</f>
        <v/>
      </c>
      <c r="AS41" s="236" t="str">
        <f>IF(AS39="","",VLOOKUP(AS39,'シフト記号表（勤務時間帯）'!$C$6:$S$35,17,FALSE))</f>
        <v/>
      </c>
      <c r="AT41" s="237" t="str">
        <f>IF(AT39="","",VLOOKUP(AT39,'シフト記号表（勤務時間帯）'!$C$6:$S$35,17,FALSE))</f>
        <v/>
      </c>
      <c r="AU41" s="235" t="str">
        <f>IF(AU39="","",VLOOKUP(AU39,'シフト記号表（勤務時間帯）'!$C$6:$S$35,17,FALSE))</f>
        <v/>
      </c>
      <c r="AV41" s="236" t="str">
        <f>IF(AV39="","",VLOOKUP(AV39,'シフト記号表（勤務時間帯）'!$C$6:$S$35,17,FALSE))</f>
        <v/>
      </c>
      <c r="AW41" s="236" t="str">
        <f>IF(AW39="","",VLOOKUP(AW39,'シフト記号表（勤務時間帯）'!$C$6:$S$35,17,FALSE))</f>
        <v/>
      </c>
      <c r="AX41" s="509">
        <f>IF($BB$3="４週",SUM(S41:AT41),IF($BB$3="暦月",SUM(S41:AW41),""))</f>
        <v>0</v>
      </c>
      <c r="AY41" s="510"/>
      <c r="AZ41" s="511">
        <f>IF($BB$3="４週",AX41/4,IF($BB$3="暦月",'療養通所（1枚版）'!AX41/('療養通所（1枚版）'!$BB$8/7),""))</f>
        <v>0</v>
      </c>
      <c r="BA41" s="512"/>
      <c r="BB41" s="286"/>
      <c r="BC41" s="287"/>
      <c r="BD41" s="287"/>
      <c r="BE41" s="287"/>
      <c r="BF41" s="288"/>
    </row>
    <row r="42" spans="2:58" ht="20.25" customHeight="1" x14ac:dyDescent="0.4">
      <c r="B42" s="517">
        <f>B39+1</f>
        <v>7</v>
      </c>
      <c r="C42" s="381"/>
      <c r="D42" s="382"/>
      <c r="E42" s="383"/>
      <c r="F42" s="85"/>
      <c r="G42" s="418"/>
      <c r="H42" s="420"/>
      <c r="I42" s="413"/>
      <c r="J42" s="413"/>
      <c r="K42" s="414"/>
      <c r="L42" s="421"/>
      <c r="M42" s="422"/>
      <c r="N42" s="422"/>
      <c r="O42" s="423"/>
      <c r="P42" s="483" t="s">
        <v>44</v>
      </c>
      <c r="Q42" s="484"/>
      <c r="R42" s="485"/>
      <c r="S42" s="102"/>
      <c r="T42" s="103"/>
      <c r="U42" s="103"/>
      <c r="V42" s="103"/>
      <c r="W42" s="103"/>
      <c r="X42" s="103"/>
      <c r="Y42" s="104"/>
      <c r="Z42" s="102"/>
      <c r="AA42" s="103"/>
      <c r="AB42" s="103"/>
      <c r="AC42" s="103"/>
      <c r="AD42" s="103"/>
      <c r="AE42" s="103"/>
      <c r="AF42" s="104"/>
      <c r="AG42" s="102"/>
      <c r="AH42" s="103"/>
      <c r="AI42" s="103"/>
      <c r="AJ42" s="103"/>
      <c r="AK42" s="103"/>
      <c r="AL42" s="103"/>
      <c r="AM42" s="104"/>
      <c r="AN42" s="102"/>
      <c r="AO42" s="103"/>
      <c r="AP42" s="103"/>
      <c r="AQ42" s="103"/>
      <c r="AR42" s="103"/>
      <c r="AS42" s="103"/>
      <c r="AT42" s="104"/>
      <c r="AU42" s="102"/>
      <c r="AV42" s="103"/>
      <c r="AW42" s="103"/>
      <c r="AX42" s="495"/>
      <c r="AY42" s="496"/>
      <c r="AZ42" s="497"/>
      <c r="BA42" s="498"/>
      <c r="BB42" s="415"/>
      <c r="BC42" s="416"/>
      <c r="BD42" s="416"/>
      <c r="BE42" s="416"/>
      <c r="BF42" s="417"/>
    </row>
    <row r="43" spans="2:58" ht="20.25" customHeight="1" x14ac:dyDescent="0.4">
      <c r="B43" s="517"/>
      <c r="C43" s="384"/>
      <c r="D43" s="385"/>
      <c r="E43" s="386"/>
      <c r="F43" s="83"/>
      <c r="G43" s="408"/>
      <c r="H43" s="412"/>
      <c r="I43" s="413"/>
      <c r="J43" s="413"/>
      <c r="K43" s="414"/>
      <c r="L43" s="368"/>
      <c r="M43" s="369"/>
      <c r="N43" s="369"/>
      <c r="O43" s="370"/>
      <c r="P43" s="499" t="s">
        <v>15</v>
      </c>
      <c r="Q43" s="500"/>
      <c r="R43" s="501"/>
      <c r="S43" s="232" t="str">
        <f>IF(S42="","",VLOOKUP(S42,'シフト記号表（勤務時間帯）'!$C$6:$K$35,9,FALSE))</f>
        <v/>
      </c>
      <c r="T43" s="233" t="str">
        <f>IF(T42="","",VLOOKUP(T42,'シフト記号表（勤務時間帯）'!$C$6:$K$35,9,FALSE))</f>
        <v/>
      </c>
      <c r="U43" s="233" t="str">
        <f>IF(U42="","",VLOOKUP(U42,'シフト記号表（勤務時間帯）'!$C$6:$K$35,9,FALSE))</f>
        <v/>
      </c>
      <c r="V43" s="233" t="str">
        <f>IF(V42="","",VLOOKUP(V42,'シフト記号表（勤務時間帯）'!$C$6:$K$35,9,FALSE))</f>
        <v/>
      </c>
      <c r="W43" s="233" t="str">
        <f>IF(W42="","",VLOOKUP(W42,'シフト記号表（勤務時間帯）'!$C$6:$K$35,9,FALSE))</f>
        <v/>
      </c>
      <c r="X43" s="233" t="str">
        <f>IF(X42="","",VLOOKUP(X42,'シフト記号表（勤務時間帯）'!$C$6:$K$35,9,FALSE))</f>
        <v/>
      </c>
      <c r="Y43" s="234" t="str">
        <f>IF(Y42="","",VLOOKUP(Y42,'シフト記号表（勤務時間帯）'!$C$6:$K$35,9,FALSE))</f>
        <v/>
      </c>
      <c r="Z43" s="232" t="str">
        <f>IF(Z42="","",VLOOKUP(Z42,'シフト記号表（勤務時間帯）'!$C$6:$K$35,9,FALSE))</f>
        <v/>
      </c>
      <c r="AA43" s="233" t="str">
        <f>IF(AA42="","",VLOOKUP(AA42,'シフト記号表（勤務時間帯）'!$C$6:$K$35,9,FALSE))</f>
        <v/>
      </c>
      <c r="AB43" s="233" t="str">
        <f>IF(AB42="","",VLOOKUP(AB42,'シフト記号表（勤務時間帯）'!$C$6:$K$35,9,FALSE))</f>
        <v/>
      </c>
      <c r="AC43" s="233" t="str">
        <f>IF(AC42="","",VLOOKUP(AC42,'シフト記号表（勤務時間帯）'!$C$6:$K$35,9,FALSE))</f>
        <v/>
      </c>
      <c r="AD43" s="233" t="str">
        <f>IF(AD42="","",VLOOKUP(AD42,'シフト記号表（勤務時間帯）'!$C$6:$K$35,9,FALSE))</f>
        <v/>
      </c>
      <c r="AE43" s="233" t="str">
        <f>IF(AE42="","",VLOOKUP(AE42,'シフト記号表（勤務時間帯）'!$C$6:$K$35,9,FALSE))</f>
        <v/>
      </c>
      <c r="AF43" s="234" t="str">
        <f>IF(AF42="","",VLOOKUP(AF42,'シフト記号表（勤務時間帯）'!$C$6:$K$35,9,FALSE))</f>
        <v/>
      </c>
      <c r="AG43" s="232" t="str">
        <f>IF(AG42="","",VLOOKUP(AG42,'シフト記号表（勤務時間帯）'!$C$6:$K$35,9,FALSE))</f>
        <v/>
      </c>
      <c r="AH43" s="233" t="str">
        <f>IF(AH42="","",VLOOKUP(AH42,'シフト記号表（勤務時間帯）'!$C$6:$K$35,9,FALSE))</f>
        <v/>
      </c>
      <c r="AI43" s="233" t="str">
        <f>IF(AI42="","",VLOOKUP(AI42,'シフト記号表（勤務時間帯）'!$C$6:$K$35,9,FALSE))</f>
        <v/>
      </c>
      <c r="AJ43" s="233" t="str">
        <f>IF(AJ42="","",VLOOKUP(AJ42,'シフト記号表（勤務時間帯）'!$C$6:$K$35,9,FALSE))</f>
        <v/>
      </c>
      <c r="AK43" s="233" t="str">
        <f>IF(AK42="","",VLOOKUP(AK42,'シフト記号表（勤務時間帯）'!$C$6:$K$35,9,FALSE))</f>
        <v/>
      </c>
      <c r="AL43" s="233" t="str">
        <f>IF(AL42="","",VLOOKUP(AL42,'シフト記号表（勤務時間帯）'!$C$6:$K$35,9,FALSE))</f>
        <v/>
      </c>
      <c r="AM43" s="234" t="str">
        <f>IF(AM42="","",VLOOKUP(AM42,'シフト記号表（勤務時間帯）'!$C$6:$K$35,9,FALSE))</f>
        <v/>
      </c>
      <c r="AN43" s="232" t="str">
        <f>IF(AN42="","",VLOOKUP(AN42,'シフト記号表（勤務時間帯）'!$C$6:$K$35,9,FALSE))</f>
        <v/>
      </c>
      <c r="AO43" s="233" t="str">
        <f>IF(AO42="","",VLOOKUP(AO42,'シフト記号表（勤務時間帯）'!$C$6:$K$35,9,FALSE))</f>
        <v/>
      </c>
      <c r="AP43" s="233" t="str">
        <f>IF(AP42="","",VLOOKUP(AP42,'シフト記号表（勤務時間帯）'!$C$6:$K$35,9,FALSE))</f>
        <v/>
      </c>
      <c r="AQ43" s="233" t="str">
        <f>IF(AQ42="","",VLOOKUP(AQ42,'シフト記号表（勤務時間帯）'!$C$6:$K$35,9,FALSE))</f>
        <v/>
      </c>
      <c r="AR43" s="233" t="str">
        <f>IF(AR42="","",VLOOKUP(AR42,'シフト記号表（勤務時間帯）'!$C$6:$K$35,9,FALSE))</f>
        <v/>
      </c>
      <c r="AS43" s="233" t="str">
        <f>IF(AS42="","",VLOOKUP(AS42,'シフト記号表（勤務時間帯）'!$C$6:$K$35,9,FALSE))</f>
        <v/>
      </c>
      <c r="AT43" s="234" t="str">
        <f>IF(AT42="","",VLOOKUP(AT42,'シフト記号表（勤務時間帯）'!$C$6:$K$35,9,FALSE))</f>
        <v/>
      </c>
      <c r="AU43" s="232" t="str">
        <f>IF(AU42="","",VLOOKUP(AU42,'シフト記号表（勤務時間帯）'!$C$6:$K$35,9,FALSE))</f>
        <v/>
      </c>
      <c r="AV43" s="233" t="str">
        <f>IF(AV42="","",VLOOKUP(AV42,'シフト記号表（勤務時間帯）'!$C$6:$K$35,9,FALSE))</f>
        <v/>
      </c>
      <c r="AW43" s="233" t="str">
        <f>IF(AW42="","",VLOOKUP(AW42,'シフト記号表（勤務時間帯）'!$C$6:$K$35,9,FALSE))</f>
        <v/>
      </c>
      <c r="AX43" s="502">
        <f>IF($BB$3="４週",SUM(S43:AT43),IF($BB$3="暦月",SUM(S43:AW43),""))</f>
        <v>0</v>
      </c>
      <c r="AY43" s="503"/>
      <c r="AZ43" s="504">
        <f>IF($BB$3="４週",AX43/4,IF($BB$3="暦月",'療養通所（1枚版）'!AX43/('療養通所（1枚版）'!$BB$8/7),""))</f>
        <v>0</v>
      </c>
      <c r="BA43" s="505"/>
      <c r="BB43" s="283"/>
      <c r="BC43" s="284"/>
      <c r="BD43" s="284"/>
      <c r="BE43" s="284"/>
      <c r="BF43" s="285"/>
    </row>
    <row r="44" spans="2:58" ht="20.25" customHeight="1" x14ac:dyDescent="0.4">
      <c r="B44" s="517"/>
      <c r="C44" s="387"/>
      <c r="D44" s="388"/>
      <c r="E44" s="389"/>
      <c r="F44" s="83">
        <f>C42</f>
        <v>0</v>
      </c>
      <c r="G44" s="419"/>
      <c r="H44" s="412"/>
      <c r="I44" s="413"/>
      <c r="J44" s="413"/>
      <c r="K44" s="414"/>
      <c r="L44" s="424"/>
      <c r="M44" s="425"/>
      <c r="N44" s="425"/>
      <c r="O44" s="426"/>
      <c r="P44" s="514" t="s">
        <v>45</v>
      </c>
      <c r="Q44" s="515"/>
      <c r="R44" s="516"/>
      <c r="S44" s="235" t="str">
        <f>IF(S42="","",VLOOKUP(S42,'シフト記号表（勤務時間帯）'!$C$6:$S$35,17,FALSE))</f>
        <v/>
      </c>
      <c r="T44" s="236" t="str">
        <f>IF(T42="","",VLOOKUP(T42,'シフト記号表（勤務時間帯）'!$C$6:$S$35,17,FALSE))</f>
        <v/>
      </c>
      <c r="U44" s="236" t="str">
        <f>IF(U42="","",VLOOKUP(U42,'シフト記号表（勤務時間帯）'!$C$6:$S$35,17,FALSE))</f>
        <v/>
      </c>
      <c r="V44" s="236" t="str">
        <f>IF(V42="","",VLOOKUP(V42,'シフト記号表（勤務時間帯）'!$C$6:$S$35,17,FALSE))</f>
        <v/>
      </c>
      <c r="W44" s="236" t="str">
        <f>IF(W42="","",VLOOKUP(W42,'シフト記号表（勤務時間帯）'!$C$6:$S$35,17,FALSE))</f>
        <v/>
      </c>
      <c r="X44" s="236" t="str">
        <f>IF(X42="","",VLOOKUP(X42,'シフト記号表（勤務時間帯）'!$C$6:$S$35,17,FALSE))</f>
        <v/>
      </c>
      <c r="Y44" s="237" t="str">
        <f>IF(Y42="","",VLOOKUP(Y42,'シフト記号表（勤務時間帯）'!$C$6:$S$35,17,FALSE))</f>
        <v/>
      </c>
      <c r="Z44" s="235" t="str">
        <f>IF(Z42="","",VLOOKUP(Z42,'シフト記号表（勤務時間帯）'!$C$6:$S$35,17,FALSE))</f>
        <v/>
      </c>
      <c r="AA44" s="236" t="str">
        <f>IF(AA42="","",VLOOKUP(AA42,'シフト記号表（勤務時間帯）'!$C$6:$S$35,17,FALSE))</f>
        <v/>
      </c>
      <c r="AB44" s="236" t="str">
        <f>IF(AB42="","",VLOOKUP(AB42,'シフト記号表（勤務時間帯）'!$C$6:$S$35,17,FALSE))</f>
        <v/>
      </c>
      <c r="AC44" s="236" t="str">
        <f>IF(AC42="","",VLOOKUP(AC42,'シフト記号表（勤務時間帯）'!$C$6:$S$35,17,FALSE))</f>
        <v/>
      </c>
      <c r="AD44" s="236" t="str">
        <f>IF(AD42="","",VLOOKUP(AD42,'シフト記号表（勤務時間帯）'!$C$6:$S$35,17,FALSE))</f>
        <v/>
      </c>
      <c r="AE44" s="236" t="str">
        <f>IF(AE42="","",VLOOKUP(AE42,'シフト記号表（勤務時間帯）'!$C$6:$S$35,17,FALSE))</f>
        <v/>
      </c>
      <c r="AF44" s="237" t="str">
        <f>IF(AF42="","",VLOOKUP(AF42,'シフト記号表（勤務時間帯）'!$C$6:$S$35,17,FALSE))</f>
        <v/>
      </c>
      <c r="AG44" s="235" t="str">
        <f>IF(AG42="","",VLOOKUP(AG42,'シフト記号表（勤務時間帯）'!$C$6:$S$35,17,FALSE))</f>
        <v/>
      </c>
      <c r="AH44" s="236" t="str">
        <f>IF(AH42="","",VLOOKUP(AH42,'シフト記号表（勤務時間帯）'!$C$6:$S$35,17,FALSE))</f>
        <v/>
      </c>
      <c r="AI44" s="236" t="str">
        <f>IF(AI42="","",VLOOKUP(AI42,'シフト記号表（勤務時間帯）'!$C$6:$S$35,17,FALSE))</f>
        <v/>
      </c>
      <c r="AJ44" s="236" t="str">
        <f>IF(AJ42="","",VLOOKUP(AJ42,'シフト記号表（勤務時間帯）'!$C$6:$S$35,17,FALSE))</f>
        <v/>
      </c>
      <c r="AK44" s="236" t="str">
        <f>IF(AK42="","",VLOOKUP(AK42,'シフト記号表（勤務時間帯）'!$C$6:$S$35,17,FALSE))</f>
        <v/>
      </c>
      <c r="AL44" s="236" t="str">
        <f>IF(AL42="","",VLOOKUP(AL42,'シフト記号表（勤務時間帯）'!$C$6:$S$35,17,FALSE))</f>
        <v/>
      </c>
      <c r="AM44" s="237" t="str">
        <f>IF(AM42="","",VLOOKUP(AM42,'シフト記号表（勤務時間帯）'!$C$6:$S$35,17,FALSE))</f>
        <v/>
      </c>
      <c r="AN44" s="235" t="str">
        <f>IF(AN42="","",VLOOKUP(AN42,'シフト記号表（勤務時間帯）'!$C$6:$S$35,17,FALSE))</f>
        <v/>
      </c>
      <c r="AO44" s="236" t="str">
        <f>IF(AO42="","",VLOOKUP(AO42,'シフト記号表（勤務時間帯）'!$C$6:$S$35,17,FALSE))</f>
        <v/>
      </c>
      <c r="AP44" s="236" t="str">
        <f>IF(AP42="","",VLOOKUP(AP42,'シフト記号表（勤務時間帯）'!$C$6:$S$35,17,FALSE))</f>
        <v/>
      </c>
      <c r="AQ44" s="236" t="str">
        <f>IF(AQ42="","",VLOOKUP(AQ42,'シフト記号表（勤務時間帯）'!$C$6:$S$35,17,FALSE))</f>
        <v/>
      </c>
      <c r="AR44" s="236" t="str">
        <f>IF(AR42="","",VLOOKUP(AR42,'シフト記号表（勤務時間帯）'!$C$6:$S$35,17,FALSE))</f>
        <v/>
      </c>
      <c r="AS44" s="236" t="str">
        <f>IF(AS42="","",VLOOKUP(AS42,'シフト記号表（勤務時間帯）'!$C$6:$S$35,17,FALSE))</f>
        <v/>
      </c>
      <c r="AT44" s="237" t="str">
        <f>IF(AT42="","",VLOOKUP(AT42,'シフト記号表（勤務時間帯）'!$C$6:$S$35,17,FALSE))</f>
        <v/>
      </c>
      <c r="AU44" s="235" t="str">
        <f>IF(AU42="","",VLOOKUP(AU42,'シフト記号表（勤務時間帯）'!$C$6:$S$35,17,FALSE))</f>
        <v/>
      </c>
      <c r="AV44" s="236" t="str">
        <f>IF(AV42="","",VLOOKUP(AV42,'シフト記号表（勤務時間帯）'!$C$6:$S$35,17,FALSE))</f>
        <v/>
      </c>
      <c r="AW44" s="236" t="str">
        <f>IF(AW42="","",VLOOKUP(AW42,'シフト記号表（勤務時間帯）'!$C$6:$S$35,17,FALSE))</f>
        <v/>
      </c>
      <c r="AX44" s="509">
        <f>IF($BB$3="４週",SUM(S44:AT44),IF($BB$3="暦月",SUM(S44:AW44),""))</f>
        <v>0</v>
      </c>
      <c r="AY44" s="510"/>
      <c r="AZ44" s="511">
        <f>IF($BB$3="４週",AX44/4,IF($BB$3="暦月",'療養通所（1枚版）'!AX44/('療養通所（1枚版）'!$BB$8/7),""))</f>
        <v>0</v>
      </c>
      <c r="BA44" s="512"/>
      <c r="BB44" s="286"/>
      <c r="BC44" s="287"/>
      <c r="BD44" s="287"/>
      <c r="BE44" s="287"/>
      <c r="BF44" s="288"/>
    </row>
    <row r="45" spans="2:58" ht="20.25" customHeight="1" x14ac:dyDescent="0.4">
      <c r="B45" s="517">
        <f>B42+1</f>
        <v>8</v>
      </c>
      <c r="C45" s="381"/>
      <c r="D45" s="382"/>
      <c r="E45" s="383"/>
      <c r="F45" s="85"/>
      <c r="G45" s="418"/>
      <c r="H45" s="420"/>
      <c r="I45" s="413"/>
      <c r="J45" s="413"/>
      <c r="K45" s="414"/>
      <c r="L45" s="421"/>
      <c r="M45" s="422"/>
      <c r="N45" s="422"/>
      <c r="O45" s="423"/>
      <c r="P45" s="483" t="s">
        <v>44</v>
      </c>
      <c r="Q45" s="484"/>
      <c r="R45" s="485"/>
      <c r="S45" s="102"/>
      <c r="T45" s="103"/>
      <c r="U45" s="103"/>
      <c r="V45" s="103"/>
      <c r="W45" s="103"/>
      <c r="X45" s="103"/>
      <c r="Y45" s="104"/>
      <c r="Z45" s="102"/>
      <c r="AA45" s="103"/>
      <c r="AB45" s="103"/>
      <c r="AC45" s="103"/>
      <c r="AD45" s="103"/>
      <c r="AE45" s="103"/>
      <c r="AF45" s="104"/>
      <c r="AG45" s="102"/>
      <c r="AH45" s="103"/>
      <c r="AI45" s="103"/>
      <c r="AJ45" s="103"/>
      <c r="AK45" s="103"/>
      <c r="AL45" s="103"/>
      <c r="AM45" s="104"/>
      <c r="AN45" s="102"/>
      <c r="AO45" s="103"/>
      <c r="AP45" s="103"/>
      <c r="AQ45" s="103"/>
      <c r="AR45" s="103"/>
      <c r="AS45" s="103"/>
      <c r="AT45" s="104"/>
      <c r="AU45" s="102"/>
      <c r="AV45" s="103"/>
      <c r="AW45" s="103"/>
      <c r="AX45" s="495"/>
      <c r="AY45" s="496"/>
      <c r="AZ45" s="497"/>
      <c r="BA45" s="498"/>
      <c r="BB45" s="415"/>
      <c r="BC45" s="416"/>
      <c r="BD45" s="416"/>
      <c r="BE45" s="416"/>
      <c r="BF45" s="417"/>
    </row>
    <row r="46" spans="2:58" ht="20.25" customHeight="1" x14ac:dyDescent="0.4">
      <c r="B46" s="517"/>
      <c r="C46" s="384"/>
      <c r="D46" s="385"/>
      <c r="E46" s="386"/>
      <c r="F46" s="83"/>
      <c r="G46" s="408"/>
      <c r="H46" s="412"/>
      <c r="I46" s="413"/>
      <c r="J46" s="413"/>
      <c r="K46" s="414"/>
      <c r="L46" s="368"/>
      <c r="M46" s="369"/>
      <c r="N46" s="369"/>
      <c r="O46" s="370"/>
      <c r="P46" s="499" t="s">
        <v>15</v>
      </c>
      <c r="Q46" s="500"/>
      <c r="R46" s="501"/>
      <c r="S46" s="232" t="str">
        <f>IF(S45="","",VLOOKUP(S45,'シフト記号表（勤務時間帯）'!$C$6:$K$35,9,FALSE))</f>
        <v/>
      </c>
      <c r="T46" s="233" t="str">
        <f>IF(T45="","",VLOOKUP(T45,'シフト記号表（勤務時間帯）'!$C$6:$K$35,9,FALSE))</f>
        <v/>
      </c>
      <c r="U46" s="233" t="str">
        <f>IF(U45="","",VLOOKUP(U45,'シフト記号表（勤務時間帯）'!$C$6:$K$35,9,FALSE))</f>
        <v/>
      </c>
      <c r="V46" s="233" t="str">
        <f>IF(V45="","",VLOOKUP(V45,'シフト記号表（勤務時間帯）'!$C$6:$K$35,9,FALSE))</f>
        <v/>
      </c>
      <c r="W46" s="233" t="str">
        <f>IF(W45="","",VLOOKUP(W45,'シフト記号表（勤務時間帯）'!$C$6:$K$35,9,FALSE))</f>
        <v/>
      </c>
      <c r="X46" s="233" t="str">
        <f>IF(X45="","",VLOOKUP(X45,'シフト記号表（勤務時間帯）'!$C$6:$K$35,9,FALSE))</f>
        <v/>
      </c>
      <c r="Y46" s="234" t="str">
        <f>IF(Y45="","",VLOOKUP(Y45,'シフト記号表（勤務時間帯）'!$C$6:$K$35,9,FALSE))</f>
        <v/>
      </c>
      <c r="Z46" s="232" t="str">
        <f>IF(Z45="","",VLOOKUP(Z45,'シフト記号表（勤務時間帯）'!$C$6:$K$35,9,FALSE))</f>
        <v/>
      </c>
      <c r="AA46" s="233" t="str">
        <f>IF(AA45="","",VLOOKUP(AA45,'シフト記号表（勤務時間帯）'!$C$6:$K$35,9,FALSE))</f>
        <v/>
      </c>
      <c r="AB46" s="233" t="str">
        <f>IF(AB45="","",VLOOKUP(AB45,'シフト記号表（勤務時間帯）'!$C$6:$K$35,9,FALSE))</f>
        <v/>
      </c>
      <c r="AC46" s="233" t="str">
        <f>IF(AC45="","",VLOOKUP(AC45,'シフト記号表（勤務時間帯）'!$C$6:$K$35,9,FALSE))</f>
        <v/>
      </c>
      <c r="AD46" s="233" t="str">
        <f>IF(AD45="","",VLOOKUP(AD45,'シフト記号表（勤務時間帯）'!$C$6:$K$35,9,FALSE))</f>
        <v/>
      </c>
      <c r="AE46" s="233" t="str">
        <f>IF(AE45="","",VLOOKUP(AE45,'シフト記号表（勤務時間帯）'!$C$6:$K$35,9,FALSE))</f>
        <v/>
      </c>
      <c r="AF46" s="234" t="str">
        <f>IF(AF45="","",VLOOKUP(AF45,'シフト記号表（勤務時間帯）'!$C$6:$K$35,9,FALSE))</f>
        <v/>
      </c>
      <c r="AG46" s="232" t="str">
        <f>IF(AG45="","",VLOOKUP(AG45,'シフト記号表（勤務時間帯）'!$C$6:$K$35,9,FALSE))</f>
        <v/>
      </c>
      <c r="AH46" s="233" t="str">
        <f>IF(AH45="","",VLOOKUP(AH45,'シフト記号表（勤務時間帯）'!$C$6:$K$35,9,FALSE))</f>
        <v/>
      </c>
      <c r="AI46" s="233" t="str">
        <f>IF(AI45="","",VLOOKUP(AI45,'シフト記号表（勤務時間帯）'!$C$6:$K$35,9,FALSE))</f>
        <v/>
      </c>
      <c r="AJ46" s="233" t="str">
        <f>IF(AJ45="","",VLOOKUP(AJ45,'シフト記号表（勤務時間帯）'!$C$6:$K$35,9,FALSE))</f>
        <v/>
      </c>
      <c r="AK46" s="233" t="str">
        <f>IF(AK45="","",VLOOKUP(AK45,'シフト記号表（勤務時間帯）'!$C$6:$K$35,9,FALSE))</f>
        <v/>
      </c>
      <c r="AL46" s="233" t="str">
        <f>IF(AL45="","",VLOOKUP(AL45,'シフト記号表（勤務時間帯）'!$C$6:$K$35,9,FALSE))</f>
        <v/>
      </c>
      <c r="AM46" s="234" t="str">
        <f>IF(AM45="","",VLOOKUP(AM45,'シフト記号表（勤務時間帯）'!$C$6:$K$35,9,FALSE))</f>
        <v/>
      </c>
      <c r="AN46" s="232" t="str">
        <f>IF(AN45="","",VLOOKUP(AN45,'シフト記号表（勤務時間帯）'!$C$6:$K$35,9,FALSE))</f>
        <v/>
      </c>
      <c r="AO46" s="233" t="str">
        <f>IF(AO45="","",VLOOKUP(AO45,'シフト記号表（勤務時間帯）'!$C$6:$K$35,9,FALSE))</f>
        <v/>
      </c>
      <c r="AP46" s="233" t="str">
        <f>IF(AP45="","",VLOOKUP(AP45,'シフト記号表（勤務時間帯）'!$C$6:$K$35,9,FALSE))</f>
        <v/>
      </c>
      <c r="AQ46" s="233" t="str">
        <f>IF(AQ45="","",VLOOKUP(AQ45,'シフト記号表（勤務時間帯）'!$C$6:$K$35,9,FALSE))</f>
        <v/>
      </c>
      <c r="AR46" s="233" t="str">
        <f>IF(AR45="","",VLOOKUP(AR45,'シフト記号表（勤務時間帯）'!$C$6:$K$35,9,FALSE))</f>
        <v/>
      </c>
      <c r="AS46" s="233" t="str">
        <f>IF(AS45="","",VLOOKUP(AS45,'シフト記号表（勤務時間帯）'!$C$6:$K$35,9,FALSE))</f>
        <v/>
      </c>
      <c r="AT46" s="234" t="str">
        <f>IF(AT45="","",VLOOKUP(AT45,'シフト記号表（勤務時間帯）'!$C$6:$K$35,9,FALSE))</f>
        <v/>
      </c>
      <c r="AU46" s="232" t="str">
        <f>IF(AU45="","",VLOOKUP(AU45,'シフト記号表（勤務時間帯）'!$C$6:$K$35,9,FALSE))</f>
        <v/>
      </c>
      <c r="AV46" s="233" t="str">
        <f>IF(AV45="","",VLOOKUP(AV45,'シフト記号表（勤務時間帯）'!$C$6:$K$35,9,FALSE))</f>
        <v/>
      </c>
      <c r="AW46" s="233" t="str">
        <f>IF(AW45="","",VLOOKUP(AW45,'シフト記号表（勤務時間帯）'!$C$6:$K$35,9,FALSE))</f>
        <v/>
      </c>
      <c r="AX46" s="502">
        <f>IF($BB$3="４週",SUM(S46:AT46),IF($BB$3="暦月",SUM(S46:AW46),""))</f>
        <v>0</v>
      </c>
      <c r="AY46" s="503"/>
      <c r="AZ46" s="504">
        <f>IF($BB$3="４週",AX46/4,IF($BB$3="暦月",'療養通所（1枚版）'!AX46/('療養通所（1枚版）'!$BB$8/7),""))</f>
        <v>0</v>
      </c>
      <c r="BA46" s="505"/>
      <c r="BB46" s="283"/>
      <c r="BC46" s="284"/>
      <c r="BD46" s="284"/>
      <c r="BE46" s="284"/>
      <c r="BF46" s="285"/>
    </row>
    <row r="47" spans="2:58" ht="20.25" customHeight="1" x14ac:dyDescent="0.4">
      <c r="B47" s="517"/>
      <c r="C47" s="387"/>
      <c r="D47" s="388"/>
      <c r="E47" s="389"/>
      <c r="F47" s="83">
        <f>C45</f>
        <v>0</v>
      </c>
      <c r="G47" s="419"/>
      <c r="H47" s="412"/>
      <c r="I47" s="413"/>
      <c r="J47" s="413"/>
      <c r="K47" s="414"/>
      <c r="L47" s="424"/>
      <c r="M47" s="425"/>
      <c r="N47" s="425"/>
      <c r="O47" s="426"/>
      <c r="P47" s="514" t="s">
        <v>45</v>
      </c>
      <c r="Q47" s="515"/>
      <c r="R47" s="516"/>
      <c r="S47" s="235" t="str">
        <f>IF(S45="","",VLOOKUP(S45,'シフト記号表（勤務時間帯）'!$C$6:$S$35,17,FALSE))</f>
        <v/>
      </c>
      <c r="T47" s="236" t="str">
        <f>IF(T45="","",VLOOKUP(T45,'シフト記号表（勤務時間帯）'!$C$6:$S$35,17,FALSE))</f>
        <v/>
      </c>
      <c r="U47" s="236" t="str">
        <f>IF(U45="","",VLOOKUP(U45,'シフト記号表（勤務時間帯）'!$C$6:$S$35,17,FALSE))</f>
        <v/>
      </c>
      <c r="V47" s="236" t="str">
        <f>IF(V45="","",VLOOKUP(V45,'シフト記号表（勤務時間帯）'!$C$6:$S$35,17,FALSE))</f>
        <v/>
      </c>
      <c r="W47" s="236" t="str">
        <f>IF(W45="","",VLOOKUP(W45,'シフト記号表（勤務時間帯）'!$C$6:$S$35,17,FALSE))</f>
        <v/>
      </c>
      <c r="X47" s="236" t="str">
        <f>IF(X45="","",VLOOKUP(X45,'シフト記号表（勤務時間帯）'!$C$6:$S$35,17,FALSE))</f>
        <v/>
      </c>
      <c r="Y47" s="237" t="str">
        <f>IF(Y45="","",VLOOKUP(Y45,'シフト記号表（勤務時間帯）'!$C$6:$S$35,17,FALSE))</f>
        <v/>
      </c>
      <c r="Z47" s="235" t="str">
        <f>IF(Z45="","",VLOOKUP(Z45,'シフト記号表（勤務時間帯）'!$C$6:$S$35,17,FALSE))</f>
        <v/>
      </c>
      <c r="AA47" s="236" t="str">
        <f>IF(AA45="","",VLOOKUP(AA45,'シフト記号表（勤務時間帯）'!$C$6:$S$35,17,FALSE))</f>
        <v/>
      </c>
      <c r="AB47" s="236" t="str">
        <f>IF(AB45="","",VLOOKUP(AB45,'シフト記号表（勤務時間帯）'!$C$6:$S$35,17,FALSE))</f>
        <v/>
      </c>
      <c r="AC47" s="236" t="str">
        <f>IF(AC45="","",VLOOKUP(AC45,'シフト記号表（勤務時間帯）'!$C$6:$S$35,17,FALSE))</f>
        <v/>
      </c>
      <c r="AD47" s="236" t="str">
        <f>IF(AD45="","",VLOOKUP(AD45,'シフト記号表（勤務時間帯）'!$C$6:$S$35,17,FALSE))</f>
        <v/>
      </c>
      <c r="AE47" s="236" t="str">
        <f>IF(AE45="","",VLOOKUP(AE45,'シフト記号表（勤務時間帯）'!$C$6:$S$35,17,FALSE))</f>
        <v/>
      </c>
      <c r="AF47" s="237" t="str">
        <f>IF(AF45="","",VLOOKUP(AF45,'シフト記号表（勤務時間帯）'!$C$6:$S$35,17,FALSE))</f>
        <v/>
      </c>
      <c r="AG47" s="235" t="str">
        <f>IF(AG45="","",VLOOKUP(AG45,'シフト記号表（勤務時間帯）'!$C$6:$S$35,17,FALSE))</f>
        <v/>
      </c>
      <c r="AH47" s="236" t="str">
        <f>IF(AH45="","",VLOOKUP(AH45,'シフト記号表（勤務時間帯）'!$C$6:$S$35,17,FALSE))</f>
        <v/>
      </c>
      <c r="AI47" s="236" t="str">
        <f>IF(AI45="","",VLOOKUP(AI45,'シフト記号表（勤務時間帯）'!$C$6:$S$35,17,FALSE))</f>
        <v/>
      </c>
      <c r="AJ47" s="236" t="str">
        <f>IF(AJ45="","",VLOOKUP(AJ45,'シフト記号表（勤務時間帯）'!$C$6:$S$35,17,FALSE))</f>
        <v/>
      </c>
      <c r="AK47" s="236" t="str">
        <f>IF(AK45="","",VLOOKUP(AK45,'シフト記号表（勤務時間帯）'!$C$6:$S$35,17,FALSE))</f>
        <v/>
      </c>
      <c r="AL47" s="236" t="str">
        <f>IF(AL45="","",VLOOKUP(AL45,'シフト記号表（勤務時間帯）'!$C$6:$S$35,17,FALSE))</f>
        <v/>
      </c>
      <c r="AM47" s="237" t="str">
        <f>IF(AM45="","",VLOOKUP(AM45,'シフト記号表（勤務時間帯）'!$C$6:$S$35,17,FALSE))</f>
        <v/>
      </c>
      <c r="AN47" s="235" t="str">
        <f>IF(AN45="","",VLOOKUP(AN45,'シフト記号表（勤務時間帯）'!$C$6:$S$35,17,FALSE))</f>
        <v/>
      </c>
      <c r="AO47" s="236" t="str">
        <f>IF(AO45="","",VLOOKUP(AO45,'シフト記号表（勤務時間帯）'!$C$6:$S$35,17,FALSE))</f>
        <v/>
      </c>
      <c r="AP47" s="236" t="str">
        <f>IF(AP45="","",VLOOKUP(AP45,'シフト記号表（勤務時間帯）'!$C$6:$S$35,17,FALSE))</f>
        <v/>
      </c>
      <c r="AQ47" s="236" t="str">
        <f>IF(AQ45="","",VLOOKUP(AQ45,'シフト記号表（勤務時間帯）'!$C$6:$S$35,17,FALSE))</f>
        <v/>
      </c>
      <c r="AR47" s="236" t="str">
        <f>IF(AR45="","",VLOOKUP(AR45,'シフト記号表（勤務時間帯）'!$C$6:$S$35,17,FALSE))</f>
        <v/>
      </c>
      <c r="AS47" s="236" t="str">
        <f>IF(AS45="","",VLOOKUP(AS45,'シフト記号表（勤務時間帯）'!$C$6:$S$35,17,FALSE))</f>
        <v/>
      </c>
      <c r="AT47" s="237" t="str">
        <f>IF(AT45="","",VLOOKUP(AT45,'シフト記号表（勤務時間帯）'!$C$6:$S$35,17,FALSE))</f>
        <v/>
      </c>
      <c r="AU47" s="235" t="str">
        <f>IF(AU45="","",VLOOKUP(AU45,'シフト記号表（勤務時間帯）'!$C$6:$S$35,17,FALSE))</f>
        <v/>
      </c>
      <c r="AV47" s="236" t="str">
        <f>IF(AV45="","",VLOOKUP(AV45,'シフト記号表（勤務時間帯）'!$C$6:$S$35,17,FALSE))</f>
        <v/>
      </c>
      <c r="AW47" s="236" t="str">
        <f>IF(AW45="","",VLOOKUP(AW45,'シフト記号表（勤務時間帯）'!$C$6:$S$35,17,FALSE))</f>
        <v/>
      </c>
      <c r="AX47" s="509">
        <f>IF($BB$3="４週",SUM(S47:AT47),IF($BB$3="暦月",SUM(S47:AW47),""))</f>
        <v>0</v>
      </c>
      <c r="AY47" s="510"/>
      <c r="AZ47" s="511">
        <f>IF($BB$3="４週",AX47/4,IF($BB$3="暦月",'療養通所（1枚版）'!AX47/('療養通所（1枚版）'!$BB$8/7),""))</f>
        <v>0</v>
      </c>
      <c r="BA47" s="512"/>
      <c r="BB47" s="286"/>
      <c r="BC47" s="287"/>
      <c r="BD47" s="287"/>
      <c r="BE47" s="287"/>
      <c r="BF47" s="288"/>
    </row>
    <row r="48" spans="2:58" ht="20.25" customHeight="1" x14ac:dyDescent="0.4">
      <c r="B48" s="517">
        <f>B45+1</f>
        <v>9</v>
      </c>
      <c r="C48" s="381"/>
      <c r="D48" s="382"/>
      <c r="E48" s="383"/>
      <c r="F48" s="85"/>
      <c r="G48" s="418"/>
      <c r="H48" s="420"/>
      <c r="I48" s="413"/>
      <c r="J48" s="413"/>
      <c r="K48" s="414"/>
      <c r="L48" s="421"/>
      <c r="M48" s="422"/>
      <c r="N48" s="422"/>
      <c r="O48" s="423"/>
      <c r="P48" s="483" t="s">
        <v>44</v>
      </c>
      <c r="Q48" s="484"/>
      <c r="R48" s="485"/>
      <c r="S48" s="102"/>
      <c r="T48" s="103"/>
      <c r="U48" s="103"/>
      <c r="V48" s="103"/>
      <c r="W48" s="103"/>
      <c r="X48" s="103"/>
      <c r="Y48" s="104"/>
      <c r="Z48" s="102"/>
      <c r="AA48" s="103"/>
      <c r="AB48" s="103"/>
      <c r="AC48" s="103"/>
      <c r="AD48" s="103"/>
      <c r="AE48" s="103"/>
      <c r="AF48" s="104"/>
      <c r="AG48" s="102"/>
      <c r="AH48" s="103"/>
      <c r="AI48" s="103"/>
      <c r="AJ48" s="103"/>
      <c r="AK48" s="103"/>
      <c r="AL48" s="103"/>
      <c r="AM48" s="104"/>
      <c r="AN48" s="102"/>
      <c r="AO48" s="103"/>
      <c r="AP48" s="103"/>
      <c r="AQ48" s="103"/>
      <c r="AR48" s="103"/>
      <c r="AS48" s="103"/>
      <c r="AT48" s="104"/>
      <c r="AU48" s="102"/>
      <c r="AV48" s="103"/>
      <c r="AW48" s="103"/>
      <c r="AX48" s="495"/>
      <c r="AY48" s="496"/>
      <c r="AZ48" s="497"/>
      <c r="BA48" s="498"/>
      <c r="BB48" s="415"/>
      <c r="BC48" s="416"/>
      <c r="BD48" s="416"/>
      <c r="BE48" s="416"/>
      <c r="BF48" s="417"/>
    </row>
    <row r="49" spans="2:58" ht="20.25" customHeight="1" x14ac:dyDescent="0.4">
      <c r="B49" s="517"/>
      <c r="C49" s="384"/>
      <c r="D49" s="385"/>
      <c r="E49" s="386"/>
      <c r="F49" s="83"/>
      <c r="G49" s="408"/>
      <c r="H49" s="412"/>
      <c r="I49" s="413"/>
      <c r="J49" s="413"/>
      <c r="K49" s="414"/>
      <c r="L49" s="368"/>
      <c r="M49" s="369"/>
      <c r="N49" s="369"/>
      <c r="O49" s="370"/>
      <c r="P49" s="499" t="s">
        <v>15</v>
      </c>
      <c r="Q49" s="500"/>
      <c r="R49" s="501"/>
      <c r="S49" s="232" t="str">
        <f>IF(S48="","",VLOOKUP(S48,'シフト記号表（勤務時間帯）'!$C$6:$K$35,9,FALSE))</f>
        <v/>
      </c>
      <c r="T49" s="233" t="str">
        <f>IF(T48="","",VLOOKUP(T48,'シフト記号表（勤務時間帯）'!$C$6:$K$35,9,FALSE))</f>
        <v/>
      </c>
      <c r="U49" s="233" t="str">
        <f>IF(U48="","",VLOOKUP(U48,'シフト記号表（勤務時間帯）'!$C$6:$K$35,9,FALSE))</f>
        <v/>
      </c>
      <c r="V49" s="233" t="str">
        <f>IF(V48="","",VLOOKUP(V48,'シフト記号表（勤務時間帯）'!$C$6:$K$35,9,FALSE))</f>
        <v/>
      </c>
      <c r="W49" s="233" t="str">
        <f>IF(W48="","",VLOOKUP(W48,'シフト記号表（勤務時間帯）'!$C$6:$K$35,9,FALSE))</f>
        <v/>
      </c>
      <c r="X49" s="233" t="str">
        <f>IF(X48="","",VLOOKUP(X48,'シフト記号表（勤務時間帯）'!$C$6:$K$35,9,FALSE))</f>
        <v/>
      </c>
      <c r="Y49" s="234" t="str">
        <f>IF(Y48="","",VLOOKUP(Y48,'シフト記号表（勤務時間帯）'!$C$6:$K$35,9,FALSE))</f>
        <v/>
      </c>
      <c r="Z49" s="232" t="str">
        <f>IF(Z48="","",VLOOKUP(Z48,'シフト記号表（勤務時間帯）'!$C$6:$K$35,9,FALSE))</f>
        <v/>
      </c>
      <c r="AA49" s="233" t="str">
        <f>IF(AA48="","",VLOOKUP(AA48,'シフト記号表（勤務時間帯）'!$C$6:$K$35,9,FALSE))</f>
        <v/>
      </c>
      <c r="AB49" s="233" t="str">
        <f>IF(AB48="","",VLOOKUP(AB48,'シフト記号表（勤務時間帯）'!$C$6:$K$35,9,FALSE))</f>
        <v/>
      </c>
      <c r="AC49" s="233" t="str">
        <f>IF(AC48="","",VLOOKUP(AC48,'シフト記号表（勤務時間帯）'!$C$6:$K$35,9,FALSE))</f>
        <v/>
      </c>
      <c r="AD49" s="233" t="str">
        <f>IF(AD48="","",VLOOKUP(AD48,'シフト記号表（勤務時間帯）'!$C$6:$K$35,9,FALSE))</f>
        <v/>
      </c>
      <c r="AE49" s="233" t="str">
        <f>IF(AE48="","",VLOOKUP(AE48,'シフト記号表（勤務時間帯）'!$C$6:$K$35,9,FALSE))</f>
        <v/>
      </c>
      <c r="AF49" s="234" t="str">
        <f>IF(AF48="","",VLOOKUP(AF48,'シフト記号表（勤務時間帯）'!$C$6:$K$35,9,FALSE))</f>
        <v/>
      </c>
      <c r="AG49" s="232" t="str">
        <f>IF(AG48="","",VLOOKUP(AG48,'シフト記号表（勤務時間帯）'!$C$6:$K$35,9,FALSE))</f>
        <v/>
      </c>
      <c r="AH49" s="233" t="str">
        <f>IF(AH48="","",VLOOKUP(AH48,'シフト記号表（勤務時間帯）'!$C$6:$K$35,9,FALSE))</f>
        <v/>
      </c>
      <c r="AI49" s="233" t="str">
        <f>IF(AI48="","",VLOOKUP(AI48,'シフト記号表（勤務時間帯）'!$C$6:$K$35,9,FALSE))</f>
        <v/>
      </c>
      <c r="AJ49" s="233" t="str">
        <f>IF(AJ48="","",VLOOKUP(AJ48,'シフト記号表（勤務時間帯）'!$C$6:$K$35,9,FALSE))</f>
        <v/>
      </c>
      <c r="AK49" s="233" t="str">
        <f>IF(AK48="","",VLOOKUP(AK48,'シフト記号表（勤務時間帯）'!$C$6:$K$35,9,FALSE))</f>
        <v/>
      </c>
      <c r="AL49" s="233" t="str">
        <f>IF(AL48="","",VLOOKUP(AL48,'シフト記号表（勤務時間帯）'!$C$6:$K$35,9,FALSE))</f>
        <v/>
      </c>
      <c r="AM49" s="234" t="str">
        <f>IF(AM48="","",VLOOKUP(AM48,'シフト記号表（勤務時間帯）'!$C$6:$K$35,9,FALSE))</f>
        <v/>
      </c>
      <c r="AN49" s="232" t="str">
        <f>IF(AN48="","",VLOOKUP(AN48,'シフト記号表（勤務時間帯）'!$C$6:$K$35,9,FALSE))</f>
        <v/>
      </c>
      <c r="AO49" s="233" t="str">
        <f>IF(AO48="","",VLOOKUP(AO48,'シフト記号表（勤務時間帯）'!$C$6:$K$35,9,FALSE))</f>
        <v/>
      </c>
      <c r="AP49" s="233" t="str">
        <f>IF(AP48="","",VLOOKUP(AP48,'シフト記号表（勤務時間帯）'!$C$6:$K$35,9,FALSE))</f>
        <v/>
      </c>
      <c r="AQ49" s="233" t="str">
        <f>IF(AQ48="","",VLOOKUP(AQ48,'シフト記号表（勤務時間帯）'!$C$6:$K$35,9,FALSE))</f>
        <v/>
      </c>
      <c r="AR49" s="233" t="str">
        <f>IF(AR48="","",VLOOKUP(AR48,'シフト記号表（勤務時間帯）'!$C$6:$K$35,9,FALSE))</f>
        <v/>
      </c>
      <c r="AS49" s="233" t="str">
        <f>IF(AS48="","",VLOOKUP(AS48,'シフト記号表（勤務時間帯）'!$C$6:$K$35,9,FALSE))</f>
        <v/>
      </c>
      <c r="AT49" s="234" t="str">
        <f>IF(AT48="","",VLOOKUP(AT48,'シフト記号表（勤務時間帯）'!$C$6:$K$35,9,FALSE))</f>
        <v/>
      </c>
      <c r="AU49" s="232" t="str">
        <f>IF(AU48="","",VLOOKUP(AU48,'シフト記号表（勤務時間帯）'!$C$6:$K$35,9,FALSE))</f>
        <v/>
      </c>
      <c r="AV49" s="233" t="str">
        <f>IF(AV48="","",VLOOKUP(AV48,'シフト記号表（勤務時間帯）'!$C$6:$K$35,9,FALSE))</f>
        <v/>
      </c>
      <c r="AW49" s="233" t="str">
        <f>IF(AW48="","",VLOOKUP(AW48,'シフト記号表（勤務時間帯）'!$C$6:$K$35,9,FALSE))</f>
        <v/>
      </c>
      <c r="AX49" s="502">
        <f>IF($BB$3="４週",SUM(S49:AT49),IF($BB$3="暦月",SUM(S49:AW49),""))</f>
        <v>0</v>
      </c>
      <c r="AY49" s="503"/>
      <c r="AZ49" s="504">
        <f>IF($BB$3="４週",AX49/4,IF($BB$3="暦月",'療養通所（1枚版）'!AX49/('療養通所（1枚版）'!$BB$8/7),""))</f>
        <v>0</v>
      </c>
      <c r="BA49" s="505"/>
      <c r="BB49" s="283"/>
      <c r="BC49" s="284"/>
      <c r="BD49" s="284"/>
      <c r="BE49" s="284"/>
      <c r="BF49" s="285"/>
    </row>
    <row r="50" spans="2:58" ht="20.25" customHeight="1" x14ac:dyDescent="0.4">
      <c r="B50" s="517"/>
      <c r="C50" s="387"/>
      <c r="D50" s="388"/>
      <c r="E50" s="389"/>
      <c r="F50" s="83">
        <f>C48</f>
        <v>0</v>
      </c>
      <c r="G50" s="419"/>
      <c r="H50" s="412"/>
      <c r="I50" s="413"/>
      <c r="J50" s="413"/>
      <c r="K50" s="414"/>
      <c r="L50" s="424"/>
      <c r="M50" s="425"/>
      <c r="N50" s="425"/>
      <c r="O50" s="426"/>
      <c r="P50" s="514" t="s">
        <v>45</v>
      </c>
      <c r="Q50" s="515"/>
      <c r="R50" s="516"/>
      <c r="S50" s="235" t="str">
        <f>IF(S48="","",VLOOKUP(S48,'シフト記号表（勤務時間帯）'!$C$6:$S$35,17,FALSE))</f>
        <v/>
      </c>
      <c r="T50" s="236" t="str">
        <f>IF(T48="","",VLOOKUP(T48,'シフト記号表（勤務時間帯）'!$C$6:$S$35,17,FALSE))</f>
        <v/>
      </c>
      <c r="U50" s="236" t="str">
        <f>IF(U48="","",VLOOKUP(U48,'シフト記号表（勤務時間帯）'!$C$6:$S$35,17,FALSE))</f>
        <v/>
      </c>
      <c r="V50" s="236" t="str">
        <f>IF(V48="","",VLOOKUP(V48,'シフト記号表（勤務時間帯）'!$C$6:$S$35,17,FALSE))</f>
        <v/>
      </c>
      <c r="W50" s="236" t="str">
        <f>IF(W48="","",VLOOKUP(W48,'シフト記号表（勤務時間帯）'!$C$6:$S$35,17,FALSE))</f>
        <v/>
      </c>
      <c r="X50" s="236" t="str">
        <f>IF(X48="","",VLOOKUP(X48,'シフト記号表（勤務時間帯）'!$C$6:$S$35,17,FALSE))</f>
        <v/>
      </c>
      <c r="Y50" s="237" t="str">
        <f>IF(Y48="","",VLOOKUP(Y48,'シフト記号表（勤務時間帯）'!$C$6:$S$35,17,FALSE))</f>
        <v/>
      </c>
      <c r="Z50" s="235" t="str">
        <f>IF(Z48="","",VLOOKUP(Z48,'シフト記号表（勤務時間帯）'!$C$6:$S$35,17,FALSE))</f>
        <v/>
      </c>
      <c r="AA50" s="236" t="str">
        <f>IF(AA48="","",VLOOKUP(AA48,'シフト記号表（勤務時間帯）'!$C$6:$S$35,17,FALSE))</f>
        <v/>
      </c>
      <c r="AB50" s="236" t="str">
        <f>IF(AB48="","",VLOOKUP(AB48,'シフト記号表（勤務時間帯）'!$C$6:$S$35,17,FALSE))</f>
        <v/>
      </c>
      <c r="AC50" s="236" t="str">
        <f>IF(AC48="","",VLOOKUP(AC48,'シフト記号表（勤務時間帯）'!$C$6:$S$35,17,FALSE))</f>
        <v/>
      </c>
      <c r="AD50" s="236" t="str">
        <f>IF(AD48="","",VLOOKUP(AD48,'シフト記号表（勤務時間帯）'!$C$6:$S$35,17,FALSE))</f>
        <v/>
      </c>
      <c r="AE50" s="236" t="str">
        <f>IF(AE48="","",VLOOKUP(AE48,'シフト記号表（勤務時間帯）'!$C$6:$S$35,17,FALSE))</f>
        <v/>
      </c>
      <c r="AF50" s="237" t="str">
        <f>IF(AF48="","",VLOOKUP(AF48,'シフト記号表（勤務時間帯）'!$C$6:$S$35,17,FALSE))</f>
        <v/>
      </c>
      <c r="AG50" s="235" t="str">
        <f>IF(AG48="","",VLOOKUP(AG48,'シフト記号表（勤務時間帯）'!$C$6:$S$35,17,FALSE))</f>
        <v/>
      </c>
      <c r="AH50" s="236" t="str">
        <f>IF(AH48="","",VLOOKUP(AH48,'シフト記号表（勤務時間帯）'!$C$6:$S$35,17,FALSE))</f>
        <v/>
      </c>
      <c r="AI50" s="236" t="str">
        <f>IF(AI48="","",VLOOKUP(AI48,'シフト記号表（勤務時間帯）'!$C$6:$S$35,17,FALSE))</f>
        <v/>
      </c>
      <c r="AJ50" s="236" t="str">
        <f>IF(AJ48="","",VLOOKUP(AJ48,'シフト記号表（勤務時間帯）'!$C$6:$S$35,17,FALSE))</f>
        <v/>
      </c>
      <c r="AK50" s="236" t="str">
        <f>IF(AK48="","",VLOOKUP(AK48,'シフト記号表（勤務時間帯）'!$C$6:$S$35,17,FALSE))</f>
        <v/>
      </c>
      <c r="AL50" s="236" t="str">
        <f>IF(AL48="","",VLOOKUP(AL48,'シフト記号表（勤務時間帯）'!$C$6:$S$35,17,FALSE))</f>
        <v/>
      </c>
      <c r="AM50" s="237" t="str">
        <f>IF(AM48="","",VLOOKUP(AM48,'シフト記号表（勤務時間帯）'!$C$6:$S$35,17,FALSE))</f>
        <v/>
      </c>
      <c r="AN50" s="235" t="str">
        <f>IF(AN48="","",VLOOKUP(AN48,'シフト記号表（勤務時間帯）'!$C$6:$S$35,17,FALSE))</f>
        <v/>
      </c>
      <c r="AO50" s="236" t="str">
        <f>IF(AO48="","",VLOOKUP(AO48,'シフト記号表（勤務時間帯）'!$C$6:$S$35,17,FALSE))</f>
        <v/>
      </c>
      <c r="AP50" s="236" t="str">
        <f>IF(AP48="","",VLOOKUP(AP48,'シフト記号表（勤務時間帯）'!$C$6:$S$35,17,FALSE))</f>
        <v/>
      </c>
      <c r="AQ50" s="236" t="str">
        <f>IF(AQ48="","",VLOOKUP(AQ48,'シフト記号表（勤務時間帯）'!$C$6:$S$35,17,FALSE))</f>
        <v/>
      </c>
      <c r="AR50" s="236" t="str">
        <f>IF(AR48="","",VLOOKUP(AR48,'シフト記号表（勤務時間帯）'!$C$6:$S$35,17,FALSE))</f>
        <v/>
      </c>
      <c r="AS50" s="236" t="str">
        <f>IF(AS48="","",VLOOKUP(AS48,'シフト記号表（勤務時間帯）'!$C$6:$S$35,17,FALSE))</f>
        <v/>
      </c>
      <c r="AT50" s="237" t="str">
        <f>IF(AT48="","",VLOOKUP(AT48,'シフト記号表（勤務時間帯）'!$C$6:$S$35,17,FALSE))</f>
        <v/>
      </c>
      <c r="AU50" s="235" t="str">
        <f>IF(AU48="","",VLOOKUP(AU48,'シフト記号表（勤務時間帯）'!$C$6:$S$35,17,FALSE))</f>
        <v/>
      </c>
      <c r="AV50" s="236" t="str">
        <f>IF(AV48="","",VLOOKUP(AV48,'シフト記号表（勤務時間帯）'!$C$6:$S$35,17,FALSE))</f>
        <v/>
      </c>
      <c r="AW50" s="236" t="str">
        <f>IF(AW48="","",VLOOKUP(AW48,'シフト記号表（勤務時間帯）'!$C$6:$S$35,17,FALSE))</f>
        <v/>
      </c>
      <c r="AX50" s="509">
        <f>IF($BB$3="４週",SUM(S50:AT50),IF($BB$3="暦月",SUM(S50:AW50),""))</f>
        <v>0</v>
      </c>
      <c r="AY50" s="510"/>
      <c r="AZ50" s="511">
        <f>IF($BB$3="４週",AX50/4,IF($BB$3="暦月",'療養通所（1枚版）'!AX50/('療養通所（1枚版）'!$BB$8/7),""))</f>
        <v>0</v>
      </c>
      <c r="BA50" s="512"/>
      <c r="BB50" s="286"/>
      <c r="BC50" s="287"/>
      <c r="BD50" s="287"/>
      <c r="BE50" s="287"/>
      <c r="BF50" s="288"/>
    </row>
    <row r="51" spans="2:58" ht="20.25" customHeight="1" x14ac:dyDescent="0.4">
      <c r="B51" s="517">
        <f>B48+1</f>
        <v>10</v>
      </c>
      <c r="C51" s="381"/>
      <c r="D51" s="382"/>
      <c r="E51" s="383"/>
      <c r="F51" s="85"/>
      <c r="G51" s="418"/>
      <c r="H51" s="420"/>
      <c r="I51" s="413"/>
      <c r="J51" s="413"/>
      <c r="K51" s="414"/>
      <c r="L51" s="421"/>
      <c r="M51" s="422"/>
      <c r="N51" s="422"/>
      <c r="O51" s="423"/>
      <c r="P51" s="483" t="s">
        <v>44</v>
      </c>
      <c r="Q51" s="484"/>
      <c r="R51" s="485"/>
      <c r="S51" s="102"/>
      <c r="T51" s="103"/>
      <c r="U51" s="103"/>
      <c r="V51" s="103"/>
      <c r="W51" s="103"/>
      <c r="X51" s="103"/>
      <c r="Y51" s="104"/>
      <c r="Z51" s="102"/>
      <c r="AA51" s="103"/>
      <c r="AB51" s="103"/>
      <c r="AC51" s="103"/>
      <c r="AD51" s="103"/>
      <c r="AE51" s="103"/>
      <c r="AF51" s="104"/>
      <c r="AG51" s="102"/>
      <c r="AH51" s="103"/>
      <c r="AI51" s="103"/>
      <c r="AJ51" s="103"/>
      <c r="AK51" s="103"/>
      <c r="AL51" s="103"/>
      <c r="AM51" s="104"/>
      <c r="AN51" s="102"/>
      <c r="AO51" s="103"/>
      <c r="AP51" s="103"/>
      <c r="AQ51" s="103"/>
      <c r="AR51" s="103"/>
      <c r="AS51" s="103"/>
      <c r="AT51" s="104"/>
      <c r="AU51" s="102"/>
      <c r="AV51" s="103"/>
      <c r="AW51" s="103"/>
      <c r="AX51" s="495"/>
      <c r="AY51" s="496"/>
      <c r="AZ51" s="497"/>
      <c r="BA51" s="498"/>
      <c r="BB51" s="415"/>
      <c r="BC51" s="416"/>
      <c r="BD51" s="416"/>
      <c r="BE51" s="416"/>
      <c r="BF51" s="417"/>
    </row>
    <row r="52" spans="2:58" ht="20.25" customHeight="1" x14ac:dyDescent="0.4">
      <c r="B52" s="517"/>
      <c r="C52" s="384"/>
      <c r="D52" s="385"/>
      <c r="E52" s="386"/>
      <c r="F52" s="83"/>
      <c r="G52" s="408"/>
      <c r="H52" s="412"/>
      <c r="I52" s="413"/>
      <c r="J52" s="413"/>
      <c r="K52" s="414"/>
      <c r="L52" s="368"/>
      <c r="M52" s="369"/>
      <c r="N52" s="369"/>
      <c r="O52" s="370"/>
      <c r="P52" s="499" t="s">
        <v>15</v>
      </c>
      <c r="Q52" s="500"/>
      <c r="R52" s="501"/>
      <c r="S52" s="232" t="str">
        <f>IF(S51="","",VLOOKUP(S51,'シフト記号表（勤務時間帯）'!$C$6:$K$35,9,FALSE))</f>
        <v/>
      </c>
      <c r="T52" s="233" t="str">
        <f>IF(T51="","",VLOOKUP(T51,'シフト記号表（勤務時間帯）'!$C$6:$K$35,9,FALSE))</f>
        <v/>
      </c>
      <c r="U52" s="233" t="str">
        <f>IF(U51="","",VLOOKUP(U51,'シフト記号表（勤務時間帯）'!$C$6:$K$35,9,FALSE))</f>
        <v/>
      </c>
      <c r="V52" s="233" t="str">
        <f>IF(V51="","",VLOOKUP(V51,'シフト記号表（勤務時間帯）'!$C$6:$K$35,9,FALSE))</f>
        <v/>
      </c>
      <c r="W52" s="233" t="str">
        <f>IF(W51="","",VLOOKUP(W51,'シフト記号表（勤務時間帯）'!$C$6:$K$35,9,FALSE))</f>
        <v/>
      </c>
      <c r="X52" s="233" t="str">
        <f>IF(X51="","",VLOOKUP(X51,'シフト記号表（勤務時間帯）'!$C$6:$K$35,9,FALSE))</f>
        <v/>
      </c>
      <c r="Y52" s="234" t="str">
        <f>IF(Y51="","",VLOOKUP(Y51,'シフト記号表（勤務時間帯）'!$C$6:$K$35,9,FALSE))</f>
        <v/>
      </c>
      <c r="Z52" s="232" t="str">
        <f>IF(Z51="","",VLOOKUP(Z51,'シフト記号表（勤務時間帯）'!$C$6:$K$35,9,FALSE))</f>
        <v/>
      </c>
      <c r="AA52" s="233" t="str">
        <f>IF(AA51="","",VLOOKUP(AA51,'シフト記号表（勤務時間帯）'!$C$6:$K$35,9,FALSE))</f>
        <v/>
      </c>
      <c r="AB52" s="233" t="str">
        <f>IF(AB51="","",VLOOKUP(AB51,'シフト記号表（勤務時間帯）'!$C$6:$K$35,9,FALSE))</f>
        <v/>
      </c>
      <c r="AC52" s="233" t="str">
        <f>IF(AC51="","",VLOOKUP(AC51,'シフト記号表（勤務時間帯）'!$C$6:$K$35,9,FALSE))</f>
        <v/>
      </c>
      <c r="AD52" s="233" t="str">
        <f>IF(AD51="","",VLOOKUP(AD51,'シフト記号表（勤務時間帯）'!$C$6:$K$35,9,FALSE))</f>
        <v/>
      </c>
      <c r="AE52" s="233" t="str">
        <f>IF(AE51="","",VLOOKUP(AE51,'シフト記号表（勤務時間帯）'!$C$6:$K$35,9,FALSE))</f>
        <v/>
      </c>
      <c r="AF52" s="234" t="str">
        <f>IF(AF51="","",VLOOKUP(AF51,'シフト記号表（勤務時間帯）'!$C$6:$K$35,9,FALSE))</f>
        <v/>
      </c>
      <c r="AG52" s="232" t="str">
        <f>IF(AG51="","",VLOOKUP(AG51,'シフト記号表（勤務時間帯）'!$C$6:$K$35,9,FALSE))</f>
        <v/>
      </c>
      <c r="AH52" s="233" t="str">
        <f>IF(AH51="","",VLOOKUP(AH51,'シフト記号表（勤務時間帯）'!$C$6:$K$35,9,FALSE))</f>
        <v/>
      </c>
      <c r="AI52" s="233" t="str">
        <f>IF(AI51="","",VLOOKUP(AI51,'シフト記号表（勤務時間帯）'!$C$6:$K$35,9,FALSE))</f>
        <v/>
      </c>
      <c r="AJ52" s="233" t="str">
        <f>IF(AJ51="","",VLOOKUP(AJ51,'シフト記号表（勤務時間帯）'!$C$6:$K$35,9,FALSE))</f>
        <v/>
      </c>
      <c r="AK52" s="233" t="str">
        <f>IF(AK51="","",VLOOKUP(AK51,'シフト記号表（勤務時間帯）'!$C$6:$K$35,9,FALSE))</f>
        <v/>
      </c>
      <c r="AL52" s="233" t="str">
        <f>IF(AL51="","",VLOOKUP(AL51,'シフト記号表（勤務時間帯）'!$C$6:$K$35,9,FALSE))</f>
        <v/>
      </c>
      <c r="AM52" s="234" t="str">
        <f>IF(AM51="","",VLOOKUP(AM51,'シフト記号表（勤務時間帯）'!$C$6:$K$35,9,FALSE))</f>
        <v/>
      </c>
      <c r="AN52" s="232" t="str">
        <f>IF(AN51="","",VLOOKUP(AN51,'シフト記号表（勤務時間帯）'!$C$6:$K$35,9,FALSE))</f>
        <v/>
      </c>
      <c r="AO52" s="233" t="str">
        <f>IF(AO51="","",VLOOKUP(AO51,'シフト記号表（勤務時間帯）'!$C$6:$K$35,9,FALSE))</f>
        <v/>
      </c>
      <c r="AP52" s="233" t="str">
        <f>IF(AP51="","",VLOOKUP(AP51,'シフト記号表（勤務時間帯）'!$C$6:$K$35,9,FALSE))</f>
        <v/>
      </c>
      <c r="AQ52" s="233" t="str">
        <f>IF(AQ51="","",VLOOKUP(AQ51,'シフト記号表（勤務時間帯）'!$C$6:$K$35,9,FALSE))</f>
        <v/>
      </c>
      <c r="AR52" s="233" t="str">
        <f>IF(AR51="","",VLOOKUP(AR51,'シフト記号表（勤務時間帯）'!$C$6:$K$35,9,FALSE))</f>
        <v/>
      </c>
      <c r="AS52" s="233" t="str">
        <f>IF(AS51="","",VLOOKUP(AS51,'シフト記号表（勤務時間帯）'!$C$6:$K$35,9,FALSE))</f>
        <v/>
      </c>
      <c r="AT52" s="234" t="str">
        <f>IF(AT51="","",VLOOKUP(AT51,'シフト記号表（勤務時間帯）'!$C$6:$K$35,9,FALSE))</f>
        <v/>
      </c>
      <c r="AU52" s="232" t="str">
        <f>IF(AU51="","",VLOOKUP(AU51,'シフト記号表（勤務時間帯）'!$C$6:$K$35,9,FALSE))</f>
        <v/>
      </c>
      <c r="AV52" s="233" t="str">
        <f>IF(AV51="","",VLOOKUP(AV51,'シフト記号表（勤務時間帯）'!$C$6:$K$35,9,FALSE))</f>
        <v/>
      </c>
      <c r="AW52" s="233" t="str">
        <f>IF(AW51="","",VLOOKUP(AW51,'シフト記号表（勤務時間帯）'!$C$6:$K$35,9,FALSE))</f>
        <v/>
      </c>
      <c r="AX52" s="502">
        <f>IF($BB$3="４週",SUM(S52:AT52),IF($BB$3="暦月",SUM(S52:AW52),""))</f>
        <v>0</v>
      </c>
      <c r="AY52" s="503"/>
      <c r="AZ52" s="504">
        <f>IF($BB$3="４週",AX52/4,IF($BB$3="暦月",'療養通所（1枚版）'!AX52/('療養通所（1枚版）'!$BB$8/7),""))</f>
        <v>0</v>
      </c>
      <c r="BA52" s="505"/>
      <c r="BB52" s="283"/>
      <c r="BC52" s="284"/>
      <c r="BD52" s="284"/>
      <c r="BE52" s="284"/>
      <c r="BF52" s="285"/>
    </row>
    <row r="53" spans="2:58" ht="20.25" customHeight="1" x14ac:dyDescent="0.4">
      <c r="B53" s="517"/>
      <c r="C53" s="387"/>
      <c r="D53" s="388"/>
      <c r="E53" s="389"/>
      <c r="F53" s="83">
        <f>C51</f>
        <v>0</v>
      </c>
      <c r="G53" s="419"/>
      <c r="H53" s="412"/>
      <c r="I53" s="413"/>
      <c r="J53" s="413"/>
      <c r="K53" s="414"/>
      <c r="L53" s="424"/>
      <c r="M53" s="425"/>
      <c r="N53" s="425"/>
      <c r="O53" s="426"/>
      <c r="P53" s="514" t="s">
        <v>45</v>
      </c>
      <c r="Q53" s="515"/>
      <c r="R53" s="516"/>
      <c r="S53" s="235" t="str">
        <f>IF(S51="","",VLOOKUP(S51,'シフト記号表（勤務時間帯）'!$C$6:$S$35,17,FALSE))</f>
        <v/>
      </c>
      <c r="T53" s="236" t="str">
        <f>IF(T51="","",VLOOKUP(T51,'シフト記号表（勤務時間帯）'!$C$6:$S$35,17,FALSE))</f>
        <v/>
      </c>
      <c r="U53" s="236" t="str">
        <f>IF(U51="","",VLOOKUP(U51,'シフト記号表（勤務時間帯）'!$C$6:$S$35,17,FALSE))</f>
        <v/>
      </c>
      <c r="V53" s="236" t="str">
        <f>IF(V51="","",VLOOKUP(V51,'シフト記号表（勤務時間帯）'!$C$6:$S$35,17,FALSE))</f>
        <v/>
      </c>
      <c r="W53" s="236" t="str">
        <f>IF(W51="","",VLOOKUP(W51,'シフト記号表（勤務時間帯）'!$C$6:$S$35,17,FALSE))</f>
        <v/>
      </c>
      <c r="X53" s="236" t="str">
        <f>IF(X51="","",VLOOKUP(X51,'シフト記号表（勤務時間帯）'!$C$6:$S$35,17,FALSE))</f>
        <v/>
      </c>
      <c r="Y53" s="237" t="str">
        <f>IF(Y51="","",VLOOKUP(Y51,'シフト記号表（勤務時間帯）'!$C$6:$S$35,17,FALSE))</f>
        <v/>
      </c>
      <c r="Z53" s="235" t="str">
        <f>IF(Z51="","",VLOOKUP(Z51,'シフト記号表（勤務時間帯）'!$C$6:$S$35,17,FALSE))</f>
        <v/>
      </c>
      <c r="AA53" s="236" t="str">
        <f>IF(AA51="","",VLOOKUP(AA51,'シフト記号表（勤務時間帯）'!$C$6:$S$35,17,FALSE))</f>
        <v/>
      </c>
      <c r="AB53" s="236" t="str">
        <f>IF(AB51="","",VLOOKUP(AB51,'シフト記号表（勤務時間帯）'!$C$6:$S$35,17,FALSE))</f>
        <v/>
      </c>
      <c r="AC53" s="236" t="str">
        <f>IF(AC51="","",VLOOKUP(AC51,'シフト記号表（勤務時間帯）'!$C$6:$S$35,17,FALSE))</f>
        <v/>
      </c>
      <c r="AD53" s="236" t="str">
        <f>IF(AD51="","",VLOOKUP(AD51,'シフト記号表（勤務時間帯）'!$C$6:$S$35,17,FALSE))</f>
        <v/>
      </c>
      <c r="AE53" s="236" t="str">
        <f>IF(AE51="","",VLOOKUP(AE51,'シフト記号表（勤務時間帯）'!$C$6:$S$35,17,FALSE))</f>
        <v/>
      </c>
      <c r="AF53" s="237" t="str">
        <f>IF(AF51="","",VLOOKUP(AF51,'シフト記号表（勤務時間帯）'!$C$6:$S$35,17,FALSE))</f>
        <v/>
      </c>
      <c r="AG53" s="235" t="str">
        <f>IF(AG51="","",VLOOKUP(AG51,'シフト記号表（勤務時間帯）'!$C$6:$S$35,17,FALSE))</f>
        <v/>
      </c>
      <c r="AH53" s="236" t="str">
        <f>IF(AH51="","",VLOOKUP(AH51,'シフト記号表（勤務時間帯）'!$C$6:$S$35,17,FALSE))</f>
        <v/>
      </c>
      <c r="AI53" s="236" t="str">
        <f>IF(AI51="","",VLOOKUP(AI51,'シフト記号表（勤務時間帯）'!$C$6:$S$35,17,FALSE))</f>
        <v/>
      </c>
      <c r="AJ53" s="236" t="str">
        <f>IF(AJ51="","",VLOOKUP(AJ51,'シフト記号表（勤務時間帯）'!$C$6:$S$35,17,FALSE))</f>
        <v/>
      </c>
      <c r="AK53" s="236" t="str">
        <f>IF(AK51="","",VLOOKUP(AK51,'シフト記号表（勤務時間帯）'!$C$6:$S$35,17,FALSE))</f>
        <v/>
      </c>
      <c r="AL53" s="236" t="str">
        <f>IF(AL51="","",VLOOKUP(AL51,'シフト記号表（勤務時間帯）'!$C$6:$S$35,17,FALSE))</f>
        <v/>
      </c>
      <c r="AM53" s="237" t="str">
        <f>IF(AM51="","",VLOOKUP(AM51,'シフト記号表（勤務時間帯）'!$C$6:$S$35,17,FALSE))</f>
        <v/>
      </c>
      <c r="AN53" s="235" t="str">
        <f>IF(AN51="","",VLOOKUP(AN51,'シフト記号表（勤務時間帯）'!$C$6:$S$35,17,FALSE))</f>
        <v/>
      </c>
      <c r="AO53" s="236" t="str">
        <f>IF(AO51="","",VLOOKUP(AO51,'シフト記号表（勤務時間帯）'!$C$6:$S$35,17,FALSE))</f>
        <v/>
      </c>
      <c r="AP53" s="236" t="str">
        <f>IF(AP51="","",VLOOKUP(AP51,'シフト記号表（勤務時間帯）'!$C$6:$S$35,17,FALSE))</f>
        <v/>
      </c>
      <c r="AQ53" s="236" t="str">
        <f>IF(AQ51="","",VLOOKUP(AQ51,'シフト記号表（勤務時間帯）'!$C$6:$S$35,17,FALSE))</f>
        <v/>
      </c>
      <c r="AR53" s="236" t="str">
        <f>IF(AR51="","",VLOOKUP(AR51,'シフト記号表（勤務時間帯）'!$C$6:$S$35,17,FALSE))</f>
        <v/>
      </c>
      <c r="AS53" s="236" t="str">
        <f>IF(AS51="","",VLOOKUP(AS51,'シフト記号表（勤務時間帯）'!$C$6:$S$35,17,FALSE))</f>
        <v/>
      </c>
      <c r="AT53" s="237" t="str">
        <f>IF(AT51="","",VLOOKUP(AT51,'シフト記号表（勤務時間帯）'!$C$6:$S$35,17,FALSE))</f>
        <v/>
      </c>
      <c r="AU53" s="235" t="str">
        <f>IF(AU51="","",VLOOKUP(AU51,'シフト記号表（勤務時間帯）'!$C$6:$S$35,17,FALSE))</f>
        <v/>
      </c>
      <c r="AV53" s="236" t="str">
        <f>IF(AV51="","",VLOOKUP(AV51,'シフト記号表（勤務時間帯）'!$C$6:$S$35,17,FALSE))</f>
        <v/>
      </c>
      <c r="AW53" s="236" t="str">
        <f>IF(AW51="","",VLOOKUP(AW51,'シフト記号表（勤務時間帯）'!$C$6:$S$35,17,FALSE))</f>
        <v/>
      </c>
      <c r="AX53" s="509">
        <f>IF($BB$3="４週",SUM(S53:AT53),IF($BB$3="暦月",SUM(S53:AW53),""))</f>
        <v>0</v>
      </c>
      <c r="AY53" s="510"/>
      <c r="AZ53" s="511">
        <f>IF($BB$3="４週",AX53/4,IF($BB$3="暦月",'療養通所（1枚版）'!AX53/('療養通所（1枚版）'!$BB$8/7),""))</f>
        <v>0</v>
      </c>
      <c r="BA53" s="512"/>
      <c r="BB53" s="286"/>
      <c r="BC53" s="287"/>
      <c r="BD53" s="287"/>
      <c r="BE53" s="287"/>
      <c r="BF53" s="288"/>
    </row>
    <row r="54" spans="2:58" ht="20.25" customHeight="1" x14ac:dyDescent="0.4">
      <c r="B54" s="517">
        <f>B51+1</f>
        <v>11</v>
      </c>
      <c r="C54" s="381"/>
      <c r="D54" s="382"/>
      <c r="E54" s="383"/>
      <c r="F54" s="85"/>
      <c r="G54" s="418"/>
      <c r="H54" s="420"/>
      <c r="I54" s="413"/>
      <c r="J54" s="413"/>
      <c r="K54" s="414"/>
      <c r="L54" s="421"/>
      <c r="M54" s="422"/>
      <c r="N54" s="422"/>
      <c r="O54" s="423"/>
      <c r="P54" s="483" t="s">
        <v>44</v>
      </c>
      <c r="Q54" s="484"/>
      <c r="R54" s="485"/>
      <c r="S54" s="102"/>
      <c r="T54" s="103"/>
      <c r="U54" s="103"/>
      <c r="V54" s="103"/>
      <c r="W54" s="103"/>
      <c r="X54" s="103"/>
      <c r="Y54" s="104"/>
      <c r="Z54" s="102"/>
      <c r="AA54" s="103"/>
      <c r="AB54" s="103"/>
      <c r="AC54" s="103"/>
      <c r="AD54" s="103"/>
      <c r="AE54" s="103"/>
      <c r="AF54" s="104"/>
      <c r="AG54" s="102"/>
      <c r="AH54" s="103"/>
      <c r="AI54" s="103"/>
      <c r="AJ54" s="103"/>
      <c r="AK54" s="103"/>
      <c r="AL54" s="103"/>
      <c r="AM54" s="104"/>
      <c r="AN54" s="102"/>
      <c r="AO54" s="103"/>
      <c r="AP54" s="103"/>
      <c r="AQ54" s="103"/>
      <c r="AR54" s="103"/>
      <c r="AS54" s="103"/>
      <c r="AT54" s="104"/>
      <c r="AU54" s="102"/>
      <c r="AV54" s="103"/>
      <c r="AW54" s="103"/>
      <c r="AX54" s="495"/>
      <c r="AY54" s="496"/>
      <c r="AZ54" s="497"/>
      <c r="BA54" s="498"/>
      <c r="BB54" s="415"/>
      <c r="BC54" s="416"/>
      <c r="BD54" s="416"/>
      <c r="BE54" s="416"/>
      <c r="BF54" s="417"/>
    </row>
    <row r="55" spans="2:58" ht="20.25" customHeight="1" x14ac:dyDescent="0.4">
      <c r="B55" s="517"/>
      <c r="C55" s="384"/>
      <c r="D55" s="385"/>
      <c r="E55" s="386"/>
      <c r="F55" s="83"/>
      <c r="G55" s="408"/>
      <c r="H55" s="412"/>
      <c r="I55" s="413"/>
      <c r="J55" s="413"/>
      <c r="K55" s="414"/>
      <c r="L55" s="368"/>
      <c r="M55" s="369"/>
      <c r="N55" s="369"/>
      <c r="O55" s="370"/>
      <c r="P55" s="499" t="s">
        <v>15</v>
      </c>
      <c r="Q55" s="500"/>
      <c r="R55" s="501"/>
      <c r="S55" s="232" t="str">
        <f>IF(S54="","",VLOOKUP(S54,'シフト記号表（勤務時間帯）'!$C$6:$K$35,9,FALSE))</f>
        <v/>
      </c>
      <c r="T55" s="233" t="str">
        <f>IF(T54="","",VLOOKUP(T54,'シフト記号表（勤務時間帯）'!$C$6:$K$35,9,FALSE))</f>
        <v/>
      </c>
      <c r="U55" s="233" t="str">
        <f>IF(U54="","",VLOOKUP(U54,'シフト記号表（勤務時間帯）'!$C$6:$K$35,9,FALSE))</f>
        <v/>
      </c>
      <c r="V55" s="233" t="str">
        <f>IF(V54="","",VLOOKUP(V54,'シフト記号表（勤務時間帯）'!$C$6:$K$35,9,FALSE))</f>
        <v/>
      </c>
      <c r="W55" s="233" t="str">
        <f>IF(W54="","",VLOOKUP(W54,'シフト記号表（勤務時間帯）'!$C$6:$K$35,9,FALSE))</f>
        <v/>
      </c>
      <c r="X55" s="233" t="str">
        <f>IF(X54="","",VLOOKUP(X54,'シフト記号表（勤務時間帯）'!$C$6:$K$35,9,FALSE))</f>
        <v/>
      </c>
      <c r="Y55" s="234" t="str">
        <f>IF(Y54="","",VLOOKUP(Y54,'シフト記号表（勤務時間帯）'!$C$6:$K$35,9,FALSE))</f>
        <v/>
      </c>
      <c r="Z55" s="232" t="str">
        <f>IF(Z54="","",VLOOKUP(Z54,'シフト記号表（勤務時間帯）'!$C$6:$K$35,9,FALSE))</f>
        <v/>
      </c>
      <c r="AA55" s="233" t="str">
        <f>IF(AA54="","",VLOOKUP(AA54,'シフト記号表（勤務時間帯）'!$C$6:$K$35,9,FALSE))</f>
        <v/>
      </c>
      <c r="AB55" s="233" t="str">
        <f>IF(AB54="","",VLOOKUP(AB54,'シフト記号表（勤務時間帯）'!$C$6:$K$35,9,FALSE))</f>
        <v/>
      </c>
      <c r="AC55" s="233" t="str">
        <f>IF(AC54="","",VLOOKUP(AC54,'シフト記号表（勤務時間帯）'!$C$6:$K$35,9,FALSE))</f>
        <v/>
      </c>
      <c r="AD55" s="233" t="str">
        <f>IF(AD54="","",VLOOKUP(AD54,'シフト記号表（勤務時間帯）'!$C$6:$K$35,9,FALSE))</f>
        <v/>
      </c>
      <c r="AE55" s="233" t="str">
        <f>IF(AE54="","",VLOOKUP(AE54,'シフト記号表（勤務時間帯）'!$C$6:$K$35,9,FALSE))</f>
        <v/>
      </c>
      <c r="AF55" s="234" t="str">
        <f>IF(AF54="","",VLOOKUP(AF54,'シフト記号表（勤務時間帯）'!$C$6:$K$35,9,FALSE))</f>
        <v/>
      </c>
      <c r="AG55" s="232" t="str">
        <f>IF(AG54="","",VLOOKUP(AG54,'シフト記号表（勤務時間帯）'!$C$6:$K$35,9,FALSE))</f>
        <v/>
      </c>
      <c r="AH55" s="233" t="str">
        <f>IF(AH54="","",VLOOKUP(AH54,'シフト記号表（勤務時間帯）'!$C$6:$K$35,9,FALSE))</f>
        <v/>
      </c>
      <c r="AI55" s="233" t="str">
        <f>IF(AI54="","",VLOOKUP(AI54,'シフト記号表（勤務時間帯）'!$C$6:$K$35,9,FALSE))</f>
        <v/>
      </c>
      <c r="AJ55" s="233" t="str">
        <f>IF(AJ54="","",VLOOKUP(AJ54,'シフト記号表（勤務時間帯）'!$C$6:$K$35,9,FALSE))</f>
        <v/>
      </c>
      <c r="AK55" s="233" t="str">
        <f>IF(AK54="","",VLOOKUP(AK54,'シフト記号表（勤務時間帯）'!$C$6:$K$35,9,FALSE))</f>
        <v/>
      </c>
      <c r="AL55" s="233" t="str">
        <f>IF(AL54="","",VLOOKUP(AL54,'シフト記号表（勤務時間帯）'!$C$6:$K$35,9,FALSE))</f>
        <v/>
      </c>
      <c r="AM55" s="234" t="str">
        <f>IF(AM54="","",VLOOKUP(AM54,'シフト記号表（勤務時間帯）'!$C$6:$K$35,9,FALSE))</f>
        <v/>
      </c>
      <c r="AN55" s="232" t="str">
        <f>IF(AN54="","",VLOOKUP(AN54,'シフト記号表（勤務時間帯）'!$C$6:$K$35,9,FALSE))</f>
        <v/>
      </c>
      <c r="AO55" s="233" t="str">
        <f>IF(AO54="","",VLOOKUP(AO54,'シフト記号表（勤務時間帯）'!$C$6:$K$35,9,FALSE))</f>
        <v/>
      </c>
      <c r="AP55" s="233" t="str">
        <f>IF(AP54="","",VLOOKUP(AP54,'シフト記号表（勤務時間帯）'!$C$6:$K$35,9,FALSE))</f>
        <v/>
      </c>
      <c r="AQ55" s="233" t="str">
        <f>IF(AQ54="","",VLOOKUP(AQ54,'シフト記号表（勤務時間帯）'!$C$6:$K$35,9,FALSE))</f>
        <v/>
      </c>
      <c r="AR55" s="233" t="str">
        <f>IF(AR54="","",VLOOKUP(AR54,'シフト記号表（勤務時間帯）'!$C$6:$K$35,9,FALSE))</f>
        <v/>
      </c>
      <c r="AS55" s="233" t="str">
        <f>IF(AS54="","",VLOOKUP(AS54,'シフト記号表（勤務時間帯）'!$C$6:$K$35,9,FALSE))</f>
        <v/>
      </c>
      <c r="AT55" s="234" t="str">
        <f>IF(AT54="","",VLOOKUP(AT54,'シフト記号表（勤務時間帯）'!$C$6:$K$35,9,FALSE))</f>
        <v/>
      </c>
      <c r="AU55" s="232" t="str">
        <f>IF(AU54="","",VLOOKUP(AU54,'シフト記号表（勤務時間帯）'!$C$6:$K$35,9,FALSE))</f>
        <v/>
      </c>
      <c r="AV55" s="233" t="str">
        <f>IF(AV54="","",VLOOKUP(AV54,'シフト記号表（勤務時間帯）'!$C$6:$K$35,9,FALSE))</f>
        <v/>
      </c>
      <c r="AW55" s="233" t="str">
        <f>IF(AW54="","",VLOOKUP(AW54,'シフト記号表（勤務時間帯）'!$C$6:$K$35,9,FALSE))</f>
        <v/>
      </c>
      <c r="AX55" s="502">
        <f>IF($BB$3="４週",SUM(S55:AT55),IF($BB$3="暦月",SUM(S55:AW55),""))</f>
        <v>0</v>
      </c>
      <c r="AY55" s="503"/>
      <c r="AZ55" s="504">
        <f>IF($BB$3="４週",AX55/4,IF($BB$3="暦月",'療養通所（1枚版）'!AX55/('療養通所（1枚版）'!$BB$8/7),""))</f>
        <v>0</v>
      </c>
      <c r="BA55" s="505"/>
      <c r="BB55" s="283"/>
      <c r="BC55" s="284"/>
      <c r="BD55" s="284"/>
      <c r="BE55" s="284"/>
      <c r="BF55" s="285"/>
    </row>
    <row r="56" spans="2:58" ht="20.25" customHeight="1" x14ac:dyDescent="0.4">
      <c r="B56" s="517"/>
      <c r="C56" s="387"/>
      <c r="D56" s="388"/>
      <c r="E56" s="389"/>
      <c r="F56" s="83">
        <f>C54</f>
        <v>0</v>
      </c>
      <c r="G56" s="419"/>
      <c r="H56" s="412"/>
      <c r="I56" s="413"/>
      <c r="J56" s="413"/>
      <c r="K56" s="414"/>
      <c r="L56" s="424"/>
      <c r="M56" s="425"/>
      <c r="N56" s="425"/>
      <c r="O56" s="426"/>
      <c r="P56" s="514" t="s">
        <v>45</v>
      </c>
      <c r="Q56" s="515"/>
      <c r="R56" s="516"/>
      <c r="S56" s="235" t="str">
        <f>IF(S54="","",VLOOKUP(S54,'シフト記号表（勤務時間帯）'!$C$6:$S$35,17,FALSE))</f>
        <v/>
      </c>
      <c r="T56" s="236" t="str">
        <f>IF(T54="","",VLOOKUP(T54,'シフト記号表（勤務時間帯）'!$C$6:$S$35,17,FALSE))</f>
        <v/>
      </c>
      <c r="U56" s="236" t="str">
        <f>IF(U54="","",VLOOKUP(U54,'シフト記号表（勤務時間帯）'!$C$6:$S$35,17,FALSE))</f>
        <v/>
      </c>
      <c r="V56" s="236" t="str">
        <f>IF(V54="","",VLOOKUP(V54,'シフト記号表（勤務時間帯）'!$C$6:$S$35,17,FALSE))</f>
        <v/>
      </c>
      <c r="W56" s="236" t="str">
        <f>IF(W54="","",VLOOKUP(W54,'シフト記号表（勤務時間帯）'!$C$6:$S$35,17,FALSE))</f>
        <v/>
      </c>
      <c r="X56" s="236" t="str">
        <f>IF(X54="","",VLOOKUP(X54,'シフト記号表（勤務時間帯）'!$C$6:$S$35,17,FALSE))</f>
        <v/>
      </c>
      <c r="Y56" s="237" t="str">
        <f>IF(Y54="","",VLOOKUP(Y54,'シフト記号表（勤務時間帯）'!$C$6:$S$35,17,FALSE))</f>
        <v/>
      </c>
      <c r="Z56" s="235" t="str">
        <f>IF(Z54="","",VLOOKUP(Z54,'シフト記号表（勤務時間帯）'!$C$6:$S$35,17,FALSE))</f>
        <v/>
      </c>
      <c r="AA56" s="236" t="str">
        <f>IF(AA54="","",VLOOKUP(AA54,'シフト記号表（勤務時間帯）'!$C$6:$S$35,17,FALSE))</f>
        <v/>
      </c>
      <c r="AB56" s="236" t="str">
        <f>IF(AB54="","",VLOOKUP(AB54,'シフト記号表（勤務時間帯）'!$C$6:$S$35,17,FALSE))</f>
        <v/>
      </c>
      <c r="AC56" s="236" t="str">
        <f>IF(AC54="","",VLOOKUP(AC54,'シフト記号表（勤務時間帯）'!$C$6:$S$35,17,FALSE))</f>
        <v/>
      </c>
      <c r="AD56" s="236" t="str">
        <f>IF(AD54="","",VLOOKUP(AD54,'シフト記号表（勤務時間帯）'!$C$6:$S$35,17,FALSE))</f>
        <v/>
      </c>
      <c r="AE56" s="236" t="str">
        <f>IF(AE54="","",VLOOKUP(AE54,'シフト記号表（勤務時間帯）'!$C$6:$S$35,17,FALSE))</f>
        <v/>
      </c>
      <c r="AF56" s="237" t="str">
        <f>IF(AF54="","",VLOOKUP(AF54,'シフト記号表（勤務時間帯）'!$C$6:$S$35,17,FALSE))</f>
        <v/>
      </c>
      <c r="AG56" s="235" t="str">
        <f>IF(AG54="","",VLOOKUP(AG54,'シフト記号表（勤務時間帯）'!$C$6:$S$35,17,FALSE))</f>
        <v/>
      </c>
      <c r="AH56" s="236" t="str">
        <f>IF(AH54="","",VLOOKUP(AH54,'シフト記号表（勤務時間帯）'!$C$6:$S$35,17,FALSE))</f>
        <v/>
      </c>
      <c r="AI56" s="236" t="str">
        <f>IF(AI54="","",VLOOKUP(AI54,'シフト記号表（勤務時間帯）'!$C$6:$S$35,17,FALSE))</f>
        <v/>
      </c>
      <c r="AJ56" s="236" t="str">
        <f>IF(AJ54="","",VLOOKUP(AJ54,'シフト記号表（勤務時間帯）'!$C$6:$S$35,17,FALSE))</f>
        <v/>
      </c>
      <c r="AK56" s="236" t="str">
        <f>IF(AK54="","",VLOOKUP(AK54,'シフト記号表（勤務時間帯）'!$C$6:$S$35,17,FALSE))</f>
        <v/>
      </c>
      <c r="AL56" s="236" t="str">
        <f>IF(AL54="","",VLOOKUP(AL54,'シフト記号表（勤務時間帯）'!$C$6:$S$35,17,FALSE))</f>
        <v/>
      </c>
      <c r="AM56" s="237" t="str">
        <f>IF(AM54="","",VLOOKUP(AM54,'シフト記号表（勤務時間帯）'!$C$6:$S$35,17,FALSE))</f>
        <v/>
      </c>
      <c r="AN56" s="235" t="str">
        <f>IF(AN54="","",VLOOKUP(AN54,'シフト記号表（勤務時間帯）'!$C$6:$S$35,17,FALSE))</f>
        <v/>
      </c>
      <c r="AO56" s="236" t="str">
        <f>IF(AO54="","",VLOOKUP(AO54,'シフト記号表（勤務時間帯）'!$C$6:$S$35,17,FALSE))</f>
        <v/>
      </c>
      <c r="AP56" s="236" t="str">
        <f>IF(AP54="","",VLOOKUP(AP54,'シフト記号表（勤務時間帯）'!$C$6:$S$35,17,FALSE))</f>
        <v/>
      </c>
      <c r="AQ56" s="236" t="str">
        <f>IF(AQ54="","",VLOOKUP(AQ54,'シフト記号表（勤務時間帯）'!$C$6:$S$35,17,FALSE))</f>
        <v/>
      </c>
      <c r="AR56" s="236" t="str">
        <f>IF(AR54="","",VLOOKUP(AR54,'シフト記号表（勤務時間帯）'!$C$6:$S$35,17,FALSE))</f>
        <v/>
      </c>
      <c r="AS56" s="236" t="str">
        <f>IF(AS54="","",VLOOKUP(AS54,'シフト記号表（勤務時間帯）'!$C$6:$S$35,17,FALSE))</f>
        <v/>
      </c>
      <c r="AT56" s="237" t="str">
        <f>IF(AT54="","",VLOOKUP(AT54,'シフト記号表（勤務時間帯）'!$C$6:$S$35,17,FALSE))</f>
        <v/>
      </c>
      <c r="AU56" s="235" t="str">
        <f>IF(AU54="","",VLOOKUP(AU54,'シフト記号表（勤務時間帯）'!$C$6:$S$35,17,FALSE))</f>
        <v/>
      </c>
      <c r="AV56" s="236" t="str">
        <f>IF(AV54="","",VLOOKUP(AV54,'シフト記号表（勤務時間帯）'!$C$6:$S$35,17,FALSE))</f>
        <v/>
      </c>
      <c r="AW56" s="236" t="str">
        <f>IF(AW54="","",VLOOKUP(AW54,'シフト記号表（勤務時間帯）'!$C$6:$S$35,17,FALSE))</f>
        <v/>
      </c>
      <c r="AX56" s="509">
        <f>IF($BB$3="４週",SUM(S56:AT56),IF($BB$3="暦月",SUM(S56:AW56),""))</f>
        <v>0</v>
      </c>
      <c r="AY56" s="510"/>
      <c r="AZ56" s="511">
        <f>IF($BB$3="４週",AX56/4,IF($BB$3="暦月",'療養通所（1枚版）'!AX56/('療養通所（1枚版）'!$BB$8/7),""))</f>
        <v>0</v>
      </c>
      <c r="BA56" s="512"/>
      <c r="BB56" s="286"/>
      <c r="BC56" s="287"/>
      <c r="BD56" s="287"/>
      <c r="BE56" s="287"/>
      <c r="BF56" s="288"/>
    </row>
    <row r="57" spans="2:58" ht="20.25" customHeight="1" x14ac:dyDescent="0.4">
      <c r="B57" s="517">
        <f>B54+1</f>
        <v>12</v>
      </c>
      <c r="C57" s="381"/>
      <c r="D57" s="382"/>
      <c r="E57" s="383"/>
      <c r="F57" s="85"/>
      <c r="G57" s="418"/>
      <c r="H57" s="420"/>
      <c r="I57" s="413"/>
      <c r="J57" s="413"/>
      <c r="K57" s="414"/>
      <c r="L57" s="421"/>
      <c r="M57" s="422"/>
      <c r="N57" s="422"/>
      <c r="O57" s="423"/>
      <c r="P57" s="483" t="s">
        <v>44</v>
      </c>
      <c r="Q57" s="484"/>
      <c r="R57" s="485"/>
      <c r="S57" s="102"/>
      <c r="T57" s="103"/>
      <c r="U57" s="103"/>
      <c r="V57" s="103"/>
      <c r="W57" s="103"/>
      <c r="X57" s="103"/>
      <c r="Y57" s="104"/>
      <c r="Z57" s="102"/>
      <c r="AA57" s="103"/>
      <c r="AB57" s="103"/>
      <c r="AC57" s="103"/>
      <c r="AD57" s="103"/>
      <c r="AE57" s="103"/>
      <c r="AF57" s="104"/>
      <c r="AG57" s="102"/>
      <c r="AH57" s="103"/>
      <c r="AI57" s="103"/>
      <c r="AJ57" s="103"/>
      <c r="AK57" s="103"/>
      <c r="AL57" s="103"/>
      <c r="AM57" s="104"/>
      <c r="AN57" s="102"/>
      <c r="AO57" s="103"/>
      <c r="AP57" s="103"/>
      <c r="AQ57" s="103"/>
      <c r="AR57" s="103"/>
      <c r="AS57" s="103"/>
      <c r="AT57" s="104"/>
      <c r="AU57" s="102"/>
      <c r="AV57" s="103"/>
      <c r="AW57" s="103"/>
      <c r="AX57" s="495"/>
      <c r="AY57" s="496"/>
      <c r="AZ57" s="497"/>
      <c r="BA57" s="498"/>
      <c r="BB57" s="430"/>
      <c r="BC57" s="422"/>
      <c r="BD57" s="422"/>
      <c r="BE57" s="422"/>
      <c r="BF57" s="423"/>
    </row>
    <row r="58" spans="2:58" ht="20.25" customHeight="1" x14ac:dyDescent="0.4">
      <c r="B58" s="517"/>
      <c r="C58" s="384"/>
      <c r="D58" s="385"/>
      <c r="E58" s="386"/>
      <c r="F58" s="83"/>
      <c r="G58" s="408"/>
      <c r="H58" s="412"/>
      <c r="I58" s="413"/>
      <c r="J58" s="413"/>
      <c r="K58" s="414"/>
      <c r="L58" s="368"/>
      <c r="M58" s="369"/>
      <c r="N58" s="369"/>
      <c r="O58" s="370"/>
      <c r="P58" s="499" t="s">
        <v>15</v>
      </c>
      <c r="Q58" s="500"/>
      <c r="R58" s="501"/>
      <c r="S58" s="232" t="str">
        <f>IF(S57="","",VLOOKUP(S57,'シフト記号表（勤務時間帯）'!$C$6:$K$35,9,FALSE))</f>
        <v/>
      </c>
      <c r="T58" s="233" t="str">
        <f>IF(T57="","",VLOOKUP(T57,'シフト記号表（勤務時間帯）'!$C$6:$K$35,9,FALSE))</f>
        <v/>
      </c>
      <c r="U58" s="233" t="str">
        <f>IF(U57="","",VLOOKUP(U57,'シフト記号表（勤務時間帯）'!$C$6:$K$35,9,FALSE))</f>
        <v/>
      </c>
      <c r="V58" s="233" t="str">
        <f>IF(V57="","",VLOOKUP(V57,'シフト記号表（勤務時間帯）'!$C$6:$K$35,9,FALSE))</f>
        <v/>
      </c>
      <c r="W58" s="233" t="str">
        <f>IF(W57="","",VLOOKUP(W57,'シフト記号表（勤務時間帯）'!$C$6:$K$35,9,FALSE))</f>
        <v/>
      </c>
      <c r="X58" s="233" t="str">
        <f>IF(X57="","",VLOOKUP(X57,'シフト記号表（勤務時間帯）'!$C$6:$K$35,9,FALSE))</f>
        <v/>
      </c>
      <c r="Y58" s="234" t="str">
        <f>IF(Y57="","",VLOOKUP(Y57,'シフト記号表（勤務時間帯）'!$C$6:$K$35,9,FALSE))</f>
        <v/>
      </c>
      <c r="Z58" s="232" t="str">
        <f>IF(Z57="","",VLOOKUP(Z57,'シフト記号表（勤務時間帯）'!$C$6:$K$35,9,FALSE))</f>
        <v/>
      </c>
      <c r="AA58" s="233" t="str">
        <f>IF(AA57="","",VLOOKUP(AA57,'シフト記号表（勤務時間帯）'!$C$6:$K$35,9,FALSE))</f>
        <v/>
      </c>
      <c r="AB58" s="233" t="str">
        <f>IF(AB57="","",VLOOKUP(AB57,'シフト記号表（勤務時間帯）'!$C$6:$K$35,9,FALSE))</f>
        <v/>
      </c>
      <c r="AC58" s="233" t="str">
        <f>IF(AC57="","",VLOOKUP(AC57,'シフト記号表（勤務時間帯）'!$C$6:$K$35,9,FALSE))</f>
        <v/>
      </c>
      <c r="AD58" s="233" t="str">
        <f>IF(AD57="","",VLOOKUP(AD57,'シフト記号表（勤務時間帯）'!$C$6:$K$35,9,FALSE))</f>
        <v/>
      </c>
      <c r="AE58" s="233" t="str">
        <f>IF(AE57="","",VLOOKUP(AE57,'シフト記号表（勤務時間帯）'!$C$6:$K$35,9,FALSE))</f>
        <v/>
      </c>
      <c r="AF58" s="234" t="str">
        <f>IF(AF57="","",VLOOKUP(AF57,'シフト記号表（勤務時間帯）'!$C$6:$K$35,9,FALSE))</f>
        <v/>
      </c>
      <c r="AG58" s="232" t="str">
        <f>IF(AG57="","",VLOOKUP(AG57,'シフト記号表（勤務時間帯）'!$C$6:$K$35,9,FALSE))</f>
        <v/>
      </c>
      <c r="AH58" s="233" t="str">
        <f>IF(AH57="","",VLOOKUP(AH57,'シフト記号表（勤務時間帯）'!$C$6:$K$35,9,FALSE))</f>
        <v/>
      </c>
      <c r="AI58" s="233" t="str">
        <f>IF(AI57="","",VLOOKUP(AI57,'シフト記号表（勤務時間帯）'!$C$6:$K$35,9,FALSE))</f>
        <v/>
      </c>
      <c r="AJ58" s="233" t="str">
        <f>IF(AJ57="","",VLOOKUP(AJ57,'シフト記号表（勤務時間帯）'!$C$6:$K$35,9,FALSE))</f>
        <v/>
      </c>
      <c r="AK58" s="233" t="str">
        <f>IF(AK57="","",VLOOKUP(AK57,'シフト記号表（勤務時間帯）'!$C$6:$K$35,9,FALSE))</f>
        <v/>
      </c>
      <c r="AL58" s="233" t="str">
        <f>IF(AL57="","",VLOOKUP(AL57,'シフト記号表（勤務時間帯）'!$C$6:$K$35,9,FALSE))</f>
        <v/>
      </c>
      <c r="AM58" s="234" t="str">
        <f>IF(AM57="","",VLOOKUP(AM57,'シフト記号表（勤務時間帯）'!$C$6:$K$35,9,FALSE))</f>
        <v/>
      </c>
      <c r="AN58" s="232" t="str">
        <f>IF(AN57="","",VLOOKUP(AN57,'シフト記号表（勤務時間帯）'!$C$6:$K$35,9,FALSE))</f>
        <v/>
      </c>
      <c r="AO58" s="233" t="str">
        <f>IF(AO57="","",VLOOKUP(AO57,'シフト記号表（勤務時間帯）'!$C$6:$K$35,9,FALSE))</f>
        <v/>
      </c>
      <c r="AP58" s="233" t="str">
        <f>IF(AP57="","",VLOOKUP(AP57,'シフト記号表（勤務時間帯）'!$C$6:$K$35,9,FALSE))</f>
        <v/>
      </c>
      <c r="AQ58" s="233" t="str">
        <f>IF(AQ57="","",VLOOKUP(AQ57,'シフト記号表（勤務時間帯）'!$C$6:$K$35,9,FALSE))</f>
        <v/>
      </c>
      <c r="AR58" s="233" t="str">
        <f>IF(AR57="","",VLOOKUP(AR57,'シフト記号表（勤務時間帯）'!$C$6:$K$35,9,FALSE))</f>
        <v/>
      </c>
      <c r="AS58" s="233" t="str">
        <f>IF(AS57="","",VLOOKUP(AS57,'シフト記号表（勤務時間帯）'!$C$6:$K$35,9,FALSE))</f>
        <v/>
      </c>
      <c r="AT58" s="234" t="str">
        <f>IF(AT57="","",VLOOKUP(AT57,'シフト記号表（勤務時間帯）'!$C$6:$K$35,9,FALSE))</f>
        <v/>
      </c>
      <c r="AU58" s="232" t="str">
        <f>IF(AU57="","",VLOOKUP(AU57,'シフト記号表（勤務時間帯）'!$C$6:$K$35,9,FALSE))</f>
        <v/>
      </c>
      <c r="AV58" s="233" t="str">
        <f>IF(AV57="","",VLOOKUP(AV57,'シフト記号表（勤務時間帯）'!$C$6:$K$35,9,FALSE))</f>
        <v/>
      </c>
      <c r="AW58" s="233" t="str">
        <f>IF(AW57="","",VLOOKUP(AW57,'シフト記号表（勤務時間帯）'!$C$6:$K$35,9,FALSE))</f>
        <v/>
      </c>
      <c r="AX58" s="502">
        <f>IF($BB$3="４週",SUM(S58:AT58),IF($BB$3="暦月",SUM(S58:AW58),""))</f>
        <v>0</v>
      </c>
      <c r="AY58" s="503"/>
      <c r="AZ58" s="504">
        <f>IF($BB$3="４週",AX58/4,IF($BB$3="暦月",'療養通所（1枚版）'!AX58/('療養通所（1枚版）'!$BB$8/7),""))</f>
        <v>0</v>
      </c>
      <c r="BA58" s="505"/>
      <c r="BB58" s="431"/>
      <c r="BC58" s="369"/>
      <c r="BD58" s="369"/>
      <c r="BE58" s="369"/>
      <c r="BF58" s="370"/>
    </row>
    <row r="59" spans="2:58" ht="20.25" customHeight="1" x14ac:dyDescent="0.4">
      <c r="B59" s="517"/>
      <c r="C59" s="387"/>
      <c r="D59" s="388"/>
      <c r="E59" s="389"/>
      <c r="F59" s="83">
        <f>C57</f>
        <v>0</v>
      </c>
      <c r="G59" s="419"/>
      <c r="H59" s="412"/>
      <c r="I59" s="413"/>
      <c r="J59" s="413"/>
      <c r="K59" s="414"/>
      <c r="L59" s="424"/>
      <c r="M59" s="425"/>
      <c r="N59" s="425"/>
      <c r="O59" s="426"/>
      <c r="P59" s="514" t="s">
        <v>45</v>
      </c>
      <c r="Q59" s="515"/>
      <c r="R59" s="516"/>
      <c r="S59" s="235" t="str">
        <f>IF(S57="","",VLOOKUP(S57,'シフト記号表（勤務時間帯）'!$C$6:$S$35,17,FALSE))</f>
        <v/>
      </c>
      <c r="T59" s="236" t="str">
        <f>IF(T57="","",VLOOKUP(T57,'シフト記号表（勤務時間帯）'!$C$6:$S$35,17,FALSE))</f>
        <v/>
      </c>
      <c r="U59" s="236" t="str">
        <f>IF(U57="","",VLOOKUP(U57,'シフト記号表（勤務時間帯）'!$C$6:$S$35,17,FALSE))</f>
        <v/>
      </c>
      <c r="V59" s="236" t="str">
        <f>IF(V57="","",VLOOKUP(V57,'シフト記号表（勤務時間帯）'!$C$6:$S$35,17,FALSE))</f>
        <v/>
      </c>
      <c r="W59" s="236" t="str">
        <f>IF(W57="","",VLOOKUP(W57,'シフト記号表（勤務時間帯）'!$C$6:$S$35,17,FALSE))</f>
        <v/>
      </c>
      <c r="X59" s="236" t="str">
        <f>IF(X57="","",VLOOKUP(X57,'シフト記号表（勤務時間帯）'!$C$6:$S$35,17,FALSE))</f>
        <v/>
      </c>
      <c r="Y59" s="237" t="str">
        <f>IF(Y57="","",VLOOKUP(Y57,'シフト記号表（勤務時間帯）'!$C$6:$S$35,17,FALSE))</f>
        <v/>
      </c>
      <c r="Z59" s="235" t="str">
        <f>IF(Z57="","",VLOOKUP(Z57,'シフト記号表（勤務時間帯）'!$C$6:$S$35,17,FALSE))</f>
        <v/>
      </c>
      <c r="AA59" s="236" t="str">
        <f>IF(AA57="","",VLOOKUP(AA57,'シフト記号表（勤務時間帯）'!$C$6:$S$35,17,FALSE))</f>
        <v/>
      </c>
      <c r="AB59" s="236" t="str">
        <f>IF(AB57="","",VLOOKUP(AB57,'シフト記号表（勤務時間帯）'!$C$6:$S$35,17,FALSE))</f>
        <v/>
      </c>
      <c r="AC59" s="236" t="str">
        <f>IF(AC57="","",VLOOKUP(AC57,'シフト記号表（勤務時間帯）'!$C$6:$S$35,17,FALSE))</f>
        <v/>
      </c>
      <c r="AD59" s="236" t="str">
        <f>IF(AD57="","",VLOOKUP(AD57,'シフト記号表（勤務時間帯）'!$C$6:$S$35,17,FALSE))</f>
        <v/>
      </c>
      <c r="AE59" s="236" t="str">
        <f>IF(AE57="","",VLOOKUP(AE57,'シフト記号表（勤務時間帯）'!$C$6:$S$35,17,FALSE))</f>
        <v/>
      </c>
      <c r="AF59" s="237" t="str">
        <f>IF(AF57="","",VLOOKUP(AF57,'シフト記号表（勤務時間帯）'!$C$6:$S$35,17,FALSE))</f>
        <v/>
      </c>
      <c r="AG59" s="235" t="str">
        <f>IF(AG57="","",VLOOKUP(AG57,'シフト記号表（勤務時間帯）'!$C$6:$S$35,17,FALSE))</f>
        <v/>
      </c>
      <c r="AH59" s="236" t="str">
        <f>IF(AH57="","",VLOOKUP(AH57,'シフト記号表（勤務時間帯）'!$C$6:$S$35,17,FALSE))</f>
        <v/>
      </c>
      <c r="AI59" s="236" t="str">
        <f>IF(AI57="","",VLOOKUP(AI57,'シフト記号表（勤務時間帯）'!$C$6:$S$35,17,FALSE))</f>
        <v/>
      </c>
      <c r="AJ59" s="236" t="str">
        <f>IF(AJ57="","",VLOOKUP(AJ57,'シフト記号表（勤務時間帯）'!$C$6:$S$35,17,FALSE))</f>
        <v/>
      </c>
      <c r="AK59" s="236" t="str">
        <f>IF(AK57="","",VLOOKUP(AK57,'シフト記号表（勤務時間帯）'!$C$6:$S$35,17,FALSE))</f>
        <v/>
      </c>
      <c r="AL59" s="236" t="str">
        <f>IF(AL57="","",VLOOKUP(AL57,'シフト記号表（勤務時間帯）'!$C$6:$S$35,17,FALSE))</f>
        <v/>
      </c>
      <c r="AM59" s="237" t="str">
        <f>IF(AM57="","",VLOOKUP(AM57,'シフト記号表（勤務時間帯）'!$C$6:$S$35,17,FALSE))</f>
        <v/>
      </c>
      <c r="AN59" s="235" t="str">
        <f>IF(AN57="","",VLOOKUP(AN57,'シフト記号表（勤務時間帯）'!$C$6:$S$35,17,FALSE))</f>
        <v/>
      </c>
      <c r="AO59" s="236" t="str">
        <f>IF(AO57="","",VLOOKUP(AO57,'シフト記号表（勤務時間帯）'!$C$6:$S$35,17,FALSE))</f>
        <v/>
      </c>
      <c r="AP59" s="236" t="str">
        <f>IF(AP57="","",VLOOKUP(AP57,'シフト記号表（勤務時間帯）'!$C$6:$S$35,17,FALSE))</f>
        <v/>
      </c>
      <c r="AQ59" s="236" t="str">
        <f>IF(AQ57="","",VLOOKUP(AQ57,'シフト記号表（勤務時間帯）'!$C$6:$S$35,17,FALSE))</f>
        <v/>
      </c>
      <c r="AR59" s="236" t="str">
        <f>IF(AR57="","",VLOOKUP(AR57,'シフト記号表（勤務時間帯）'!$C$6:$S$35,17,FALSE))</f>
        <v/>
      </c>
      <c r="AS59" s="236" t="str">
        <f>IF(AS57="","",VLOOKUP(AS57,'シフト記号表（勤務時間帯）'!$C$6:$S$35,17,FALSE))</f>
        <v/>
      </c>
      <c r="AT59" s="237" t="str">
        <f>IF(AT57="","",VLOOKUP(AT57,'シフト記号表（勤務時間帯）'!$C$6:$S$35,17,FALSE))</f>
        <v/>
      </c>
      <c r="AU59" s="235" t="str">
        <f>IF(AU57="","",VLOOKUP(AU57,'シフト記号表（勤務時間帯）'!$C$6:$S$35,17,FALSE))</f>
        <v/>
      </c>
      <c r="AV59" s="236" t="str">
        <f>IF(AV57="","",VLOOKUP(AV57,'シフト記号表（勤務時間帯）'!$C$6:$S$35,17,FALSE))</f>
        <v/>
      </c>
      <c r="AW59" s="236" t="str">
        <f>IF(AW57="","",VLOOKUP(AW57,'シフト記号表（勤務時間帯）'!$C$6:$S$35,17,FALSE))</f>
        <v/>
      </c>
      <c r="AX59" s="509">
        <f>IF($BB$3="４週",SUM(S59:AT59),IF($BB$3="暦月",SUM(S59:AW59),""))</f>
        <v>0</v>
      </c>
      <c r="AY59" s="510"/>
      <c r="AZ59" s="511">
        <f>IF($BB$3="４週",AX59/4,IF($BB$3="暦月",'療養通所（1枚版）'!AX59/('療養通所（1枚版）'!$BB$8/7),""))</f>
        <v>0</v>
      </c>
      <c r="BA59" s="512"/>
      <c r="BB59" s="432"/>
      <c r="BC59" s="425"/>
      <c r="BD59" s="425"/>
      <c r="BE59" s="425"/>
      <c r="BF59" s="426"/>
    </row>
    <row r="60" spans="2:58" ht="20.25" customHeight="1" x14ac:dyDescent="0.4">
      <c r="B60" s="517">
        <f>B57+1</f>
        <v>13</v>
      </c>
      <c r="C60" s="381"/>
      <c r="D60" s="382"/>
      <c r="E60" s="383"/>
      <c r="F60" s="85"/>
      <c r="G60" s="418"/>
      <c r="H60" s="420"/>
      <c r="I60" s="413"/>
      <c r="J60" s="413"/>
      <c r="K60" s="414"/>
      <c r="L60" s="421"/>
      <c r="M60" s="422"/>
      <c r="N60" s="422"/>
      <c r="O60" s="423"/>
      <c r="P60" s="483" t="s">
        <v>44</v>
      </c>
      <c r="Q60" s="484"/>
      <c r="R60" s="485"/>
      <c r="S60" s="102"/>
      <c r="T60" s="103"/>
      <c r="U60" s="103"/>
      <c r="V60" s="103"/>
      <c r="W60" s="103"/>
      <c r="X60" s="103"/>
      <c r="Y60" s="104"/>
      <c r="Z60" s="102"/>
      <c r="AA60" s="103"/>
      <c r="AB60" s="103"/>
      <c r="AC60" s="103"/>
      <c r="AD60" s="103"/>
      <c r="AE60" s="103"/>
      <c r="AF60" s="104"/>
      <c r="AG60" s="102"/>
      <c r="AH60" s="103"/>
      <c r="AI60" s="103"/>
      <c r="AJ60" s="103"/>
      <c r="AK60" s="103"/>
      <c r="AL60" s="103"/>
      <c r="AM60" s="104"/>
      <c r="AN60" s="102"/>
      <c r="AO60" s="103"/>
      <c r="AP60" s="103"/>
      <c r="AQ60" s="103"/>
      <c r="AR60" s="103"/>
      <c r="AS60" s="103"/>
      <c r="AT60" s="104"/>
      <c r="AU60" s="102"/>
      <c r="AV60" s="103"/>
      <c r="AW60" s="103"/>
      <c r="AX60" s="495"/>
      <c r="AY60" s="496"/>
      <c r="AZ60" s="497"/>
      <c r="BA60" s="498"/>
      <c r="BB60" s="430"/>
      <c r="BC60" s="422"/>
      <c r="BD60" s="422"/>
      <c r="BE60" s="422"/>
      <c r="BF60" s="423"/>
    </row>
    <row r="61" spans="2:58" ht="20.25" customHeight="1" x14ac:dyDescent="0.4">
      <c r="B61" s="517"/>
      <c r="C61" s="384"/>
      <c r="D61" s="385"/>
      <c r="E61" s="386"/>
      <c r="F61" s="83"/>
      <c r="G61" s="408"/>
      <c r="H61" s="412"/>
      <c r="I61" s="413"/>
      <c r="J61" s="413"/>
      <c r="K61" s="414"/>
      <c r="L61" s="368"/>
      <c r="M61" s="369"/>
      <c r="N61" s="369"/>
      <c r="O61" s="370"/>
      <c r="P61" s="499" t="s">
        <v>15</v>
      </c>
      <c r="Q61" s="500"/>
      <c r="R61" s="501"/>
      <c r="S61" s="232" t="str">
        <f>IF(S60="","",VLOOKUP(S60,'シフト記号表（勤務時間帯）'!$C$6:$K$35,9,FALSE))</f>
        <v/>
      </c>
      <c r="T61" s="233" t="str">
        <f>IF(T60="","",VLOOKUP(T60,'シフト記号表（勤務時間帯）'!$C$6:$K$35,9,FALSE))</f>
        <v/>
      </c>
      <c r="U61" s="233" t="str">
        <f>IF(U60="","",VLOOKUP(U60,'シフト記号表（勤務時間帯）'!$C$6:$K$35,9,FALSE))</f>
        <v/>
      </c>
      <c r="V61" s="233" t="str">
        <f>IF(V60="","",VLOOKUP(V60,'シフト記号表（勤務時間帯）'!$C$6:$K$35,9,FALSE))</f>
        <v/>
      </c>
      <c r="W61" s="233" t="str">
        <f>IF(W60="","",VLOOKUP(W60,'シフト記号表（勤務時間帯）'!$C$6:$K$35,9,FALSE))</f>
        <v/>
      </c>
      <c r="X61" s="233" t="str">
        <f>IF(X60="","",VLOOKUP(X60,'シフト記号表（勤務時間帯）'!$C$6:$K$35,9,FALSE))</f>
        <v/>
      </c>
      <c r="Y61" s="234" t="str">
        <f>IF(Y60="","",VLOOKUP(Y60,'シフト記号表（勤務時間帯）'!$C$6:$K$35,9,FALSE))</f>
        <v/>
      </c>
      <c r="Z61" s="232" t="str">
        <f>IF(Z60="","",VLOOKUP(Z60,'シフト記号表（勤務時間帯）'!$C$6:$K$35,9,FALSE))</f>
        <v/>
      </c>
      <c r="AA61" s="233" t="str">
        <f>IF(AA60="","",VLOOKUP(AA60,'シフト記号表（勤務時間帯）'!$C$6:$K$35,9,FALSE))</f>
        <v/>
      </c>
      <c r="AB61" s="233" t="str">
        <f>IF(AB60="","",VLOOKUP(AB60,'シフト記号表（勤務時間帯）'!$C$6:$K$35,9,FALSE))</f>
        <v/>
      </c>
      <c r="AC61" s="233" t="str">
        <f>IF(AC60="","",VLOOKUP(AC60,'シフト記号表（勤務時間帯）'!$C$6:$K$35,9,FALSE))</f>
        <v/>
      </c>
      <c r="AD61" s="233" t="str">
        <f>IF(AD60="","",VLOOKUP(AD60,'シフト記号表（勤務時間帯）'!$C$6:$K$35,9,FALSE))</f>
        <v/>
      </c>
      <c r="AE61" s="233" t="str">
        <f>IF(AE60="","",VLOOKUP(AE60,'シフト記号表（勤務時間帯）'!$C$6:$K$35,9,FALSE))</f>
        <v/>
      </c>
      <c r="AF61" s="234" t="str">
        <f>IF(AF60="","",VLOOKUP(AF60,'シフト記号表（勤務時間帯）'!$C$6:$K$35,9,FALSE))</f>
        <v/>
      </c>
      <c r="AG61" s="232" t="str">
        <f>IF(AG60="","",VLOOKUP(AG60,'シフト記号表（勤務時間帯）'!$C$6:$K$35,9,FALSE))</f>
        <v/>
      </c>
      <c r="AH61" s="233" t="str">
        <f>IF(AH60="","",VLOOKUP(AH60,'シフト記号表（勤務時間帯）'!$C$6:$K$35,9,FALSE))</f>
        <v/>
      </c>
      <c r="AI61" s="233" t="str">
        <f>IF(AI60="","",VLOOKUP(AI60,'シフト記号表（勤務時間帯）'!$C$6:$K$35,9,FALSE))</f>
        <v/>
      </c>
      <c r="AJ61" s="233" t="str">
        <f>IF(AJ60="","",VLOOKUP(AJ60,'シフト記号表（勤務時間帯）'!$C$6:$K$35,9,FALSE))</f>
        <v/>
      </c>
      <c r="AK61" s="233" t="str">
        <f>IF(AK60="","",VLOOKUP(AK60,'シフト記号表（勤務時間帯）'!$C$6:$K$35,9,FALSE))</f>
        <v/>
      </c>
      <c r="AL61" s="233" t="str">
        <f>IF(AL60="","",VLOOKUP(AL60,'シフト記号表（勤務時間帯）'!$C$6:$K$35,9,FALSE))</f>
        <v/>
      </c>
      <c r="AM61" s="234" t="str">
        <f>IF(AM60="","",VLOOKUP(AM60,'シフト記号表（勤務時間帯）'!$C$6:$K$35,9,FALSE))</f>
        <v/>
      </c>
      <c r="AN61" s="232" t="str">
        <f>IF(AN60="","",VLOOKUP(AN60,'シフト記号表（勤務時間帯）'!$C$6:$K$35,9,FALSE))</f>
        <v/>
      </c>
      <c r="AO61" s="233" t="str">
        <f>IF(AO60="","",VLOOKUP(AO60,'シフト記号表（勤務時間帯）'!$C$6:$K$35,9,FALSE))</f>
        <v/>
      </c>
      <c r="AP61" s="233" t="str">
        <f>IF(AP60="","",VLOOKUP(AP60,'シフト記号表（勤務時間帯）'!$C$6:$K$35,9,FALSE))</f>
        <v/>
      </c>
      <c r="AQ61" s="233" t="str">
        <f>IF(AQ60="","",VLOOKUP(AQ60,'シフト記号表（勤務時間帯）'!$C$6:$K$35,9,FALSE))</f>
        <v/>
      </c>
      <c r="AR61" s="233" t="str">
        <f>IF(AR60="","",VLOOKUP(AR60,'シフト記号表（勤務時間帯）'!$C$6:$K$35,9,FALSE))</f>
        <v/>
      </c>
      <c r="AS61" s="233" t="str">
        <f>IF(AS60="","",VLOOKUP(AS60,'シフト記号表（勤務時間帯）'!$C$6:$K$35,9,FALSE))</f>
        <v/>
      </c>
      <c r="AT61" s="234" t="str">
        <f>IF(AT60="","",VLOOKUP(AT60,'シフト記号表（勤務時間帯）'!$C$6:$K$35,9,FALSE))</f>
        <v/>
      </c>
      <c r="AU61" s="232" t="str">
        <f>IF(AU60="","",VLOOKUP(AU60,'シフト記号表（勤務時間帯）'!$C$6:$K$35,9,FALSE))</f>
        <v/>
      </c>
      <c r="AV61" s="233" t="str">
        <f>IF(AV60="","",VLOOKUP(AV60,'シフト記号表（勤務時間帯）'!$C$6:$K$35,9,FALSE))</f>
        <v/>
      </c>
      <c r="AW61" s="233" t="str">
        <f>IF(AW60="","",VLOOKUP(AW60,'シフト記号表（勤務時間帯）'!$C$6:$K$35,9,FALSE))</f>
        <v/>
      </c>
      <c r="AX61" s="502">
        <f>IF($BB$3="４週",SUM(S61:AT61),IF($BB$3="暦月",SUM(S61:AW61),""))</f>
        <v>0</v>
      </c>
      <c r="AY61" s="503"/>
      <c r="AZ61" s="504">
        <f>IF($BB$3="４週",AX61/4,IF($BB$3="暦月",'療養通所（1枚版）'!AX61/('療養通所（1枚版）'!$BB$8/7),""))</f>
        <v>0</v>
      </c>
      <c r="BA61" s="505"/>
      <c r="BB61" s="431"/>
      <c r="BC61" s="369"/>
      <c r="BD61" s="369"/>
      <c r="BE61" s="369"/>
      <c r="BF61" s="370"/>
    </row>
    <row r="62" spans="2:58" ht="20.25" customHeight="1" thickBot="1" x14ac:dyDescent="0.45">
      <c r="B62" s="518"/>
      <c r="C62" s="387"/>
      <c r="D62" s="388"/>
      <c r="E62" s="389"/>
      <c r="F62" s="86">
        <f>C60</f>
        <v>0</v>
      </c>
      <c r="G62" s="465"/>
      <c r="H62" s="466"/>
      <c r="I62" s="467"/>
      <c r="J62" s="467"/>
      <c r="K62" s="468"/>
      <c r="L62" s="469"/>
      <c r="M62" s="434"/>
      <c r="N62" s="434"/>
      <c r="O62" s="435"/>
      <c r="P62" s="506" t="s">
        <v>45</v>
      </c>
      <c r="Q62" s="507"/>
      <c r="R62" s="508"/>
      <c r="S62" s="235" t="str">
        <f>IF(S60="","",VLOOKUP(S60,'シフト記号表（勤務時間帯）'!$C$6:$S$35,17,FALSE))</f>
        <v/>
      </c>
      <c r="T62" s="236" t="str">
        <f>IF(T60="","",VLOOKUP(T60,'シフト記号表（勤務時間帯）'!$C$6:$S$35,17,FALSE))</f>
        <v/>
      </c>
      <c r="U62" s="236" t="str">
        <f>IF(U60="","",VLOOKUP(U60,'シフト記号表（勤務時間帯）'!$C$6:$S$35,17,FALSE))</f>
        <v/>
      </c>
      <c r="V62" s="236" t="str">
        <f>IF(V60="","",VLOOKUP(V60,'シフト記号表（勤務時間帯）'!$C$6:$S$35,17,FALSE))</f>
        <v/>
      </c>
      <c r="W62" s="236" t="str">
        <f>IF(W60="","",VLOOKUP(W60,'シフト記号表（勤務時間帯）'!$C$6:$S$35,17,FALSE))</f>
        <v/>
      </c>
      <c r="X62" s="236" t="str">
        <f>IF(X60="","",VLOOKUP(X60,'シフト記号表（勤務時間帯）'!$C$6:$S$35,17,FALSE))</f>
        <v/>
      </c>
      <c r="Y62" s="237" t="str">
        <f>IF(Y60="","",VLOOKUP(Y60,'シフト記号表（勤務時間帯）'!$C$6:$S$35,17,FALSE))</f>
        <v/>
      </c>
      <c r="Z62" s="235" t="str">
        <f>IF(Z60="","",VLOOKUP(Z60,'シフト記号表（勤務時間帯）'!$C$6:$S$35,17,FALSE))</f>
        <v/>
      </c>
      <c r="AA62" s="236" t="str">
        <f>IF(AA60="","",VLOOKUP(AA60,'シフト記号表（勤務時間帯）'!$C$6:$S$35,17,FALSE))</f>
        <v/>
      </c>
      <c r="AB62" s="236" t="str">
        <f>IF(AB60="","",VLOOKUP(AB60,'シフト記号表（勤務時間帯）'!$C$6:$S$35,17,FALSE))</f>
        <v/>
      </c>
      <c r="AC62" s="236" t="str">
        <f>IF(AC60="","",VLOOKUP(AC60,'シフト記号表（勤務時間帯）'!$C$6:$S$35,17,FALSE))</f>
        <v/>
      </c>
      <c r="AD62" s="236" t="str">
        <f>IF(AD60="","",VLOOKUP(AD60,'シフト記号表（勤務時間帯）'!$C$6:$S$35,17,FALSE))</f>
        <v/>
      </c>
      <c r="AE62" s="236" t="str">
        <f>IF(AE60="","",VLOOKUP(AE60,'シフト記号表（勤務時間帯）'!$C$6:$S$35,17,FALSE))</f>
        <v/>
      </c>
      <c r="AF62" s="237" t="str">
        <f>IF(AF60="","",VLOOKUP(AF60,'シフト記号表（勤務時間帯）'!$C$6:$S$35,17,FALSE))</f>
        <v/>
      </c>
      <c r="AG62" s="235" t="str">
        <f>IF(AG60="","",VLOOKUP(AG60,'シフト記号表（勤務時間帯）'!$C$6:$S$35,17,FALSE))</f>
        <v/>
      </c>
      <c r="AH62" s="236" t="str">
        <f>IF(AH60="","",VLOOKUP(AH60,'シフト記号表（勤務時間帯）'!$C$6:$S$35,17,FALSE))</f>
        <v/>
      </c>
      <c r="AI62" s="236" t="str">
        <f>IF(AI60="","",VLOOKUP(AI60,'シフト記号表（勤務時間帯）'!$C$6:$S$35,17,FALSE))</f>
        <v/>
      </c>
      <c r="AJ62" s="236" t="str">
        <f>IF(AJ60="","",VLOOKUP(AJ60,'シフト記号表（勤務時間帯）'!$C$6:$S$35,17,FALSE))</f>
        <v/>
      </c>
      <c r="AK62" s="236" t="str">
        <f>IF(AK60="","",VLOOKUP(AK60,'シフト記号表（勤務時間帯）'!$C$6:$S$35,17,FALSE))</f>
        <v/>
      </c>
      <c r="AL62" s="236" t="str">
        <f>IF(AL60="","",VLOOKUP(AL60,'シフト記号表（勤務時間帯）'!$C$6:$S$35,17,FALSE))</f>
        <v/>
      </c>
      <c r="AM62" s="237" t="str">
        <f>IF(AM60="","",VLOOKUP(AM60,'シフト記号表（勤務時間帯）'!$C$6:$S$35,17,FALSE))</f>
        <v/>
      </c>
      <c r="AN62" s="235" t="str">
        <f>IF(AN60="","",VLOOKUP(AN60,'シフト記号表（勤務時間帯）'!$C$6:$S$35,17,FALSE))</f>
        <v/>
      </c>
      <c r="AO62" s="236" t="str">
        <f>IF(AO60="","",VLOOKUP(AO60,'シフト記号表（勤務時間帯）'!$C$6:$S$35,17,FALSE))</f>
        <v/>
      </c>
      <c r="AP62" s="236" t="str">
        <f>IF(AP60="","",VLOOKUP(AP60,'シフト記号表（勤務時間帯）'!$C$6:$S$35,17,FALSE))</f>
        <v/>
      </c>
      <c r="AQ62" s="236" t="str">
        <f>IF(AQ60="","",VLOOKUP(AQ60,'シフト記号表（勤務時間帯）'!$C$6:$S$35,17,FALSE))</f>
        <v/>
      </c>
      <c r="AR62" s="236" t="str">
        <f>IF(AR60="","",VLOOKUP(AR60,'シフト記号表（勤務時間帯）'!$C$6:$S$35,17,FALSE))</f>
        <v/>
      </c>
      <c r="AS62" s="236" t="str">
        <f>IF(AS60="","",VLOOKUP(AS60,'シフト記号表（勤務時間帯）'!$C$6:$S$35,17,FALSE))</f>
        <v/>
      </c>
      <c r="AT62" s="237" t="str">
        <f>IF(AT60="","",VLOOKUP(AT60,'シフト記号表（勤務時間帯）'!$C$6:$S$35,17,FALSE))</f>
        <v/>
      </c>
      <c r="AU62" s="235" t="str">
        <f>IF(AU60="","",VLOOKUP(AU60,'シフト記号表（勤務時間帯）'!$C$6:$S$35,17,FALSE))</f>
        <v/>
      </c>
      <c r="AV62" s="236" t="str">
        <f>IF(AV60="","",VLOOKUP(AV60,'シフト記号表（勤務時間帯）'!$C$6:$S$35,17,FALSE))</f>
        <v/>
      </c>
      <c r="AW62" s="236" t="str">
        <f>IF(AW60="","",VLOOKUP(AW60,'シフト記号表（勤務時間帯）'!$C$6:$S$35,17,FALSE))</f>
        <v/>
      </c>
      <c r="AX62" s="509">
        <f>IF($BB$3="４週",SUM(S62:AT62),IF($BB$3="暦月",SUM(S62:AW62),""))</f>
        <v>0</v>
      </c>
      <c r="AY62" s="510"/>
      <c r="AZ62" s="511">
        <f>IF($BB$3="４週",AX62/4,IF($BB$3="暦月",'療養通所（1枚版）'!AX62/('療養通所（1枚版）'!$BB$8/7),""))</f>
        <v>0</v>
      </c>
      <c r="BA62" s="512"/>
      <c r="BB62" s="433"/>
      <c r="BC62" s="434"/>
      <c r="BD62" s="434"/>
      <c r="BE62" s="434"/>
      <c r="BF62" s="435"/>
    </row>
    <row r="63" spans="2:58" s="38" customFormat="1" ht="6" customHeight="1" thickBot="1" x14ac:dyDescent="0.45">
      <c r="B63" s="51"/>
      <c r="C63" s="49"/>
      <c r="D63" s="49"/>
      <c r="E63" s="49"/>
      <c r="F63" s="39"/>
      <c r="G63" s="39"/>
      <c r="H63" s="40"/>
      <c r="I63" s="40"/>
      <c r="J63" s="40"/>
      <c r="K63" s="40"/>
      <c r="L63" s="39"/>
      <c r="M63" s="39"/>
      <c r="N63" s="39"/>
      <c r="O63" s="39"/>
      <c r="P63" s="41"/>
      <c r="Q63" s="41"/>
      <c r="R63" s="41"/>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2"/>
      <c r="AY63" s="42"/>
      <c r="AZ63" s="42"/>
      <c r="BA63" s="42"/>
      <c r="BB63" s="39"/>
      <c r="BC63" s="39"/>
      <c r="BD63" s="39"/>
      <c r="BE63" s="39"/>
      <c r="BF63" s="43"/>
    </row>
    <row r="64" spans="2:58" ht="20.100000000000001" customHeight="1" x14ac:dyDescent="0.4">
      <c r="B64" s="251"/>
      <c r="C64" s="252"/>
      <c r="D64" s="252"/>
      <c r="E64" s="252"/>
      <c r="F64" s="183"/>
      <c r="G64" s="478" t="s">
        <v>168</v>
      </c>
      <c r="H64" s="478"/>
      <c r="I64" s="478"/>
      <c r="J64" s="478"/>
      <c r="K64" s="479"/>
      <c r="L64" s="246"/>
      <c r="M64" s="472" t="s">
        <v>5</v>
      </c>
      <c r="N64" s="473"/>
      <c r="O64" s="473"/>
      <c r="P64" s="473"/>
      <c r="Q64" s="473"/>
      <c r="R64" s="474"/>
      <c r="S64" s="260" t="str">
        <f t="shared" ref="S64:AH65" si="1">IF(SUMIF($F$24:$F$62, $M64, S$24:S$62)=0,"",SUMIF($F$24:$F$62, $M64, S$24:S$62))</f>
        <v/>
      </c>
      <c r="T64" s="261" t="str">
        <f t="shared" si="1"/>
        <v/>
      </c>
      <c r="U64" s="261" t="str">
        <f t="shared" si="1"/>
        <v/>
      </c>
      <c r="V64" s="261" t="str">
        <f t="shared" si="1"/>
        <v/>
      </c>
      <c r="W64" s="261" t="str">
        <f t="shared" si="1"/>
        <v/>
      </c>
      <c r="X64" s="261" t="str">
        <f t="shared" si="1"/>
        <v/>
      </c>
      <c r="Y64" s="262" t="str">
        <f t="shared" si="1"/>
        <v/>
      </c>
      <c r="Z64" s="260" t="str">
        <f t="shared" si="1"/>
        <v/>
      </c>
      <c r="AA64" s="261" t="str">
        <f t="shared" si="1"/>
        <v/>
      </c>
      <c r="AB64" s="261" t="str">
        <f t="shared" si="1"/>
        <v/>
      </c>
      <c r="AC64" s="261" t="str">
        <f t="shared" si="1"/>
        <v/>
      </c>
      <c r="AD64" s="261" t="str">
        <f t="shared" si="1"/>
        <v/>
      </c>
      <c r="AE64" s="261" t="str">
        <f t="shared" si="1"/>
        <v/>
      </c>
      <c r="AF64" s="262" t="str">
        <f t="shared" si="1"/>
        <v/>
      </c>
      <c r="AG64" s="260" t="str">
        <f t="shared" si="1"/>
        <v/>
      </c>
      <c r="AH64" s="261" t="str">
        <f t="shared" si="1"/>
        <v/>
      </c>
      <c r="AI64" s="261" t="str">
        <f t="shared" ref="AI64:AW65" si="2">IF(SUMIF($F$24:$F$62, $M64, AI$24:AI$62)=0,"",SUMIF($F$24:$F$62, $M64, AI$24:AI$62))</f>
        <v/>
      </c>
      <c r="AJ64" s="261" t="str">
        <f t="shared" si="2"/>
        <v/>
      </c>
      <c r="AK64" s="261" t="str">
        <f t="shared" si="2"/>
        <v/>
      </c>
      <c r="AL64" s="261" t="str">
        <f t="shared" si="2"/>
        <v/>
      </c>
      <c r="AM64" s="262" t="str">
        <f t="shared" si="2"/>
        <v/>
      </c>
      <c r="AN64" s="260" t="str">
        <f t="shared" si="2"/>
        <v/>
      </c>
      <c r="AO64" s="261" t="str">
        <f t="shared" si="2"/>
        <v/>
      </c>
      <c r="AP64" s="261" t="str">
        <f t="shared" si="2"/>
        <v/>
      </c>
      <c r="AQ64" s="261" t="str">
        <f t="shared" si="2"/>
        <v/>
      </c>
      <c r="AR64" s="261" t="str">
        <f t="shared" si="2"/>
        <v/>
      </c>
      <c r="AS64" s="261" t="str">
        <f t="shared" si="2"/>
        <v/>
      </c>
      <c r="AT64" s="262" t="str">
        <f t="shared" si="2"/>
        <v/>
      </c>
      <c r="AU64" s="260" t="str">
        <f t="shared" si="2"/>
        <v/>
      </c>
      <c r="AV64" s="261" t="str">
        <f t="shared" si="2"/>
        <v/>
      </c>
      <c r="AW64" s="261" t="str">
        <f t="shared" si="2"/>
        <v/>
      </c>
      <c r="AX64" s="448" t="str">
        <f>IF(SUMIF($F$24:$F$62, $M64, AX$24:AX$62)=0,"",SUMIF($F$24:$F$62, $M64, AX$24:AX$62))</f>
        <v/>
      </c>
      <c r="AY64" s="449"/>
      <c r="AZ64" s="450" t="str">
        <f>IF(AX64="","",IF($BB$3="４週",AX64/4,IF($BB$3="暦月",AX64/($BB$8/7),"")))</f>
        <v/>
      </c>
      <c r="BA64" s="451"/>
      <c r="BB64" s="486"/>
      <c r="BC64" s="487"/>
      <c r="BD64" s="487"/>
      <c r="BE64" s="487"/>
      <c r="BF64" s="488"/>
    </row>
    <row r="65" spans="1:73" ht="20.25" customHeight="1" x14ac:dyDescent="0.4">
      <c r="B65" s="244"/>
      <c r="C65" s="245"/>
      <c r="D65" s="245"/>
      <c r="E65" s="245"/>
      <c r="F65" s="185"/>
      <c r="G65" s="480"/>
      <c r="H65" s="480"/>
      <c r="I65" s="480"/>
      <c r="J65" s="480"/>
      <c r="K65" s="481"/>
      <c r="L65" s="250"/>
      <c r="M65" s="475" t="s">
        <v>54</v>
      </c>
      <c r="N65" s="476"/>
      <c r="O65" s="476"/>
      <c r="P65" s="476"/>
      <c r="Q65" s="476"/>
      <c r="R65" s="477"/>
      <c r="S65" s="247" t="str">
        <f t="shared" si="1"/>
        <v/>
      </c>
      <c r="T65" s="248" t="str">
        <f t="shared" si="1"/>
        <v/>
      </c>
      <c r="U65" s="248" t="str">
        <f t="shared" si="1"/>
        <v/>
      </c>
      <c r="V65" s="248" t="str">
        <f t="shared" si="1"/>
        <v/>
      </c>
      <c r="W65" s="248" t="str">
        <f>IF(SUMIF($F$24:$F$62, $M65, W$24:W$62)=0,"",SUMIF($F$24:$F$62, $M65, W$24:W$62))</f>
        <v/>
      </c>
      <c r="X65" s="248" t="str">
        <f t="shared" si="1"/>
        <v/>
      </c>
      <c r="Y65" s="249" t="str">
        <f>IF(SUMIF($F$24:$F$62, $M65, Y$24:Y$62)=0,"",SUMIF($F$24:$F$62, $M65, Y$24:Y$62))</f>
        <v/>
      </c>
      <c r="Z65" s="247" t="str">
        <f t="shared" si="1"/>
        <v/>
      </c>
      <c r="AA65" s="248" t="str">
        <f t="shared" si="1"/>
        <v/>
      </c>
      <c r="AB65" s="248" t="str">
        <f t="shared" si="1"/>
        <v/>
      </c>
      <c r="AC65" s="248" t="str">
        <f t="shared" si="1"/>
        <v/>
      </c>
      <c r="AD65" s="248" t="str">
        <f t="shared" si="1"/>
        <v/>
      </c>
      <c r="AE65" s="248" t="str">
        <f t="shared" si="1"/>
        <v/>
      </c>
      <c r="AF65" s="249" t="str">
        <f t="shared" si="1"/>
        <v/>
      </c>
      <c r="AG65" s="247" t="str">
        <f t="shared" si="1"/>
        <v/>
      </c>
      <c r="AH65" s="248" t="str">
        <f t="shared" si="1"/>
        <v/>
      </c>
      <c r="AI65" s="248" t="str">
        <f t="shared" si="2"/>
        <v/>
      </c>
      <c r="AJ65" s="248" t="str">
        <f t="shared" si="2"/>
        <v/>
      </c>
      <c r="AK65" s="248" t="str">
        <f t="shared" si="2"/>
        <v/>
      </c>
      <c r="AL65" s="248" t="str">
        <f t="shared" si="2"/>
        <v/>
      </c>
      <c r="AM65" s="249" t="str">
        <f t="shared" si="2"/>
        <v/>
      </c>
      <c r="AN65" s="247" t="str">
        <f t="shared" si="2"/>
        <v/>
      </c>
      <c r="AO65" s="248" t="str">
        <f t="shared" si="2"/>
        <v/>
      </c>
      <c r="AP65" s="248" t="str">
        <f t="shared" si="2"/>
        <v/>
      </c>
      <c r="AQ65" s="248" t="str">
        <f t="shared" si="2"/>
        <v/>
      </c>
      <c r="AR65" s="248" t="str">
        <f t="shared" si="2"/>
        <v/>
      </c>
      <c r="AS65" s="248" t="str">
        <f t="shared" si="2"/>
        <v/>
      </c>
      <c r="AT65" s="249" t="str">
        <f t="shared" si="2"/>
        <v/>
      </c>
      <c r="AU65" s="247" t="str">
        <f t="shared" si="2"/>
        <v/>
      </c>
      <c r="AV65" s="248" t="str">
        <f t="shared" si="2"/>
        <v/>
      </c>
      <c r="AW65" s="248" t="str">
        <f t="shared" si="2"/>
        <v/>
      </c>
      <c r="AX65" s="452" t="str">
        <f>IF(SUMIF($F$24:$F$62, $M65, AX$24:AX$62)=0,"",SUMIF($F$24:$F$62, $M65, AX$24:AX$62))</f>
        <v/>
      </c>
      <c r="AY65" s="453"/>
      <c r="AZ65" s="454" t="str">
        <f>IF(AX65="","",IF($BB$3="４週",AX65/4,IF($BB$3="暦月",AX65/($BB$8/7),"")))</f>
        <v/>
      </c>
      <c r="BA65" s="455"/>
      <c r="BB65" s="489"/>
      <c r="BC65" s="490"/>
      <c r="BD65" s="490"/>
      <c r="BE65" s="490"/>
      <c r="BF65" s="491"/>
    </row>
    <row r="66" spans="1:73" ht="20.25" customHeight="1" x14ac:dyDescent="0.4">
      <c r="B66" s="184"/>
      <c r="C66" s="185"/>
      <c r="D66" s="185"/>
      <c r="E66" s="185"/>
      <c r="F66" s="185"/>
      <c r="G66" s="470" t="s">
        <v>169</v>
      </c>
      <c r="H66" s="470"/>
      <c r="I66" s="470"/>
      <c r="J66" s="470"/>
      <c r="K66" s="470"/>
      <c r="L66" s="470"/>
      <c r="M66" s="470"/>
      <c r="N66" s="470"/>
      <c r="O66" s="470"/>
      <c r="P66" s="470"/>
      <c r="Q66" s="470"/>
      <c r="R66" s="471"/>
      <c r="S66" s="229"/>
      <c r="T66" s="230"/>
      <c r="U66" s="230"/>
      <c r="V66" s="230"/>
      <c r="W66" s="230"/>
      <c r="X66" s="230"/>
      <c r="Y66" s="231"/>
      <c r="Z66" s="229"/>
      <c r="AA66" s="230"/>
      <c r="AB66" s="230"/>
      <c r="AC66" s="230"/>
      <c r="AD66" s="230"/>
      <c r="AE66" s="230"/>
      <c r="AF66" s="231"/>
      <c r="AG66" s="229"/>
      <c r="AH66" s="230"/>
      <c r="AI66" s="230"/>
      <c r="AJ66" s="230"/>
      <c r="AK66" s="230"/>
      <c r="AL66" s="230"/>
      <c r="AM66" s="231"/>
      <c r="AN66" s="229"/>
      <c r="AO66" s="230"/>
      <c r="AP66" s="230"/>
      <c r="AQ66" s="230"/>
      <c r="AR66" s="230"/>
      <c r="AS66" s="230"/>
      <c r="AT66" s="231"/>
      <c r="AU66" s="229"/>
      <c r="AV66" s="230"/>
      <c r="AW66" s="231"/>
      <c r="AX66" s="456"/>
      <c r="AY66" s="457"/>
      <c r="AZ66" s="457"/>
      <c r="BA66" s="458"/>
      <c r="BB66" s="489"/>
      <c r="BC66" s="490"/>
      <c r="BD66" s="490"/>
      <c r="BE66" s="490"/>
      <c r="BF66" s="491"/>
    </row>
    <row r="67" spans="1:73" ht="20.25" customHeight="1" thickBot="1" x14ac:dyDescent="0.45">
      <c r="B67" s="256"/>
      <c r="C67" s="186"/>
      <c r="D67" s="513" t="s">
        <v>170</v>
      </c>
      <c r="E67" s="462"/>
      <c r="F67" s="462"/>
      <c r="G67" s="462"/>
      <c r="H67" s="462"/>
      <c r="I67" s="462"/>
      <c r="J67" s="462"/>
      <c r="K67" s="462"/>
      <c r="L67" s="462"/>
      <c r="M67" s="462"/>
      <c r="N67" s="462"/>
      <c r="O67" s="462"/>
      <c r="P67" s="462"/>
      <c r="Q67" s="462"/>
      <c r="R67" s="463"/>
      <c r="S67" s="253" t="str">
        <f>IF(S66="","",S66/1.5)</f>
        <v/>
      </c>
      <c r="T67" s="254" t="str">
        <f t="shared" ref="T67:AW67" si="3">IF(T66="","",T66/1.5)</f>
        <v/>
      </c>
      <c r="U67" s="254" t="str">
        <f t="shared" si="3"/>
        <v/>
      </c>
      <c r="V67" s="254" t="str">
        <f t="shared" si="3"/>
        <v/>
      </c>
      <c r="W67" s="254" t="str">
        <f t="shared" si="3"/>
        <v/>
      </c>
      <c r="X67" s="254" t="str">
        <f t="shared" si="3"/>
        <v/>
      </c>
      <c r="Y67" s="255" t="str">
        <f t="shared" si="3"/>
        <v/>
      </c>
      <c r="Z67" s="253" t="str">
        <f t="shared" si="3"/>
        <v/>
      </c>
      <c r="AA67" s="254" t="str">
        <f>IF(AA66="","",AA66/1.5)</f>
        <v/>
      </c>
      <c r="AB67" s="254" t="str">
        <f t="shared" si="3"/>
        <v/>
      </c>
      <c r="AC67" s="254" t="str">
        <f t="shared" si="3"/>
        <v/>
      </c>
      <c r="AD67" s="254" t="str">
        <f t="shared" si="3"/>
        <v/>
      </c>
      <c r="AE67" s="254" t="str">
        <f t="shared" si="3"/>
        <v/>
      </c>
      <c r="AF67" s="255" t="str">
        <f t="shared" si="3"/>
        <v/>
      </c>
      <c r="AG67" s="253" t="str">
        <f t="shared" si="3"/>
        <v/>
      </c>
      <c r="AH67" s="254" t="str">
        <f t="shared" si="3"/>
        <v/>
      </c>
      <c r="AI67" s="254" t="str">
        <f t="shared" si="3"/>
        <v/>
      </c>
      <c r="AJ67" s="254" t="str">
        <f t="shared" si="3"/>
        <v/>
      </c>
      <c r="AK67" s="254" t="str">
        <f t="shared" si="3"/>
        <v/>
      </c>
      <c r="AL67" s="254" t="str">
        <f t="shared" si="3"/>
        <v/>
      </c>
      <c r="AM67" s="255" t="str">
        <f t="shared" si="3"/>
        <v/>
      </c>
      <c r="AN67" s="253" t="str">
        <f t="shared" si="3"/>
        <v/>
      </c>
      <c r="AO67" s="254" t="str">
        <f t="shared" si="3"/>
        <v/>
      </c>
      <c r="AP67" s="254" t="str">
        <f t="shared" si="3"/>
        <v/>
      </c>
      <c r="AQ67" s="254" t="str">
        <f t="shared" si="3"/>
        <v/>
      </c>
      <c r="AR67" s="254" t="str">
        <f t="shared" si="3"/>
        <v/>
      </c>
      <c r="AS67" s="254" t="str">
        <f t="shared" si="3"/>
        <v/>
      </c>
      <c r="AT67" s="255" t="str">
        <f t="shared" si="3"/>
        <v/>
      </c>
      <c r="AU67" s="253" t="str">
        <f t="shared" si="3"/>
        <v/>
      </c>
      <c r="AV67" s="254" t="str">
        <f t="shared" si="3"/>
        <v/>
      </c>
      <c r="AW67" s="255" t="str">
        <f t="shared" si="3"/>
        <v/>
      </c>
      <c r="AX67" s="459"/>
      <c r="AY67" s="460"/>
      <c r="AZ67" s="460"/>
      <c r="BA67" s="461"/>
      <c r="BB67" s="492"/>
      <c r="BC67" s="493"/>
      <c r="BD67" s="493"/>
      <c r="BE67" s="493"/>
      <c r="BF67" s="494"/>
    </row>
    <row r="68" spans="1:73" ht="13.5" customHeight="1" x14ac:dyDescent="0.4">
      <c r="C68" s="24"/>
      <c r="D68" s="24"/>
      <c r="E68" s="24"/>
      <c r="F68" s="24"/>
      <c r="G68" s="32"/>
      <c r="H68" s="33"/>
      <c r="AF68" s="9"/>
    </row>
    <row r="69" spans="1:73" ht="11.45" customHeight="1" x14ac:dyDescent="0.4">
      <c r="A69" s="16"/>
      <c r="B69" s="16"/>
      <c r="C69" s="16"/>
      <c r="D69" s="16"/>
      <c r="E69" s="16"/>
      <c r="F69" s="16"/>
      <c r="G69" s="16"/>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14"/>
      <c r="AS69" s="14"/>
      <c r="AT69" s="14"/>
      <c r="AU69" s="14"/>
      <c r="AV69" s="14"/>
      <c r="AW69" s="14"/>
      <c r="AX69" s="14"/>
      <c r="AY69" s="14"/>
      <c r="AZ69" s="14"/>
      <c r="BA69" s="14"/>
    </row>
    <row r="70" spans="1:73" ht="20.25" customHeight="1" x14ac:dyDescent="0.2">
      <c r="A70" s="17"/>
      <c r="B70" s="17"/>
      <c r="C70" s="16"/>
      <c r="D70" s="16"/>
      <c r="E70" s="16"/>
      <c r="F70" s="16"/>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5"/>
      <c r="AS70" s="15"/>
      <c r="AT70" s="15"/>
      <c r="AU70" s="15"/>
      <c r="AV70" s="15"/>
      <c r="BN70" s="2"/>
      <c r="BO70" s="1"/>
      <c r="BP70" s="2"/>
      <c r="BQ70" s="2"/>
      <c r="BR70" s="2"/>
      <c r="BS70" s="3"/>
      <c r="BT70" s="4"/>
      <c r="BU70" s="4"/>
    </row>
    <row r="71" spans="1:73" ht="20.25" customHeight="1" x14ac:dyDescent="0.4">
      <c r="A71" s="16"/>
      <c r="B71" s="16"/>
      <c r="C71" s="21"/>
      <c r="D71" s="21"/>
      <c r="E71" s="21"/>
      <c r="F71" s="21"/>
      <c r="G71" s="21"/>
      <c r="H71" s="19"/>
      <c r="I71" s="19"/>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
      <c r="A72" s="16"/>
      <c r="B72" s="16"/>
      <c r="C72" s="21"/>
      <c r="D72" s="21"/>
      <c r="E72" s="21"/>
      <c r="F72" s="21"/>
      <c r="G72" s="21"/>
      <c r="H72" s="19"/>
      <c r="I72" s="19"/>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19"/>
      <c r="D74" s="19"/>
      <c r="E74" s="19"/>
      <c r="F74" s="19"/>
      <c r="G74" s="19"/>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C76" s="9"/>
      <c r="D76" s="9"/>
      <c r="E76" s="9"/>
      <c r="F76" s="9"/>
      <c r="G76" s="9"/>
    </row>
  </sheetData>
  <sheetProtection insertColumns="0" deleteRows="0"/>
  <mergeCells count="242">
    <mergeCell ref="AU16:AW16"/>
    <mergeCell ref="AY16:BA16"/>
    <mergeCell ref="BB16:BC16"/>
    <mergeCell ref="BD16:BE16"/>
    <mergeCell ref="P44:R44"/>
    <mergeCell ref="AX44:AY44"/>
    <mergeCell ref="AZ44:BA44"/>
    <mergeCell ref="BB51:BF53"/>
    <mergeCell ref="AX54:AY54"/>
    <mergeCell ref="AZ54:BA54"/>
    <mergeCell ref="P52:R52"/>
    <mergeCell ref="AX6:AY6"/>
    <mergeCell ref="BB6:BC6"/>
    <mergeCell ref="AX24:AY24"/>
    <mergeCell ref="AZ24:BA24"/>
    <mergeCell ref="BB24:BF26"/>
    <mergeCell ref="AX25:AY25"/>
    <mergeCell ref="AZ25:BA25"/>
    <mergeCell ref="AX26:AY26"/>
    <mergeCell ref="AZ26:BA26"/>
    <mergeCell ref="BB36:BF38"/>
    <mergeCell ref="P43:R43"/>
    <mergeCell ref="AX43:AY43"/>
    <mergeCell ref="AZ43:BA43"/>
    <mergeCell ref="AX52:AY52"/>
    <mergeCell ref="AZ52:BA52"/>
    <mergeCell ref="P53:R53"/>
    <mergeCell ref="AX53:AY53"/>
    <mergeCell ref="AP1:BE1"/>
    <mergeCell ref="BB19:BF23"/>
    <mergeCell ref="S20:Y20"/>
    <mergeCell ref="Z20:AF20"/>
    <mergeCell ref="AG20:AM20"/>
    <mergeCell ref="AN20:AT20"/>
    <mergeCell ref="AU20:AW20"/>
    <mergeCell ref="S19:AW19"/>
    <mergeCell ref="AX19:AY23"/>
    <mergeCell ref="AZ19:BA23"/>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AK16:AT16"/>
    <mergeCell ref="B19:B23"/>
    <mergeCell ref="C19:E23"/>
    <mergeCell ref="G19:G23"/>
    <mergeCell ref="H19:K23"/>
    <mergeCell ref="L19:O23"/>
    <mergeCell ref="P19:R23"/>
    <mergeCell ref="B24:B26"/>
    <mergeCell ref="C24:E26"/>
    <mergeCell ref="G24:G26"/>
    <mergeCell ref="H24:K26"/>
    <mergeCell ref="L24:O26"/>
    <mergeCell ref="P24:R24"/>
    <mergeCell ref="P25:R25"/>
    <mergeCell ref="P26:R26"/>
    <mergeCell ref="B27:B29"/>
    <mergeCell ref="C27:E29"/>
    <mergeCell ref="G27:G29"/>
    <mergeCell ref="H27:K29"/>
    <mergeCell ref="L27:O29"/>
    <mergeCell ref="P27:R27"/>
    <mergeCell ref="AX30:AY30"/>
    <mergeCell ref="AZ30:BA30"/>
    <mergeCell ref="BB30:BF32"/>
    <mergeCell ref="AX27:AY27"/>
    <mergeCell ref="AZ27:BA27"/>
    <mergeCell ref="BB27:BF29"/>
    <mergeCell ref="P28:R28"/>
    <mergeCell ref="AX28:AY28"/>
    <mergeCell ref="AZ28:BA28"/>
    <mergeCell ref="P29:R29"/>
    <mergeCell ref="AX29:AY29"/>
    <mergeCell ref="AZ29:BA29"/>
    <mergeCell ref="P31:R31"/>
    <mergeCell ref="AX31:AY31"/>
    <mergeCell ref="AZ31:BA31"/>
    <mergeCell ref="P32:R32"/>
    <mergeCell ref="AX32:AY32"/>
    <mergeCell ref="AZ32:BA32"/>
    <mergeCell ref="B36:B38"/>
    <mergeCell ref="C36:E38"/>
    <mergeCell ref="G36:G38"/>
    <mergeCell ref="H36:K38"/>
    <mergeCell ref="L36:O38"/>
    <mergeCell ref="P36:R36"/>
    <mergeCell ref="AX33:AY33"/>
    <mergeCell ref="AZ33:BA33"/>
    <mergeCell ref="AX36:AY36"/>
    <mergeCell ref="AZ36:BA36"/>
    <mergeCell ref="P37:R37"/>
    <mergeCell ref="AX37:AY37"/>
    <mergeCell ref="AZ37:BA37"/>
    <mergeCell ref="P38:R38"/>
    <mergeCell ref="AX38:AY38"/>
    <mergeCell ref="AZ38:BA38"/>
    <mergeCell ref="B30:B32"/>
    <mergeCell ref="C30:E32"/>
    <mergeCell ref="G30:G32"/>
    <mergeCell ref="H30:K32"/>
    <mergeCell ref="L30:O32"/>
    <mergeCell ref="P30:R30"/>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2:AY42"/>
    <mergeCell ref="AZ42:BA42"/>
    <mergeCell ref="BB42:BF44"/>
    <mergeCell ref="B45:B47"/>
    <mergeCell ref="C45:E47"/>
    <mergeCell ref="G45:G47"/>
    <mergeCell ref="H45:K47"/>
    <mergeCell ref="L45:O47"/>
    <mergeCell ref="P45:R45"/>
    <mergeCell ref="AX48:AY48"/>
    <mergeCell ref="AZ48:BA48"/>
    <mergeCell ref="BB48:BF50"/>
    <mergeCell ref="AX45:AY45"/>
    <mergeCell ref="AZ45:BA45"/>
    <mergeCell ref="BB45:BF47"/>
    <mergeCell ref="P46:R46"/>
    <mergeCell ref="AX46:AY46"/>
    <mergeCell ref="AZ46:BA46"/>
    <mergeCell ref="P47:R47"/>
    <mergeCell ref="AX47:AY47"/>
    <mergeCell ref="AZ47:BA47"/>
    <mergeCell ref="P49:R49"/>
    <mergeCell ref="AX49:AY49"/>
    <mergeCell ref="AZ49:BA49"/>
    <mergeCell ref="P50:R50"/>
    <mergeCell ref="AX50:AY50"/>
    <mergeCell ref="AZ50:BA50"/>
    <mergeCell ref="AZ53:BA53"/>
    <mergeCell ref="B51:B53"/>
    <mergeCell ref="C51:E53"/>
    <mergeCell ref="G51:G53"/>
    <mergeCell ref="H51:K53"/>
    <mergeCell ref="L51:O53"/>
    <mergeCell ref="P51:R51"/>
    <mergeCell ref="AX51:AY51"/>
    <mergeCell ref="AZ51:BA51"/>
    <mergeCell ref="B48:B50"/>
    <mergeCell ref="C48:E50"/>
    <mergeCell ref="G48:G50"/>
    <mergeCell ref="H48:K50"/>
    <mergeCell ref="L48:O50"/>
    <mergeCell ref="P48:R48"/>
    <mergeCell ref="B54:B56"/>
    <mergeCell ref="C54:E56"/>
    <mergeCell ref="G54:G56"/>
    <mergeCell ref="H54:K56"/>
    <mergeCell ref="L54:O56"/>
    <mergeCell ref="P54:R54"/>
    <mergeCell ref="BB54:BF56"/>
    <mergeCell ref="P55:R55"/>
    <mergeCell ref="AX55:AY55"/>
    <mergeCell ref="AZ55:BA55"/>
    <mergeCell ref="P56:R56"/>
    <mergeCell ref="AX56:AY56"/>
    <mergeCell ref="AZ56:BA56"/>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AX64:AY64"/>
    <mergeCell ref="G57:G59"/>
    <mergeCell ref="H57:K59"/>
    <mergeCell ref="L57:O59"/>
    <mergeCell ref="P57:R57"/>
    <mergeCell ref="AZ64:BA64"/>
    <mergeCell ref="BB64:BF67"/>
    <mergeCell ref="AX65:AY65"/>
    <mergeCell ref="AZ65:BA65"/>
    <mergeCell ref="G66:R66"/>
    <mergeCell ref="AX66:BA67"/>
    <mergeCell ref="AX60:AY60"/>
    <mergeCell ref="AZ60:BA60"/>
    <mergeCell ref="BB60:BF62"/>
    <mergeCell ref="P61:R61"/>
    <mergeCell ref="AX61:AY61"/>
    <mergeCell ref="AZ61:BA61"/>
    <mergeCell ref="P62:R62"/>
    <mergeCell ref="AX62:AY62"/>
    <mergeCell ref="AZ62:BA62"/>
    <mergeCell ref="D67:R67"/>
    <mergeCell ref="G64:K65"/>
    <mergeCell ref="M64:R64"/>
    <mergeCell ref="M65:R65"/>
  </mergeCells>
  <phoneticPr fontId="2"/>
  <conditionalFormatting sqref="S26">
    <cfRule type="expression" dxfId="2376" priority="913">
      <formula>INDIRECT(ADDRESS(ROW(),COLUMN()))=TRUNC(INDIRECT(ADDRESS(ROW(),COLUMN())))</formula>
    </cfRule>
  </conditionalFormatting>
  <conditionalFormatting sqref="S25">
    <cfRule type="expression" dxfId="2375" priority="912">
      <formula>INDIRECT(ADDRESS(ROW(),COLUMN()))=TRUNC(INDIRECT(ADDRESS(ROW(),COLUMN())))</formula>
    </cfRule>
  </conditionalFormatting>
  <conditionalFormatting sqref="T26:Y26">
    <cfRule type="expression" dxfId="2374" priority="911">
      <formula>INDIRECT(ADDRESS(ROW(),COLUMN()))=TRUNC(INDIRECT(ADDRESS(ROW(),COLUMN())))</formula>
    </cfRule>
  </conditionalFormatting>
  <conditionalFormatting sqref="T25:Y25">
    <cfRule type="expression" dxfId="2373" priority="910">
      <formula>INDIRECT(ADDRESS(ROW(),COLUMN()))=TRUNC(INDIRECT(ADDRESS(ROW(),COLUMN())))</formula>
    </cfRule>
  </conditionalFormatting>
  <conditionalFormatting sqref="AX25:BA26">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5">
    <cfRule type="expression" dxfId="2370" priority="637">
      <formula>INDIRECT(ADDRESS(ROW(),COLUMN()))=TRUNC(INDIRECT(ADDRESS(ROW(),COLUMN())))</formula>
    </cfRule>
  </conditionalFormatting>
  <conditionalFormatting sqref="AA25:AF25">
    <cfRule type="expression" dxfId="2369" priority="635">
      <formula>INDIRECT(ADDRESS(ROW(),COLUMN()))=TRUNC(INDIRECT(ADDRESS(ROW(),COLUMN())))</formula>
    </cfRule>
  </conditionalFormatting>
  <conditionalFormatting sqref="AG25">
    <cfRule type="expression" dxfId="2368" priority="633">
      <formula>INDIRECT(ADDRESS(ROW(),COLUMN()))=TRUNC(INDIRECT(ADDRESS(ROW(),COLUMN())))</formula>
    </cfRule>
  </conditionalFormatting>
  <conditionalFormatting sqref="AH25:AM25">
    <cfRule type="expression" dxfId="2367" priority="631">
      <formula>INDIRECT(ADDRESS(ROW(),COLUMN()))=TRUNC(INDIRECT(ADDRESS(ROW(),COLUMN())))</formula>
    </cfRule>
  </conditionalFormatting>
  <conditionalFormatting sqref="AN25">
    <cfRule type="expression" dxfId="2366" priority="629">
      <formula>INDIRECT(ADDRESS(ROW(),COLUMN()))=TRUNC(INDIRECT(ADDRESS(ROW(),COLUMN())))</formula>
    </cfRule>
  </conditionalFormatting>
  <conditionalFormatting sqref="AO25:AT25">
    <cfRule type="expression" dxfId="2365" priority="627">
      <formula>INDIRECT(ADDRESS(ROW(),COLUMN()))=TRUNC(INDIRECT(ADDRESS(ROW(),COLUMN())))</formula>
    </cfRule>
  </conditionalFormatting>
  <conditionalFormatting sqref="AU25">
    <cfRule type="expression" dxfId="2364" priority="625">
      <formula>INDIRECT(ADDRESS(ROW(),COLUMN()))=TRUNC(INDIRECT(ADDRESS(ROW(),COLUMN())))</formula>
    </cfRule>
  </conditionalFormatting>
  <conditionalFormatting sqref="AV25:AW25">
    <cfRule type="expression" dxfId="2363" priority="623">
      <formula>INDIRECT(ADDRESS(ROW(),COLUMN()))=TRUNC(INDIRECT(ADDRESS(ROW(),COLUMN())))</formula>
    </cfRule>
  </conditionalFormatting>
  <conditionalFormatting sqref="S28">
    <cfRule type="expression" dxfId="2362" priority="381">
      <formula>INDIRECT(ADDRESS(ROW(),COLUMN()))=TRUNC(INDIRECT(ADDRESS(ROW(),COLUMN())))</formula>
    </cfRule>
  </conditionalFormatting>
  <conditionalFormatting sqref="T28:Y28">
    <cfRule type="expression" dxfId="2361" priority="379">
      <formula>INDIRECT(ADDRESS(ROW(),COLUMN()))=TRUNC(INDIRECT(ADDRESS(ROW(),COLUMN())))</formula>
    </cfRule>
  </conditionalFormatting>
  <conditionalFormatting sqref="AX28:BA29">
    <cfRule type="expression" dxfId="2360" priority="378">
      <formula>INDIRECT(ADDRESS(ROW(),COLUMN()))=TRUNC(INDIRECT(ADDRESS(ROW(),COLUMN())))</formula>
    </cfRule>
  </conditionalFormatting>
  <conditionalFormatting sqref="AV43:AW43">
    <cfRule type="expression" dxfId="2359" priority="257">
      <formula>INDIRECT(ADDRESS(ROW(),COLUMN()))=TRUNC(INDIRECT(ADDRESS(ROW(),COLUMN())))</formula>
    </cfRule>
  </conditionalFormatting>
  <conditionalFormatting sqref="Z28">
    <cfRule type="expression" dxfId="2358" priority="376">
      <formula>INDIRECT(ADDRESS(ROW(),COLUMN()))=TRUNC(INDIRECT(ADDRESS(ROW(),COLUMN())))</formula>
    </cfRule>
  </conditionalFormatting>
  <conditionalFormatting sqref="S46">
    <cfRule type="expression" dxfId="2357" priority="255">
      <formula>INDIRECT(ADDRESS(ROW(),COLUMN()))=TRUNC(INDIRECT(ADDRESS(ROW(),COLUMN())))</formula>
    </cfRule>
  </conditionalFormatting>
  <conditionalFormatting sqref="AA28:AF28">
    <cfRule type="expression" dxfId="2356" priority="374">
      <formula>INDIRECT(ADDRESS(ROW(),COLUMN()))=TRUNC(INDIRECT(ADDRESS(ROW(),COLUMN())))</formula>
    </cfRule>
  </conditionalFormatting>
  <conditionalFormatting sqref="T46:Y46">
    <cfRule type="expression" dxfId="2355" priority="253">
      <formula>INDIRECT(ADDRESS(ROW(),COLUMN()))=TRUNC(INDIRECT(ADDRESS(ROW(),COLUMN())))</formula>
    </cfRule>
  </conditionalFormatting>
  <conditionalFormatting sqref="AG28">
    <cfRule type="expression" dxfId="2354" priority="372">
      <formula>INDIRECT(ADDRESS(ROW(),COLUMN()))=TRUNC(INDIRECT(ADDRESS(ROW(),COLUMN())))</formula>
    </cfRule>
  </conditionalFormatting>
  <conditionalFormatting sqref="AH28:AM28">
    <cfRule type="expression" dxfId="2353" priority="370">
      <formula>INDIRECT(ADDRESS(ROW(),COLUMN()))=TRUNC(INDIRECT(ADDRESS(ROW(),COLUMN())))</formula>
    </cfRule>
  </conditionalFormatting>
  <conditionalFormatting sqref="AN28">
    <cfRule type="expression" dxfId="2352" priority="368">
      <formula>INDIRECT(ADDRESS(ROW(),COLUMN()))=TRUNC(INDIRECT(ADDRESS(ROW(),COLUMN())))</formula>
    </cfRule>
  </conditionalFormatting>
  <conditionalFormatting sqref="AO28:AT28">
    <cfRule type="expression" dxfId="2351" priority="366">
      <formula>INDIRECT(ADDRESS(ROW(),COLUMN()))=TRUNC(INDIRECT(ADDRESS(ROW(),COLUMN())))</formula>
    </cfRule>
  </conditionalFormatting>
  <conditionalFormatting sqref="AU28">
    <cfRule type="expression" dxfId="2350" priority="364">
      <formula>INDIRECT(ADDRESS(ROW(),COLUMN()))=TRUNC(INDIRECT(ADDRESS(ROW(),COLUMN())))</formula>
    </cfRule>
  </conditionalFormatting>
  <conditionalFormatting sqref="AV28:AW28">
    <cfRule type="expression" dxfId="2349" priority="362">
      <formula>INDIRECT(ADDRESS(ROW(),COLUMN()))=TRUNC(INDIRECT(ADDRESS(ROW(),COLUMN())))</formula>
    </cfRule>
  </conditionalFormatting>
  <conditionalFormatting sqref="S31">
    <cfRule type="expression" dxfId="2348" priority="360">
      <formula>INDIRECT(ADDRESS(ROW(),COLUMN()))=TRUNC(INDIRECT(ADDRESS(ROW(),COLUMN())))</formula>
    </cfRule>
  </conditionalFormatting>
  <conditionalFormatting sqref="T31:Y31">
    <cfRule type="expression" dxfId="2347" priority="358">
      <formula>INDIRECT(ADDRESS(ROW(),COLUMN()))=TRUNC(INDIRECT(ADDRESS(ROW(),COLUMN())))</formula>
    </cfRule>
  </conditionalFormatting>
  <conditionalFormatting sqref="AX31:BA32">
    <cfRule type="expression" dxfId="2346" priority="357">
      <formula>INDIRECT(ADDRESS(ROW(),COLUMN()))=TRUNC(INDIRECT(ADDRESS(ROW(),COLUMN())))</formula>
    </cfRule>
  </conditionalFormatting>
  <conditionalFormatting sqref="AG46">
    <cfRule type="expression" dxfId="2345" priority="246">
      <formula>INDIRECT(ADDRESS(ROW(),COLUMN()))=TRUNC(INDIRECT(ADDRESS(ROW(),COLUMN())))</formula>
    </cfRule>
  </conditionalFormatting>
  <conditionalFormatting sqref="Z31">
    <cfRule type="expression" dxfId="2344" priority="355">
      <formula>INDIRECT(ADDRESS(ROW(),COLUMN()))=TRUNC(INDIRECT(ADDRESS(ROW(),COLUMN())))</formula>
    </cfRule>
  </conditionalFormatting>
  <conditionalFormatting sqref="AH46:AM46">
    <cfRule type="expression" dxfId="2343" priority="244">
      <formula>INDIRECT(ADDRESS(ROW(),COLUMN()))=TRUNC(INDIRECT(ADDRESS(ROW(),COLUMN())))</formula>
    </cfRule>
  </conditionalFormatting>
  <conditionalFormatting sqref="AA31:AF31">
    <cfRule type="expression" dxfId="2342" priority="353">
      <formula>INDIRECT(ADDRESS(ROW(),COLUMN()))=TRUNC(INDIRECT(ADDRESS(ROW(),COLUMN())))</formula>
    </cfRule>
  </conditionalFormatting>
  <conditionalFormatting sqref="AN46">
    <cfRule type="expression" dxfId="2341" priority="242">
      <formula>INDIRECT(ADDRESS(ROW(),COLUMN()))=TRUNC(INDIRECT(ADDRESS(ROW(),COLUMN())))</formula>
    </cfRule>
  </conditionalFormatting>
  <conditionalFormatting sqref="AG31">
    <cfRule type="expression" dxfId="2340" priority="351">
      <formula>INDIRECT(ADDRESS(ROW(),COLUMN()))=TRUNC(INDIRECT(ADDRESS(ROW(),COLUMN())))</formula>
    </cfRule>
  </conditionalFormatting>
  <conditionalFormatting sqref="AO46:AT46">
    <cfRule type="expression" dxfId="2339" priority="240">
      <formula>INDIRECT(ADDRESS(ROW(),COLUMN()))=TRUNC(INDIRECT(ADDRESS(ROW(),COLUMN())))</formula>
    </cfRule>
  </conditionalFormatting>
  <conditionalFormatting sqref="AH31:AM31">
    <cfRule type="expression" dxfId="2338" priority="349">
      <formula>INDIRECT(ADDRESS(ROW(),COLUMN()))=TRUNC(INDIRECT(ADDRESS(ROW(),COLUMN())))</formula>
    </cfRule>
  </conditionalFormatting>
  <conditionalFormatting sqref="AU46">
    <cfRule type="expression" dxfId="2337" priority="238">
      <formula>INDIRECT(ADDRESS(ROW(),COLUMN()))=TRUNC(INDIRECT(ADDRESS(ROW(),COLUMN())))</formula>
    </cfRule>
  </conditionalFormatting>
  <conditionalFormatting sqref="AN31">
    <cfRule type="expression" dxfId="2336" priority="347">
      <formula>INDIRECT(ADDRESS(ROW(),COLUMN()))=TRUNC(INDIRECT(ADDRESS(ROW(),COLUMN())))</formula>
    </cfRule>
  </conditionalFormatting>
  <conditionalFormatting sqref="AV46:AW46">
    <cfRule type="expression" dxfId="2335" priority="236">
      <formula>INDIRECT(ADDRESS(ROW(),COLUMN()))=TRUNC(INDIRECT(ADDRESS(ROW(),COLUMN())))</formula>
    </cfRule>
  </conditionalFormatting>
  <conditionalFormatting sqref="AO31:AT31">
    <cfRule type="expression" dxfId="2334" priority="345">
      <formula>INDIRECT(ADDRESS(ROW(),COLUMN()))=TRUNC(INDIRECT(ADDRESS(ROW(),COLUMN())))</formula>
    </cfRule>
  </conditionalFormatting>
  <conditionalFormatting sqref="S49">
    <cfRule type="expression" dxfId="2333" priority="234">
      <formula>INDIRECT(ADDRESS(ROW(),COLUMN()))=TRUNC(INDIRECT(ADDRESS(ROW(),COLUMN())))</formula>
    </cfRule>
  </conditionalFormatting>
  <conditionalFormatting sqref="AU31">
    <cfRule type="expression" dxfId="2332" priority="343">
      <formula>INDIRECT(ADDRESS(ROW(),COLUMN()))=TRUNC(INDIRECT(ADDRESS(ROW(),COLUMN())))</formula>
    </cfRule>
  </conditionalFormatting>
  <conditionalFormatting sqref="T49:Y49">
    <cfRule type="expression" dxfId="2331" priority="232">
      <formula>INDIRECT(ADDRESS(ROW(),COLUMN()))=TRUNC(INDIRECT(ADDRESS(ROW(),COLUMN())))</formula>
    </cfRule>
  </conditionalFormatting>
  <conditionalFormatting sqref="AV31:AW31">
    <cfRule type="expression" dxfId="2330" priority="341">
      <formula>INDIRECT(ADDRESS(ROW(),COLUMN()))=TRUNC(INDIRECT(ADDRESS(ROW(),COLUMN())))</formula>
    </cfRule>
  </conditionalFormatting>
  <conditionalFormatting sqref="S34">
    <cfRule type="expression" dxfId="2329" priority="339">
      <formula>INDIRECT(ADDRESS(ROW(),COLUMN()))=TRUNC(INDIRECT(ADDRESS(ROW(),COLUMN())))</formula>
    </cfRule>
  </conditionalFormatting>
  <conditionalFormatting sqref="T34:Y34">
    <cfRule type="expression" dxfId="2328" priority="337">
      <formula>INDIRECT(ADDRESS(ROW(),COLUMN()))=TRUNC(INDIRECT(ADDRESS(ROW(),COLUMN())))</formula>
    </cfRule>
  </conditionalFormatting>
  <conditionalFormatting sqref="AX34:BA35">
    <cfRule type="expression" dxfId="2327" priority="336">
      <formula>INDIRECT(ADDRESS(ROW(),COLUMN()))=TRUNC(INDIRECT(ADDRESS(ROW(),COLUMN())))</formula>
    </cfRule>
  </conditionalFormatting>
  <conditionalFormatting sqref="Z34">
    <cfRule type="expression" dxfId="2326" priority="334">
      <formula>INDIRECT(ADDRESS(ROW(),COLUMN()))=TRUNC(INDIRECT(ADDRESS(ROW(),COLUMN())))</formula>
    </cfRule>
  </conditionalFormatting>
  <conditionalFormatting sqref="AA34:AF34">
    <cfRule type="expression" dxfId="2325" priority="332">
      <formula>INDIRECT(ADDRESS(ROW(),COLUMN()))=TRUNC(INDIRECT(ADDRESS(ROW(),COLUMN())))</formula>
    </cfRule>
  </conditionalFormatting>
  <conditionalFormatting sqref="AX49:BA50">
    <cfRule type="expression" dxfId="2324" priority="231">
      <formula>INDIRECT(ADDRESS(ROW(),COLUMN()))=TRUNC(INDIRECT(ADDRESS(ROW(),COLUMN())))</formula>
    </cfRule>
  </conditionalFormatting>
  <conditionalFormatting sqref="AG34">
    <cfRule type="expression" dxfId="2323" priority="330">
      <formula>INDIRECT(ADDRESS(ROW(),COLUMN()))=TRUNC(INDIRECT(ADDRESS(ROW(),COLUMN())))</formula>
    </cfRule>
  </conditionalFormatting>
  <conditionalFormatting sqref="Z49">
    <cfRule type="expression" dxfId="2322" priority="229">
      <formula>INDIRECT(ADDRESS(ROW(),COLUMN()))=TRUNC(INDIRECT(ADDRESS(ROW(),COLUMN())))</formula>
    </cfRule>
  </conditionalFormatting>
  <conditionalFormatting sqref="AH34:AM34">
    <cfRule type="expression" dxfId="2321" priority="328">
      <formula>INDIRECT(ADDRESS(ROW(),COLUMN()))=TRUNC(INDIRECT(ADDRESS(ROW(),COLUMN())))</formula>
    </cfRule>
  </conditionalFormatting>
  <conditionalFormatting sqref="AA49:AF49">
    <cfRule type="expression" dxfId="2320" priority="227">
      <formula>INDIRECT(ADDRESS(ROW(),COLUMN()))=TRUNC(INDIRECT(ADDRESS(ROW(),COLUMN())))</formula>
    </cfRule>
  </conditionalFormatting>
  <conditionalFormatting sqref="AN34">
    <cfRule type="expression" dxfId="2319" priority="326">
      <formula>INDIRECT(ADDRESS(ROW(),COLUMN()))=TRUNC(INDIRECT(ADDRESS(ROW(),COLUMN())))</formula>
    </cfRule>
  </conditionalFormatting>
  <conditionalFormatting sqref="AG49">
    <cfRule type="expression" dxfId="2318" priority="225">
      <formula>INDIRECT(ADDRESS(ROW(),COLUMN()))=TRUNC(INDIRECT(ADDRESS(ROW(),COLUMN())))</formula>
    </cfRule>
  </conditionalFormatting>
  <conditionalFormatting sqref="AO34:AT34">
    <cfRule type="expression" dxfId="2317" priority="324">
      <formula>INDIRECT(ADDRESS(ROW(),COLUMN()))=TRUNC(INDIRECT(ADDRESS(ROW(),COLUMN())))</formula>
    </cfRule>
  </conditionalFormatting>
  <conditionalFormatting sqref="AH49:AM49">
    <cfRule type="expression" dxfId="2316" priority="223">
      <formula>INDIRECT(ADDRESS(ROW(),COLUMN()))=TRUNC(INDIRECT(ADDRESS(ROW(),COLUMN())))</formula>
    </cfRule>
  </conditionalFormatting>
  <conditionalFormatting sqref="AU34">
    <cfRule type="expression" dxfId="2315" priority="322">
      <formula>INDIRECT(ADDRESS(ROW(),COLUMN()))=TRUNC(INDIRECT(ADDRESS(ROW(),COLUMN())))</formula>
    </cfRule>
  </conditionalFormatting>
  <conditionalFormatting sqref="AN49">
    <cfRule type="expression" dxfId="2314" priority="221">
      <formula>INDIRECT(ADDRESS(ROW(),COLUMN()))=TRUNC(INDIRECT(ADDRESS(ROW(),COLUMN())))</formula>
    </cfRule>
  </conditionalFormatting>
  <conditionalFormatting sqref="AV34:AW34">
    <cfRule type="expression" dxfId="2313" priority="320">
      <formula>INDIRECT(ADDRESS(ROW(),COLUMN()))=TRUNC(INDIRECT(ADDRESS(ROW(),COLUMN())))</formula>
    </cfRule>
  </conditionalFormatting>
  <conditionalFormatting sqref="S37">
    <cfRule type="expression" dxfId="2312" priority="318">
      <formula>INDIRECT(ADDRESS(ROW(),COLUMN()))=TRUNC(INDIRECT(ADDRESS(ROW(),COLUMN())))</formula>
    </cfRule>
  </conditionalFormatting>
  <conditionalFormatting sqref="T37:Y37">
    <cfRule type="expression" dxfId="2311" priority="316">
      <formula>INDIRECT(ADDRESS(ROW(),COLUMN()))=TRUNC(INDIRECT(ADDRESS(ROW(),COLUMN())))</formula>
    </cfRule>
  </conditionalFormatting>
  <conditionalFormatting sqref="AX37:BA38">
    <cfRule type="expression" dxfId="2310" priority="315">
      <formula>INDIRECT(ADDRESS(ROW(),COLUMN()))=TRUNC(INDIRECT(ADDRESS(ROW(),COLUMN())))</formula>
    </cfRule>
  </conditionalFormatting>
  <conditionalFormatting sqref="Z37">
    <cfRule type="expression" dxfId="2309" priority="313">
      <formula>INDIRECT(ADDRESS(ROW(),COLUMN()))=TRUNC(INDIRECT(ADDRESS(ROW(),COLUMN())))</formula>
    </cfRule>
  </conditionalFormatting>
  <conditionalFormatting sqref="AA37:AF37">
    <cfRule type="expression" dxfId="2308" priority="311">
      <formula>INDIRECT(ADDRESS(ROW(),COLUMN()))=TRUNC(INDIRECT(ADDRESS(ROW(),COLUMN())))</formula>
    </cfRule>
  </conditionalFormatting>
  <conditionalFormatting sqref="AG37">
    <cfRule type="expression" dxfId="2307" priority="309">
      <formula>INDIRECT(ADDRESS(ROW(),COLUMN()))=TRUNC(INDIRECT(ADDRESS(ROW(),COLUMN())))</formula>
    </cfRule>
  </conditionalFormatting>
  <conditionalFormatting sqref="AH37:AM37">
    <cfRule type="expression" dxfId="2306" priority="307">
      <formula>INDIRECT(ADDRESS(ROW(),COLUMN()))=TRUNC(INDIRECT(ADDRESS(ROW(),COLUMN())))</formula>
    </cfRule>
  </conditionalFormatting>
  <conditionalFormatting sqref="AN37">
    <cfRule type="expression" dxfId="2305" priority="305">
      <formula>INDIRECT(ADDRESS(ROW(),COLUMN()))=TRUNC(INDIRECT(ADDRESS(ROW(),COLUMN())))</formula>
    </cfRule>
  </conditionalFormatting>
  <conditionalFormatting sqref="AO37:AT37">
    <cfRule type="expression" dxfId="2304" priority="303">
      <formula>INDIRECT(ADDRESS(ROW(),COLUMN()))=TRUNC(INDIRECT(ADDRESS(ROW(),COLUMN())))</formula>
    </cfRule>
  </conditionalFormatting>
  <conditionalFormatting sqref="AU37">
    <cfRule type="expression" dxfId="2303" priority="301">
      <formula>INDIRECT(ADDRESS(ROW(),COLUMN()))=TRUNC(INDIRECT(ADDRESS(ROW(),COLUMN())))</formula>
    </cfRule>
  </conditionalFormatting>
  <conditionalFormatting sqref="AX52:BA53">
    <cfRule type="expression" dxfId="2302" priority="210">
      <formula>INDIRECT(ADDRESS(ROW(),COLUMN()))=TRUNC(INDIRECT(ADDRESS(ROW(),COLUMN())))</formula>
    </cfRule>
  </conditionalFormatting>
  <conditionalFormatting sqref="AV37:AW37">
    <cfRule type="expression" dxfId="2301" priority="299">
      <formula>INDIRECT(ADDRESS(ROW(),COLUMN()))=TRUNC(INDIRECT(ADDRESS(ROW(),COLUMN())))</formula>
    </cfRule>
  </conditionalFormatting>
  <conditionalFormatting sqref="S40">
    <cfRule type="expression" dxfId="2300" priority="297">
      <formula>INDIRECT(ADDRESS(ROW(),COLUMN()))=TRUNC(INDIRECT(ADDRESS(ROW(),COLUMN())))</formula>
    </cfRule>
  </conditionalFormatting>
  <conditionalFormatting sqref="T40:Y40">
    <cfRule type="expression" dxfId="2299" priority="295">
      <formula>INDIRECT(ADDRESS(ROW(),COLUMN()))=TRUNC(INDIRECT(ADDRESS(ROW(),COLUMN())))</formula>
    </cfRule>
  </conditionalFormatting>
  <conditionalFormatting sqref="AX40:BA41">
    <cfRule type="expression" dxfId="2298" priority="294">
      <formula>INDIRECT(ADDRESS(ROW(),COLUMN()))=TRUNC(INDIRECT(ADDRESS(ROW(),COLUMN())))</formula>
    </cfRule>
  </conditionalFormatting>
  <conditionalFormatting sqref="S52">
    <cfRule type="expression" dxfId="2297" priority="213">
      <formula>INDIRECT(ADDRESS(ROW(),COLUMN()))=TRUNC(INDIRECT(ADDRESS(ROW(),COLUMN())))</formula>
    </cfRule>
  </conditionalFormatting>
  <conditionalFormatting sqref="Z40">
    <cfRule type="expression" dxfId="2296" priority="292">
      <formula>INDIRECT(ADDRESS(ROW(),COLUMN()))=TRUNC(INDIRECT(ADDRESS(ROW(),COLUMN())))</formula>
    </cfRule>
  </conditionalFormatting>
  <conditionalFormatting sqref="T52:Y52">
    <cfRule type="expression" dxfId="2295" priority="211">
      <formula>INDIRECT(ADDRESS(ROW(),COLUMN()))=TRUNC(INDIRECT(ADDRESS(ROW(),COLUMN())))</formula>
    </cfRule>
  </conditionalFormatting>
  <conditionalFormatting sqref="AA40:AF40">
    <cfRule type="expression" dxfId="2294" priority="290">
      <formula>INDIRECT(ADDRESS(ROW(),COLUMN()))=TRUNC(INDIRECT(ADDRESS(ROW(),COLUMN())))</formula>
    </cfRule>
  </conditionalFormatting>
  <conditionalFormatting sqref="AG40">
    <cfRule type="expression" dxfId="2293" priority="288">
      <formula>INDIRECT(ADDRESS(ROW(),COLUMN()))=TRUNC(INDIRECT(ADDRESS(ROW(),COLUMN())))</formula>
    </cfRule>
  </conditionalFormatting>
  <conditionalFormatting sqref="AH40:AM40">
    <cfRule type="expression" dxfId="2292" priority="286">
      <formula>INDIRECT(ADDRESS(ROW(),COLUMN()))=TRUNC(INDIRECT(ADDRESS(ROW(),COLUMN())))</formula>
    </cfRule>
  </conditionalFormatting>
  <conditionalFormatting sqref="AN40">
    <cfRule type="expression" dxfId="2291" priority="284">
      <formula>INDIRECT(ADDRESS(ROW(),COLUMN()))=TRUNC(INDIRECT(ADDRESS(ROW(),COLUMN())))</formula>
    </cfRule>
  </conditionalFormatting>
  <conditionalFormatting sqref="AO40:AT40">
    <cfRule type="expression" dxfId="2290" priority="282">
      <formula>INDIRECT(ADDRESS(ROW(),COLUMN()))=TRUNC(INDIRECT(ADDRESS(ROW(),COLUMN())))</formula>
    </cfRule>
  </conditionalFormatting>
  <conditionalFormatting sqref="AU40">
    <cfRule type="expression" dxfId="2289" priority="280">
      <formula>INDIRECT(ADDRESS(ROW(),COLUMN()))=TRUNC(INDIRECT(ADDRESS(ROW(),COLUMN())))</formula>
    </cfRule>
  </conditionalFormatting>
  <conditionalFormatting sqref="AV40:AW40">
    <cfRule type="expression" dxfId="2288" priority="278">
      <formula>INDIRECT(ADDRESS(ROW(),COLUMN()))=TRUNC(INDIRECT(ADDRESS(ROW(),COLUMN())))</formula>
    </cfRule>
  </conditionalFormatting>
  <conditionalFormatting sqref="S43">
    <cfRule type="expression" dxfId="2287" priority="276">
      <formula>INDIRECT(ADDRESS(ROW(),COLUMN()))=TRUNC(INDIRECT(ADDRESS(ROW(),COLUMN())))</formula>
    </cfRule>
  </conditionalFormatting>
  <conditionalFormatting sqref="T43:Y43">
    <cfRule type="expression" dxfId="2286" priority="274">
      <formula>INDIRECT(ADDRESS(ROW(),COLUMN()))=TRUNC(INDIRECT(ADDRESS(ROW(),COLUMN())))</formula>
    </cfRule>
  </conditionalFormatting>
  <conditionalFormatting sqref="AX43:BA44">
    <cfRule type="expression" dxfId="2285" priority="273">
      <formula>INDIRECT(ADDRESS(ROW(),COLUMN()))=TRUNC(INDIRECT(ADDRESS(ROW(),COLUMN())))</formula>
    </cfRule>
  </conditionalFormatting>
  <conditionalFormatting sqref="AH52:AM52">
    <cfRule type="expression" dxfId="2284" priority="202">
      <formula>INDIRECT(ADDRESS(ROW(),COLUMN()))=TRUNC(INDIRECT(ADDRESS(ROW(),COLUMN())))</formula>
    </cfRule>
  </conditionalFormatting>
  <conditionalFormatting sqref="Z43">
    <cfRule type="expression" dxfId="2283" priority="271">
      <formula>INDIRECT(ADDRESS(ROW(),COLUMN()))=TRUNC(INDIRECT(ADDRESS(ROW(),COLUMN())))</formula>
    </cfRule>
  </conditionalFormatting>
  <conditionalFormatting sqref="AN52">
    <cfRule type="expression" dxfId="2282" priority="200">
      <formula>INDIRECT(ADDRESS(ROW(),COLUMN()))=TRUNC(INDIRECT(ADDRESS(ROW(),COLUMN())))</formula>
    </cfRule>
  </conditionalFormatting>
  <conditionalFormatting sqref="AA43:AF43">
    <cfRule type="expression" dxfId="2281" priority="269">
      <formula>INDIRECT(ADDRESS(ROW(),COLUMN()))=TRUNC(INDIRECT(ADDRESS(ROW(),COLUMN())))</formula>
    </cfRule>
  </conditionalFormatting>
  <conditionalFormatting sqref="AO52:AT52">
    <cfRule type="expression" dxfId="2280" priority="198">
      <formula>INDIRECT(ADDRESS(ROW(),COLUMN()))=TRUNC(INDIRECT(ADDRESS(ROW(),COLUMN())))</formula>
    </cfRule>
  </conditionalFormatting>
  <conditionalFormatting sqref="AG43">
    <cfRule type="expression" dxfId="2279" priority="267">
      <formula>INDIRECT(ADDRESS(ROW(),COLUMN()))=TRUNC(INDIRECT(ADDRESS(ROW(),COLUMN())))</formula>
    </cfRule>
  </conditionalFormatting>
  <conditionalFormatting sqref="AU52">
    <cfRule type="expression" dxfId="2278" priority="196">
      <formula>INDIRECT(ADDRESS(ROW(),COLUMN()))=TRUNC(INDIRECT(ADDRESS(ROW(),COLUMN())))</formula>
    </cfRule>
  </conditionalFormatting>
  <conditionalFormatting sqref="AH43:AM43">
    <cfRule type="expression" dxfId="2277" priority="265">
      <formula>INDIRECT(ADDRESS(ROW(),COLUMN()))=TRUNC(INDIRECT(ADDRESS(ROW(),COLUMN())))</formula>
    </cfRule>
  </conditionalFormatting>
  <conditionalFormatting sqref="AV52:AW52">
    <cfRule type="expression" dxfId="2276" priority="194">
      <formula>INDIRECT(ADDRESS(ROW(),COLUMN()))=TRUNC(INDIRECT(ADDRESS(ROW(),COLUMN())))</formula>
    </cfRule>
  </conditionalFormatting>
  <conditionalFormatting sqref="AN43">
    <cfRule type="expression" dxfId="2275" priority="263">
      <formula>INDIRECT(ADDRESS(ROW(),COLUMN()))=TRUNC(INDIRECT(ADDRESS(ROW(),COLUMN())))</formula>
    </cfRule>
  </conditionalFormatting>
  <conditionalFormatting sqref="S55">
    <cfRule type="expression" dxfId="2274" priority="192">
      <formula>INDIRECT(ADDRESS(ROW(),COLUMN()))=TRUNC(INDIRECT(ADDRESS(ROW(),COLUMN())))</formula>
    </cfRule>
  </conditionalFormatting>
  <conditionalFormatting sqref="AO43:AT43">
    <cfRule type="expression" dxfId="2273" priority="261">
      <formula>INDIRECT(ADDRESS(ROW(),COLUMN()))=TRUNC(INDIRECT(ADDRESS(ROW(),COLUMN())))</formula>
    </cfRule>
  </conditionalFormatting>
  <conditionalFormatting sqref="T55:Y55">
    <cfRule type="expression" dxfId="2272" priority="190">
      <formula>INDIRECT(ADDRESS(ROW(),COLUMN()))=TRUNC(INDIRECT(ADDRESS(ROW(),COLUMN())))</formula>
    </cfRule>
  </conditionalFormatting>
  <conditionalFormatting sqref="AU43">
    <cfRule type="expression" dxfId="2271" priority="259">
      <formula>INDIRECT(ADDRESS(ROW(),COLUMN()))=TRUNC(INDIRECT(ADDRESS(ROW(),COLUMN())))</formula>
    </cfRule>
  </conditionalFormatting>
  <conditionalFormatting sqref="AX46:BA47">
    <cfRule type="expression" dxfId="2270" priority="252">
      <formula>INDIRECT(ADDRESS(ROW(),COLUMN()))=TRUNC(INDIRECT(ADDRESS(ROW(),COLUMN())))</formula>
    </cfRule>
  </conditionalFormatting>
  <conditionalFormatting sqref="Z46">
    <cfRule type="expression" dxfId="2269" priority="250">
      <formula>INDIRECT(ADDRESS(ROW(),COLUMN()))=TRUNC(INDIRECT(ADDRESS(ROW(),COLUMN())))</formula>
    </cfRule>
  </conditionalFormatting>
  <conditionalFormatting sqref="AX55:BA56">
    <cfRule type="expression" dxfId="2268" priority="189">
      <formula>INDIRECT(ADDRESS(ROW(),COLUMN()))=TRUNC(INDIRECT(ADDRESS(ROW(),COLUMN())))</formula>
    </cfRule>
  </conditionalFormatting>
  <conditionalFormatting sqref="AA46:AF46">
    <cfRule type="expression" dxfId="2267" priority="248">
      <formula>INDIRECT(ADDRESS(ROW(),COLUMN()))=TRUNC(INDIRECT(ADDRESS(ROW(),COLUMN())))</formula>
    </cfRule>
  </conditionalFormatting>
  <conditionalFormatting sqref="Z55">
    <cfRule type="expression" dxfId="2266" priority="187">
      <formula>INDIRECT(ADDRESS(ROW(),COLUMN()))=TRUNC(INDIRECT(ADDRESS(ROW(),COLUMN())))</formula>
    </cfRule>
  </conditionalFormatting>
  <conditionalFormatting sqref="AA55:AF55">
    <cfRule type="expression" dxfId="2265" priority="185">
      <formula>INDIRECT(ADDRESS(ROW(),COLUMN()))=TRUNC(INDIRECT(ADDRESS(ROW(),COLUMN())))</formula>
    </cfRule>
  </conditionalFormatting>
  <conditionalFormatting sqref="AG55">
    <cfRule type="expression" dxfId="2264" priority="183">
      <formula>INDIRECT(ADDRESS(ROW(),COLUMN()))=TRUNC(INDIRECT(ADDRESS(ROW(),COLUMN())))</formula>
    </cfRule>
  </conditionalFormatting>
  <conditionalFormatting sqref="AH55:AM55">
    <cfRule type="expression" dxfId="2263" priority="181">
      <formula>INDIRECT(ADDRESS(ROW(),COLUMN()))=TRUNC(INDIRECT(ADDRESS(ROW(),COLUMN())))</formula>
    </cfRule>
  </conditionalFormatting>
  <conditionalFormatting sqref="AN55">
    <cfRule type="expression" dxfId="2262" priority="179">
      <formula>INDIRECT(ADDRESS(ROW(),COLUMN()))=TRUNC(INDIRECT(ADDRESS(ROW(),COLUMN())))</formula>
    </cfRule>
  </conditionalFormatting>
  <conditionalFormatting sqref="AO55:AT55">
    <cfRule type="expression" dxfId="2261" priority="177">
      <formula>INDIRECT(ADDRESS(ROW(),COLUMN()))=TRUNC(INDIRECT(ADDRESS(ROW(),COLUMN())))</formula>
    </cfRule>
  </conditionalFormatting>
  <conditionalFormatting sqref="AO49:AT49">
    <cfRule type="expression" dxfId="2260" priority="219">
      <formula>INDIRECT(ADDRESS(ROW(),COLUMN()))=TRUNC(INDIRECT(ADDRESS(ROW(),COLUMN())))</formula>
    </cfRule>
  </conditionalFormatting>
  <conditionalFormatting sqref="AX58:BA59">
    <cfRule type="expression" dxfId="2259" priority="168">
      <formula>INDIRECT(ADDRESS(ROW(),COLUMN()))=TRUNC(INDIRECT(ADDRESS(ROW(),COLUMN())))</formula>
    </cfRule>
  </conditionalFormatting>
  <conditionalFormatting sqref="AU49">
    <cfRule type="expression" dxfId="2258" priority="217">
      <formula>INDIRECT(ADDRESS(ROW(),COLUMN()))=TRUNC(INDIRECT(ADDRESS(ROW(),COLUMN())))</formula>
    </cfRule>
  </conditionalFormatting>
  <conditionalFormatting sqref="Z58">
    <cfRule type="expression" dxfId="2257" priority="166">
      <formula>INDIRECT(ADDRESS(ROW(),COLUMN()))=TRUNC(INDIRECT(ADDRESS(ROW(),COLUMN())))</formula>
    </cfRule>
  </conditionalFormatting>
  <conditionalFormatting sqref="AV49:AW49">
    <cfRule type="expression" dxfId="2256" priority="215">
      <formula>INDIRECT(ADDRESS(ROW(),COLUMN()))=TRUNC(INDIRECT(ADDRESS(ROW(),COLUMN())))</formula>
    </cfRule>
  </conditionalFormatting>
  <conditionalFormatting sqref="T58:Y58">
    <cfRule type="expression" dxfId="2255" priority="169">
      <formula>INDIRECT(ADDRESS(ROW(),COLUMN()))=TRUNC(INDIRECT(ADDRESS(ROW(),COLUMN())))</formula>
    </cfRule>
  </conditionalFormatting>
  <conditionalFormatting sqref="Z52">
    <cfRule type="expression" dxfId="2254" priority="208">
      <formula>INDIRECT(ADDRESS(ROW(),COLUMN()))=TRUNC(INDIRECT(ADDRESS(ROW(),COLUMN())))</formula>
    </cfRule>
  </conditionalFormatting>
  <conditionalFormatting sqref="AA52:AF52">
    <cfRule type="expression" dxfId="2253" priority="206">
      <formula>INDIRECT(ADDRESS(ROW(),COLUMN()))=TRUNC(INDIRECT(ADDRESS(ROW(),COLUMN())))</formula>
    </cfRule>
  </conditionalFormatting>
  <conditionalFormatting sqref="AG52">
    <cfRule type="expression" dxfId="2252" priority="204">
      <formula>INDIRECT(ADDRESS(ROW(),COLUMN()))=TRUNC(INDIRECT(ADDRESS(ROW(),COLUMN())))</formula>
    </cfRule>
  </conditionalFormatting>
  <conditionalFormatting sqref="AN58">
    <cfRule type="expression" dxfId="2251" priority="158">
      <formula>INDIRECT(ADDRESS(ROW(),COLUMN()))=TRUNC(INDIRECT(ADDRESS(ROW(),COLUMN())))</formula>
    </cfRule>
  </conditionalFormatting>
  <conditionalFormatting sqref="AO58:AT58">
    <cfRule type="expression" dxfId="2250" priority="156">
      <formula>INDIRECT(ADDRESS(ROW(),COLUMN()))=TRUNC(INDIRECT(ADDRESS(ROW(),COLUMN())))</formula>
    </cfRule>
  </conditionalFormatting>
  <conditionalFormatting sqref="AU58">
    <cfRule type="expression" dxfId="2249" priority="154">
      <formula>INDIRECT(ADDRESS(ROW(),COLUMN()))=TRUNC(INDIRECT(ADDRESS(ROW(),COLUMN())))</formula>
    </cfRule>
  </conditionalFormatting>
  <conditionalFormatting sqref="AV58:AW58">
    <cfRule type="expression" dxfId="2248" priority="152">
      <formula>INDIRECT(ADDRESS(ROW(),COLUMN()))=TRUNC(INDIRECT(ADDRESS(ROW(),COLUMN())))</formula>
    </cfRule>
  </conditionalFormatting>
  <conditionalFormatting sqref="S61">
    <cfRule type="expression" dxfId="2247" priority="150">
      <formula>INDIRECT(ADDRESS(ROW(),COLUMN()))=TRUNC(INDIRECT(ADDRESS(ROW(),COLUMN())))</formula>
    </cfRule>
  </conditionalFormatting>
  <conditionalFormatting sqref="T61:Y61">
    <cfRule type="expression" dxfId="2246" priority="148">
      <formula>INDIRECT(ADDRESS(ROW(),COLUMN()))=TRUNC(INDIRECT(ADDRESS(ROW(),COLUMN())))</formula>
    </cfRule>
  </conditionalFormatting>
  <conditionalFormatting sqref="AU55">
    <cfRule type="expression" dxfId="2245" priority="175">
      <formula>INDIRECT(ADDRESS(ROW(),COLUMN()))=TRUNC(INDIRECT(ADDRESS(ROW(),COLUMN())))</formula>
    </cfRule>
  </conditionalFormatting>
  <conditionalFormatting sqref="AV55:AW55">
    <cfRule type="expression" dxfId="2244" priority="173">
      <formula>INDIRECT(ADDRESS(ROW(),COLUMN()))=TRUNC(INDIRECT(ADDRESS(ROW(),COLUMN())))</formula>
    </cfRule>
  </conditionalFormatting>
  <conditionalFormatting sqref="S58">
    <cfRule type="expression" dxfId="2243" priority="171">
      <formula>INDIRECT(ADDRESS(ROW(),COLUMN()))=TRUNC(INDIRECT(ADDRESS(ROW(),COLUMN())))</formula>
    </cfRule>
  </conditionalFormatting>
  <conditionalFormatting sqref="AX61:BA62">
    <cfRule type="expression" dxfId="2242" priority="147">
      <formula>INDIRECT(ADDRESS(ROW(),COLUMN()))=TRUNC(INDIRECT(ADDRESS(ROW(),COLUMN())))</formula>
    </cfRule>
  </conditionalFormatting>
  <conditionalFormatting sqref="Z61">
    <cfRule type="expression" dxfId="2241" priority="145">
      <formula>INDIRECT(ADDRESS(ROW(),COLUMN()))=TRUNC(INDIRECT(ADDRESS(ROW(),COLUMN())))</formula>
    </cfRule>
  </conditionalFormatting>
  <conditionalFormatting sqref="AA58:AF58">
    <cfRule type="expression" dxfId="2240" priority="164">
      <formula>INDIRECT(ADDRESS(ROW(),COLUMN()))=TRUNC(INDIRECT(ADDRESS(ROW(),COLUMN())))</formula>
    </cfRule>
  </conditionalFormatting>
  <conditionalFormatting sqref="AA61:AF61">
    <cfRule type="expression" dxfId="2239" priority="143">
      <formula>INDIRECT(ADDRESS(ROW(),COLUMN()))=TRUNC(INDIRECT(ADDRESS(ROW(),COLUMN())))</formula>
    </cfRule>
  </conditionalFormatting>
  <conditionalFormatting sqref="AG58">
    <cfRule type="expression" dxfId="2238" priority="162">
      <formula>INDIRECT(ADDRESS(ROW(),COLUMN()))=TRUNC(INDIRECT(ADDRESS(ROW(),COLUMN())))</formula>
    </cfRule>
  </conditionalFormatting>
  <conditionalFormatting sqref="AG61">
    <cfRule type="expression" dxfId="2237" priority="141">
      <formula>INDIRECT(ADDRESS(ROW(),COLUMN()))=TRUNC(INDIRECT(ADDRESS(ROW(),COLUMN())))</formula>
    </cfRule>
  </conditionalFormatting>
  <conditionalFormatting sqref="AH58:AM58">
    <cfRule type="expression" dxfId="2236" priority="160">
      <formula>INDIRECT(ADDRESS(ROW(),COLUMN()))=TRUNC(INDIRECT(ADDRESS(ROW(),COLUMN())))</formula>
    </cfRule>
  </conditionalFormatting>
  <conditionalFormatting sqref="AH61:AM61">
    <cfRule type="expression" dxfId="2235" priority="139">
      <formula>INDIRECT(ADDRESS(ROW(),COLUMN()))=TRUNC(INDIRECT(ADDRESS(ROW(),COLUMN())))</formula>
    </cfRule>
  </conditionalFormatting>
  <conditionalFormatting sqref="AN61">
    <cfRule type="expression" dxfId="2234" priority="137">
      <formula>INDIRECT(ADDRESS(ROW(),COLUMN()))=TRUNC(INDIRECT(ADDRESS(ROW(),COLUMN())))</formula>
    </cfRule>
  </conditionalFormatting>
  <conditionalFormatting sqref="AO61:AT61">
    <cfRule type="expression" dxfId="2233" priority="135">
      <formula>INDIRECT(ADDRESS(ROW(),COLUMN()))=TRUNC(INDIRECT(ADDRESS(ROW(),COLUMN())))</formula>
    </cfRule>
  </conditionalFormatting>
  <conditionalFormatting sqref="AU61">
    <cfRule type="expression" dxfId="2232" priority="133">
      <formula>INDIRECT(ADDRESS(ROW(),COLUMN()))=TRUNC(INDIRECT(ADDRESS(ROW(),COLUMN())))</formula>
    </cfRule>
  </conditionalFormatting>
  <conditionalFormatting sqref="Z26">
    <cfRule type="expression" dxfId="2231" priority="128">
      <formula>INDIRECT(ADDRESS(ROW(),COLUMN()))=TRUNC(INDIRECT(ADDRESS(ROW(),COLUMN())))</formula>
    </cfRule>
  </conditionalFormatting>
  <conditionalFormatting sqref="AG26">
    <cfRule type="expression" dxfId="2230" priority="126">
      <formula>INDIRECT(ADDRESS(ROW(),COLUMN()))=TRUNC(INDIRECT(ADDRESS(ROW(),COLUMN())))</formula>
    </cfRule>
  </conditionalFormatting>
  <conditionalFormatting sqref="AN26">
    <cfRule type="expression" dxfId="2229" priority="124">
      <formula>INDIRECT(ADDRESS(ROW(),COLUMN()))=TRUNC(INDIRECT(ADDRESS(ROW(),COLUMN())))</formula>
    </cfRule>
  </conditionalFormatting>
  <conditionalFormatting sqref="AU26">
    <cfRule type="expression" dxfId="2228" priority="122">
      <formula>INDIRECT(ADDRESS(ROW(),COLUMN()))=TRUNC(INDIRECT(ADDRESS(ROW(),COLUMN())))</formula>
    </cfRule>
  </conditionalFormatting>
  <conditionalFormatting sqref="AV61:AW61">
    <cfRule type="expression" dxfId="2227" priority="131">
      <formula>INDIRECT(ADDRESS(ROW(),COLUMN()))=TRUNC(INDIRECT(ADDRESS(ROW(),COLUMN())))</formula>
    </cfRule>
  </conditionalFormatting>
  <conditionalFormatting sqref="S64:BA67">
    <cfRule type="expression" dxfId="2226" priority="129">
      <formula>INDIRECT(ADDRESS(ROW(),COLUMN()))=TRUNC(INDIRECT(ADDRESS(ROW(),COLUMN())))</formula>
    </cfRule>
  </conditionalFormatting>
  <conditionalFormatting sqref="AA26:AF26">
    <cfRule type="expression" dxfId="2225" priority="127">
      <formula>INDIRECT(ADDRESS(ROW(),COLUMN()))=TRUNC(INDIRECT(ADDRESS(ROW(),COLUMN())))</formula>
    </cfRule>
  </conditionalFormatting>
  <conditionalFormatting sqref="AH26:AM26">
    <cfRule type="expression" dxfId="2224" priority="125">
      <formula>INDIRECT(ADDRESS(ROW(),COLUMN()))=TRUNC(INDIRECT(ADDRESS(ROW(),COLUMN())))</formula>
    </cfRule>
  </conditionalFormatting>
  <conditionalFormatting sqref="AO26:AT26">
    <cfRule type="expression" dxfId="2223" priority="123">
      <formula>INDIRECT(ADDRESS(ROW(),COLUMN()))=TRUNC(INDIRECT(ADDRESS(ROW(),COLUMN())))</formula>
    </cfRule>
  </conditionalFormatting>
  <conditionalFormatting sqref="AV26:AW26">
    <cfRule type="expression" dxfId="2222" priority="121">
      <formula>INDIRECT(ADDRESS(ROW(),COLUMN()))=TRUNC(INDIRECT(ADDRESS(ROW(),COLUMN())))</formula>
    </cfRule>
  </conditionalFormatting>
  <conditionalFormatting sqref="S29">
    <cfRule type="expression" dxfId="2221" priority="120">
      <formula>INDIRECT(ADDRESS(ROW(),COLUMN()))=TRUNC(INDIRECT(ADDRESS(ROW(),COLUMN())))</formula>
    </cfRule>
  </conditionalFormatting>
  <conditionalFormatting sqref="T29:Y29">
    <cfRule type="expression" dxfId="2220" priority="119">
      <formula>INDIRECT(ADDRESS(ROW(),COLUMN()))=TRUNC(INDIRECT(ADDRESS(ROW(),COLUMN())))</formula>
    </cfRule>
  </conditionalFormatting>
  <conditionalFormatting sqref="Z29">
    <cfRule type="expression" dxfId="2219" priority="118">
      <formula>INDIRECT(ADDRESS(ROW(),COLUMN()))=TRUNC(INDIRECT(ADDRESS(ROW(),COLUMN())))</formula>
    </cfRule>
  </conditionalFormatting>
  <conditionalFormatting sqref="AA29:AF29">
    <cfRule type="expression" dxfId="2218" priority="117">
      <formula>INDIRECT(ADDRESS(ROW(),COLUMN()))=TRUNC(INDIRECT(ADDRESS(ROW(),COLUMN())))</formula>
    </cfRule>
  </conditionalFormatting>
  <conditionalFormatting sqref="AG29">
    <cfRule type="expression" dxfId="2217" priority="116">
      <formula>INDIRECT(ADDRESS(ROW(),COLUMN()))=TRUNC(INDIRECT(ADDRESS(ROW(),COLUMN())))</formula>
    </cfRule>
  </conditionalFormatting>
  <conditionalFormatting sqref="AH29:AM29">
    <cfRule type="expression" dxfId="2216" priority="115">
      <formula>INDIRECT(ADDRESS(ROW(),COLUMN()))=TRUNC(INDIRECT(ADDRESS(ROW(),COLUMN())))</formula>
    </cfRule>
  </conditionalFormatting>
  <conditionalFormatting sqref="AN29">
    <cfRule type="expression" dxfId="2215" priority="114">
      <formula>INDIRECT(ADDRESS(ROW(),COLUMN()))=TRUNC(INDIRECT(ADDRESS(ROW(),COLUMN())))</formula>
    </cfRule>
  </conditionalFormatting>
  <conditionalFormatting sqref="AO29:AT29">
    <cfRule type="expression" dxfId="2214" priority="113">
      <formula>INDIRECT(ADDRESS(ROW(),COLUMN()))=TRUNC(INDIRECT(ADDRESS(ROW(),COLUMN())))</formula>
    </cfRule>
  </conditionalFormatting>
  <conditionalFormatting sqref="AU29">
    <cfRule type="expression" dxfId="2213" priority="112">
      <formula>INDIRECT(ADDRESS(ROW(),COLUMN()))=TRUNC(INDIRECT(ADDRESS(ROW(),COLUMN())))</formula>
    </cfRule>
  </conditionalFormatting>
  <conditionalFormatting sqref="AV29:AW29">
    <cfRule type="expression" dxfId="2212" priority="111">
      <formula>INDIRECT(ADDRESS(ROW(),COLUMN()))=TRUNC(INDIRECT(ADDRESS(ROW(),COLUMN())))</formula>
    </cfRule>
  </conditionalFormatting>
  <conditionalFormatting sqref="S32">
    <cfRule type="expression" dxfId="2211" priority="110">
      <formula>INDIRECT(ADDRESS(ROW(),COLUMN()))=TRUNC(INDIRECT(ADDRESS(ROW(),COLUMN())))</formula>
    </cfRule>
  </conditionalFormatting>
  <conditionalFormatting sqref="T32:Y32">
    <cfRule type="expression" dxfId="2210" priority="109">
      <formula>INDIRECT(ADDRESS(ROW(),COLUMN()))=TRUNC(INDIRECT(ADDRESS(ROW(),COLUMN())))</formula>
    </cfRule>
  </conditionalFormatting>
  <conditionalFormatting sqref="Z32">
    <cfRule type="expression" dxfId="2209" priority="108">
      <formula>INDIRECT(ADDRESS(ROW(),COLUMN()))=TRUNC(INDIRECT(ADDRESS(ROW(),COLUMN())))</formula>
    </cfRule>
  </conditionalFormatting>
  <conditionalFormatting sqref="AA32:AF32">
    <cfRule type="expression" dxfId="2208" priority="107">
      <formula>INDIRECT(ADDRESS(ROW(),COLUMN()))=TRUNC(INDIRECT(ADDRESS(ROW(),COLUMN())))</formula>
    </cfRule>
  </conditionalFormatting>
  <conditionalFormatting sqref="AG32">
    <cfRule type="expression" dxfId="2207" priority="106">
      <formula>INDIRECT(ADDRESS(ROW(),COLUMN()))=TRUNC(INDIRECT(ADDRESS(ROW(),COLUMN())))</formula>
    </cfRule>
  </conditionalFormatting>
  <conditionalFormatting sqref="AH32:AM32">
    <cfRule type="expression" dxfId="2206" priority="105">
      <formula>INDIRECT(ADDRESS(ROW(),COLUMN()))=TRUNC(INDIRECT(ADDRESS(ROW(),COLUMN())))</formula>
    </cfRule>
  </conditionalFormatting>
  <conditionalFormatting sqref="AN32">
    <cfRule type="expression" dxfId="2205" priority="104">
      <formula>INDIRECT(ADDRESS(ROW(),COLUMN()))=TRUNC(INDIRECT(ADDRESS(ROW(),COLUMN())))</formula>
    </cfRule>
  </conditionalFormatting>
  <conditionalFormatting sqref="AO32:AT32">
    <cfRule type="expression" dxfId="2204" priority="103">
      <formula>INDIRECT(ADDRESS(ROW(),COLUMN()))=TRUNC(INDIRECT(ADDRESS(ROW(),COLUMN())))</formula>
    </cfRule>
  </conditionalFormatting>
  <conditionalFormatting sqref="AU32">
    <cfRule type="expression" dxfId="2203" priority="102">
      <formula>INDIRECT(ADDRESS(ROW(),COLUMN()))=TRUNC(INDIRECT(ADDRESS(ROW(),COLUMN())))</formula>
    </cfRule>
  </conditionalFormatting>
  <conditionalFormatting sqref="AV32:AW32">
    <cfRule type="expression" dxfId="2202" priority="101">
      <formula>INDIRECT(ADDRESS(ROW(),COLUMN()))=TRUNC(INDIRECT(ADDRESS(ROW(),COLUMN())))</formula>
    </cfRule>
  </conditionalFormatting>
  <conditionalFormatting sqref="S35">
    <cfRule type="expression" dxfId="2201" priority="100">
      <formula>INDIRECT(ADDRESS(ROW(),COLUMN()))=TRUNC(INDIRECT(ADDRESS(ROW(),COLUMN())))</formula>
    </cfRule>
  </conditionalFormatting>
  <conditionalFormatting sqref="T35:Y35">
    <cfRule type="expression" dxfId="2200" priority="99">
      <formula>INDIRECT(ADDRESS(ROW(),COLUMN()))=TRUNC(INDIRECT(ADDRESS(ROW(),COLUMN())))</formula>
    </cfRule>
  </conditionalFormatting>
  <conditionalFormatting sqref="Z35">
    <cfRule type="expression" dxfId="2199" priority="98">
      <formula>INDIRECT(ADDRESS(ROW(),COLUMN()))=TRUNC(INDIRECT(ADDRESS(ROW(),COLUMN())))</formula>
    </cfRule>
  </conditionalFormatting>
  <conditionalFormatting sqref="AA35:AF35">
    <cfRule type="expression" dxfId="2198" priority="97">
      <formula>INDIRECT(ADDRESS(ROW(),COLUMN()))=TRUNC(INDIRECT(ADDRESS(ROW(),COLUMN())))</formula>
    </cfRule>
  </conditionalFormatting>
  <conditionalFormatting sqref="AG35">
    <cfRule type="expression" dxfId="2197" priority="96">
      <formula>INDIRECT(ADDRESS(ROW(),COLUMN()))=TRUNC(INDIRECT(ADDRESS(ROW(),COLUMN())))</formula>
    </cfRule>
  </conditionalFormatting>
  <conditionalFormatting sqref="AH35:AM35">
    <cfRule type="expression" dxfId="2196" priority="95">
      <formula>INDIRECT(ADDRESS(ROW(),COLUMN()))=TRUNC(INDIRECT(ADDRESS(ROW(),COLUMN())))</formula>
    </cfRule>
  </conditionalFormatting>
  <conditionalFormatting sqref="AN35">
    <cfRule type="expression" dxfId="2195" priority="94">
      <formula>INDIRECT(ADDRESS(ROW(),COLUMN()))=TRUNC(INDIRECT(ADDRESS(ROW(),COLUMN())))</formula>
    </cfRule>
  </conditionalFormatting>
  <conditionalFormatting sqref="AO35:AT35">
    <cfRule type="expression" dxfId="2194" priority="93">
      <formula>INDIRECT(ADDRESS(ROW(),COLUMN()))=TRUNC(INDIRECT(ADDRESS(ROW(),COLUMN())))</formula>
    </cfRule>
  </conditionalFormatting>
  <conditionalFormatting sqref="AU35">
    <cfRule type="expression" dxfId="2193" priority="92">
      <formula>INDIRECT(ADDRESS(ROW(),COLUMN()))=TRUNC(INDIRECT(ADDRESS(ROW(),COLUMN())))</formula>
    </cfRule>
  </conditionalFormatting>
  <conditionalFormatting sqref="AV35:AW35">
    <cfRule type="expression" dxfId="2192" priority="91">
      <formula>INDIRECT(ADDRESS(ROW(),COLUMN()))=TRUNC(INDIRECT(ADDRESS(ROW(),COLUMN())))</formula>
    </cfRule>
  </conditionalFormatting>
  <conditionalFormatting sqref="S38">
    <cfRule type="expression" dxfId="2191" priority="90">
      <formula>INDIRECT(ADDRESS(ROW(),COLUMN()))=TRUNC(INDIRECT(ADDRESS(ROW(),COLUMN())))</formula>
    </cfRule>
  </conditionalFormatting>
  <conditionalFormatting sqref="T38:Y38">
    <cfRule type="expression" dxfId="2190" priority="89">
      <formula>INDIRECT(ADDRESS(ROW(),COLUMN()))=TRUNC(INDIRECT(ADDRESS(ROW(),COLUMN())))</formula>
    </cfRule>
  </conditionalFormatting>
  <conditionalFormatting sqref="Z38">
    <cfRule type="expression" dxfId="2189" priority="88">
      <formula>INDIRECT(ADDRESS(ROW(),COLUMN()))=TRUNC(INDIRECT(ADDRESS(ROW(),COLUMN())))</formula>
    </cfRule>
  </conditionalFormatting>
  <conditionalFormatting sqref="AA38:AF38">
    <cfRule type="expression" dxfId="2188" priority="87">
      <formula>INDIRECT(ADDRESS(ROW(),COLUMN()))=TRUNC(INDIRECT(ADDRESS(ROW(),COLUMN())))</formula>
    </cfRule>
  </conditionalFormatting>
  <conditionalFormatting sqref="AG38">
    <cfRule type="expression" dxfId="2187" priority="86">
      <formula>INDIRECT(ADDRESS(ROW(),COLUMN()))=TRUNC(INDIRECT(ADDRESS(ROW(),COLUMN())))</formula>
    </cfRule>
  </conditionalFormatting>
  <conditionalFormatting sqref="AH38:AM38">
    <cfRule type="expression" dxfId="2186" priority="85">
      <formula>INDIRECT(ADDRESS(ROW(),COLUMN()))=TRUNC(INDIRECT(ADDRESS(ROW(),COLUMN())))</formula>
    </cfRule>
  </conditionalFormatting>
  <conditionalFormatting sqref="AN38">
    <cfRule type="expression" dxfId="2185" priority="84">
      <formula>INDIRECT(ADDRESS(ROW(),COLUMN()))=TRUNC(INDIRECT(ADDRESS(ROW(),COLUMN())))</formula>
    </cfRule>
  </conditionalFormatting>
  <conditionalFormatting sqref="AO38:AT38">
    <cfRule type="expression" dxfId="2184" priority="83">
      <formula>INDIRECT(ADDRESS(ROW(),COLUMN()))=TRUNC(INDIRECT(ADDRESS(ROW(),COLUMN())))</formula>
    </cfRule>
  </conditionalFormatting>
  <conditionalFormatting sqref="AU38">
    <cfRule type="expression" dxfId="2183" priority="82">
      <formula>INDIRECT(ADDRESS(ROW(),COLUMN()))=TRUNC(INDIRECT(ADDRESS(ROW(),COLUMN())))</formula>
    </cfRule>
  </conditionalFormatting>
  <conditionalFormatting sqref="AV38:AW38">
    <cfRule type="expression" dxfId="2182" priority="81">
      <formula>INDIRECT(ADDRESS(ROW(),COLUMN()))=TRUNC(INDIRECT(ADDRESS(ROW(),COLUMN())))</formula>
    </cfRule>
  </conditionalFormatting>
  <conditionalFormatting sqref="S41">
    <cfRule type="expression" dxfId="2181" priority="80">
      <formula>INDIRECT(ADDRESS(ROW(),COLUMN()))=TRUNC(INDIRECT(ADDRESS(ROW(),COLUMN())))</formula>
    </cfRule>
  </conditionalFormatting>
  <conditionalFormatting sqref="T41:Y41">
    <cfRule type="expression" dxfId="2180" priority="79">
      <formula>INDIRECT(ADDRESS(ROW(),COLUMN()))=TRUNC(INDIRECT(ADDRESS(ROW(),COLUMN())))</formula>
    </cfRule>
  </conditionalFormatting>
  <conditionalFormatting sqref="Z41">
    <cfRule type="expression" dxfId="2179" priority="78">
      <formula>INDIRECT(ADDRESS(ROW(),COLUMN()))=TRUNC(INDIRECT(ADDRESS(ROW(),COLUMN())))</formula>
    </cfRule>
  </conditionalFormatting>
  <conditionalFormatting sqref="AA41:AF41">
    <cfRule type="expression" dxfId="2178" priority="77">
      <formula>INDIRECT(ADDRESS(ROW(),COLUMN()))=TRUNC(INDIRECT(ADDRESS(ROW(),COLUMN())))</formula>
    </cfRule>
  </conditionalFormatting>
  <conditionalFormatting sqref="AG41">
    <cfRule type="expression" dxfId="2177" priority="76">
      <formula>INDIRECT(ADDRESS(ROW(),COLUMN()))=TRUNC(INDIRECT(ADDRESS(ROW(),COLUMN())))</formula>
    </cfRule>
  </conditionalFormatting>
  <conditionalFormatting sqref="AH41:AM41">
    <cfRule type="expression" dxfId="2176" priority="75">
      <formula>INDIRECT(ADDRESS(ROW(),COLUMN()))=TRUNC(INDIRECT(ADDRESS(ROW(),COLUMN())))</formula>
    </cfRule>
  </conditionalFormatting>
  <conditionalFormatting sqref="AN41">
    <cfRule type="expression" dxfId="2175" priority="74">
      <formula>INDIRECT(ADDRESS(ROW(),COLUMN()))=TRUNC(INDIRECT(ADDRESS(ROW(),COLUMN())))</formula>
    </cfRule>
  </conditionalFormatting>
  <conditionalFormatting sqref="AO41:AT41">
    <cfRule type="expression" dxfId="2174" priority="73">
      <formula>INDIRECT(ADDRESS(ROW(),COLUMN()))=TRUNC(INDIRECT(ADDRESS(ROW(),COLUMN())))</formula>
    </cfRule>
  </conditionalFormatting>
  <conditionalFormatting sqref="AU41">
    <cfRule type="expression" dxfId="2173" priority="72">
      <formula>INDIRECT(ADDRESS(ROW(),COLUMN()))=TRUNC(INDIRECT(ADDRESS(ROW(),COLUMN())))</formula>
    </cfRule>
  </conditionalFormatting>
  <conditionalFormatting sqref="AV41:AW41">
    <cfRule type="expression" dxfId="2172" priority="71">
      <formula>INDIRECT(ADDRESS(ROW(),COLUMN()))=TRUNC(INDIRECT(ADDRESS(ROW(),COLUMN())))</formula>
    </cfRule>
  </conditionalFormatting>
  <conditionalFormatting sqref="S44">
    <cfRule type="expression" dxfId="2171" priority="70">
      <formula>INDIRECT(ADDRESS(ROW(),COLUMN()))=TRUNC(INDIRECT(ADDRESS(ROW(),COLUMN())))</formula>
    </cfRule>
  </conditionalFormatting>
  <conditionalFormatting sqref="T44:Y44">
    <cfRule type="expression" dxfId="2170" priority="69">
      <formula>INDIRECT(ADDRESS(ROW(),COLUMN()))=TRUNC(INDIRECT(ADDRESS(ROW(),COLUMN())))</formula>
    </cfRule>
  </conditionalFormatting>
  <conditionalFormatting sqref="Z44">
    <cfRule type="expression" dxfId="2169" priority="68">
      <formula>INDIRECT(ADDRESS(ROW(),COLUMN()))=TRUNC(INDIRECT(ADDRESS(ROW(),COLUMN())))</formula>
    </cfRule>
  </conditionalFormatting>
  <conditionalFormatting sqref="AA44:AF44">
    <cfRule type="expression" dxfId="2168" priority="67">
      <formula>INDIRECT(ADDRESS(ROW(),COLUMN()))=TRUNC(INDIRECT(ADDRESS(ROW(),COLUMN())))</formula>
    </cfRule>
  </conditionalFormatting>
  <conditionalFormatting sqref="AG44">
    <cfRule type="expression" dxfId="2167" priority="66">
      <formula>INDIRECT(ADDRESS(ROW(),COLUMN()))=TRUNC(INDIRECT(ADDRESS(ROW(),COLUMN())))</formula>
    </cfRule>
  </conditionalFormatting>
  <conditionalFormatting sqref="AH44:AM44">
    <cfRule type="expression" dxfId="2166" priority="65">
      <formula>INDIRECT(ADDRESS(ROW(),COLUMN()))=TRUNC(INDIRECT(ADDRESS(ROW(),COLUMN())))</formula>
    </cfRule>
  </conditionalFormatting>
  <conditionalFormatting sqref="AN44">
    <cfRule type="expression" dxfId="2165" priority="64">
      <formula>INDIRECT(ADDRESS(ROW(),COLUMN()))=TRUNC(INDIRECT(ADDRESS(ROW(),COLUMN())))</formula>
    </cfRule>
  </conditionalFormatting>
  <conditionalFormatting sqref="AO44:AT44">
    <cfRule type="expression" dxfId="2164" priority="63">
      <formula>INDIRECT(ADDRESS(ROW(),COLUMN()))=TRUNC(INDIRECT(ADDRESS(ROW(),COLUMN())))</formula>
    </cfRule>
  </conditionalFormatting>
  <conditionalFormatting sqref="AU44">
    <cfRule type="expression" dxfId="2163" priority="62">
      <formula>INDIRECT(ADDRESS(ROW(),COLUMN()))=TRUNC(INDIRECT(ADDRESS(ROW(),COLUMN())))</formula>
    </cfRule>
  </conditionalFormatting>
  <conditionalFormatting sqref="AV44:AW44">
    <cfRule type="expression" dxfId="2162" priority="61">
      <formula>INDIRECT(ADDRESS(ROW(),COLUMN()))=TRUNC(INDIRECT(ADDRESS(ROW(),COLUMN())))</formula>
    </cfRule>
  </conditionalFormatting>
  <conditionalFormatting sqref="S47">
    <cfRule type="expression" dxfId="2161" priority="60">
      <formula>INDIRECT(ADDRESS(ROW(),COLUMN()))=TRUNC(INDIRECT(ADDRESS(ROW(),COLUMN())))</formula>
    </cfRule>
  </conditionalFormatting>
  <conditionalFormatting sqref="T47:Y47">
    <cfRule type="expression" dxfId="2160" priority="59">
      <formula>INDIRECT(ADDRESS(ROW(),COLUMN()))=TRUNC(INDIRECT(ADDRESS(ROW(),COLUMN())))</formula>
    </cfRule>
  </conditionalFormatting>
  <conditionalFormatting sqref="Z47">
    <cfRule type="expression" dxfId="2159" priority="58">
      <formula>INDIRECT(ADDRESS(ROW(),COLUMN()))=TRUNC(INDIRECT(ADDRESS(ROW(),COLUMN())))</formula>
    </cfRule>
  </conditionalFormatting>
  <conditionalFormatting sqref="AA47:AF47">
    <cfRule type="expression" dxfId="2158" priority="57">
      <formula>INDIRECT(ADDRESS(ROW(),COLUMN()))=TRUNC(INDIRECT(ADDRESS(ROW(),COLUMN())))</formula>
    </cfRule>
  </conditionalFormatting>
  <conditionalFormatting sqref="AG47">
    <cfRule type="expression" dxfId="2157" priority="56">
      <formula>INDIRECT(ADDRESS(ROW(),COLUMN()))=TRUNC(INDIRECT(ADDRESS(ROW(),COLUMN())))</formula>
    </cfRule>
  </conditionalFormatting>
  <conditionalFormatting sqref="AH47:AM47">
    <cfRule type="expression" dxfId="2156" priority="55">
      <formula>INDIRECT(ADDRESS(ROW(),COLUMN()))=TRUNC(INDIRECT(ADDRESS(ROW(),COLUMN())))</formula>
    </cfRule>
  </conditionalFormatting>
  <conditionalFormatting sqref="AN47">
    <cfRule type="expression" dxfId="2155" priority="54">
      <formula>INDIRECT(ADDRESS(ROW(),COLUMN()))=TRUNC(INDIRECT(ADDRESS(ROW(),COLUMN())))</formula>
    </cfRule>
  </conditionalFormatting>
  <conditionalFormatting sqref="AO47:AT47">
    <cfRule type="expression" dxfId="2154" priority="53">
      <formula>INDIRECT(ADDRESS(ROW(),COLUMN()))=TRUNC(INDIRECT(ADDRESS(ROW(),COLUMN())))</formula>
    </cfRule>
  </conditionalFormatting>
  <conditionalFormatting sqref="AU47">
    <cfRule type="expression" dxfId="2153" priority="52">
      <formula>INDIRECT(ADDRESS(ROW(),COLUMN()))=TRUNC(INDIRECT(ADDRESS(ROW(),COLUMN())))</formula>
    </cfRule>
  </conditionalFormatting>
  <conditionalFormatting sqref="AV47:AW47">
    <cfRule type="expression" dxfId="2152" priority="51">
      <formula>INDIRECT(ADDRESS(ROW(),COLUMN()))=TRUNC(INDIRECT(ADDRESS(ROW(),COLUMN())))</formula>
    </cfRule>
  </conditionalFormatting>
  <conditionalFormatting sqref="S50">
    <cfRule type="expression" dxfId="2151" priority="50">
      <formula>INDIRECT(ADDRESS(ROW(),COLUMN()))=TRUNC(INDIRECT(ADDRESS(ROW(),COLUMN())))</formula>
    </cfRule>
  </conditionalFormatting>
  <conditionalFormatting sqref="T50:Y50">
    <cfRule type="expression" dxfId="2150" priority="49">
      <formula>INDIRECT(ADDRESS(ROW(),COLUMN()))=TRUNC(INDIRECT(ADDRESS(ROW(),COLUMN())))</formula>
    </cfRule>
  </conditionalFormatting>
  <conditionalFormatting sqref="Z50">
    <cfRule type="expression" dxfId="2149" priority="48">
      <formula>INDIRECT(ADDRESS(ROW(),COLUMN()))=TRUNC(INDIRECT(ADDRESS(ROW(),COLUMN())))</formula>
    </cfRule>
  </conditionalFormatting>
  <conditionalFormatting sqref="AA50:AF50">
    <cfRule type="expression" dxfId="2148" priority="47">
      <formula>INDIRECT(ADDRESS(ROW(),COLUMN()))=TRUNC(INDIRECT(ADDRESS(ROW(),COLUMN())))</formula>
    </cfRule>
  </conditionalFormatting>
  <conditionalFormatting sqref="AG50">
    <cfRule type="expression" dxfId="2147" priority="46">
      <formula>INDIRECT(ADDRESS(ROW(),COLUMN()))=TRUNC(INDIRECT(ADDRESS(ROW(),COLUMN())))</formula>
    </cfRule>
  </conditionalFormatting>
  <conditionalFormatting sqref="AH50:AM50">
    <cfRule type="expression" dxfId="2146" priority="45">
      <formula>INDIRECT(ADDRESS(ROW(),COLUMN()))=TRUNC(INDIRECT(ADDRESS(ROW(),COLUMN())))</formula>
    </cfRule>
  </conditionalFormatting>
  <conditionalFormatting sqref="AN50">
    <cfRule type="expression" dxfId="2145" priority="44">
      <formula>INDIRECT(ADDRESS(ROW(),COLUMN()))=TRUNC(INDIRECT(ADDRESS(ROW(),COLUMN())))</formula>
    </cfRule>
  </conditionalFormatting>
  <conditionalFormatting sqref="AO50:AT50">
    <cfRule type="expression" dxfId="2144" priority="43">
      <formula>INDIRECT(ADDRESS(ROW(),COLUMN()))=TRUNC(INDIRECT(ADDRESS(ROW(),COLUMN())))</formula>
    </cfRule>
  </conditionalFormatting>
  <conditionalFormatting sqref="AU50">
    <cfRule type="expression" dxfId="2143" priority="42">
      <formula>INDIRECT(ADDRESS(ROW(),COLUMN()))=TRUNC(INDIRECT(ADDRESS(ROW(),COLUMN())))</formula>
    </cfRule>
  </conditionalFormatting>
  <conditionalFormatting sqref="AV50:AW50">
    <cfRule type="expression" dxfId="2142" priority="41">
      <formula>INDIRECT(ADDRESS(ROW(),COLUMN()))=TRUNC(INDIRECT(ADDRESS(ROW(),COLUMN())))</formula>
    </cfRule>
  </conditionalFormatting>
  <conditionalFormatting sqref="S53">
    <cfRule type="expression" dxfId="2141" priority="40">
      <formula>INDIRECT(ADDRESS(ROW(),COLUMN()))=TRUNC(INDIRECT(ADDRESS(ROW(),COLUMN())))</formula>
    </cfRule>
  </conditionalFormatting>
  <conditionalFormatting sqref="T53:Y53">
    <cfRule type="expression" dxfId="2140" priority="39">
      <formula>INDIRECT(ADDRESS(ROW(),COLUMN()))=TRUNC(INDIRECT(ADDRESS(ROW(),COLUMN())))</formula>
    </cfRule>
  </conditionalFormatting>
  <conditionalFormatting sqref="Z53">
    <cfRule type="expression" dxfId="2139" priority="38">
      <formula>INDIRECT(ADDRESS(ROW(),COLUMN()))=TRUNC(INDIRECT(ADDRESS(ROW(),COLUMN())))</formula>
    </cfRule>
  </conditionalFormatting>
  <conditionalFormatting sqref="AA53:AF53">
    <cfRule type="expression" dxfId="2138" priority="37">
      <formula>INDIRECT(ADDRESS(ROW(),COLUMN()))=TRUNC(INDIRECT(ADDRESS(ROW(),COLUMN())))</formula>
    </cfRule>
  </conditionalFormatting>
  <conditionalFormatting sqref="AG53">
    <cfRule type="expression" dxfId="2137" priority="36">
      <formula>INDIRECT(ADDRESS(ROW(),COLUMN()))=TRUNC(INDIRECT(ADDRESS(ROW(),COLUMN())))</formula>
    </cfRule>
  </conditionalFormatting>
  <conditionalFormatting sqref="AH53:AM53">
    <cfRule type="expression" dxfId="2136" priority="35">
      <formula>INDIRECT(ADDRESS(ROW(),COLUMN()))=TRUNC(INDIRECT(ADDRESS(ROW(),COLUMN())))</formula>
    </cfRule>
  </conditionalFormatting>
  <conditionalFormatting sqref="AN53">
    <cfRule type="expression" dxfId="2135" priority="34">
      <formula>INDIRECT(ADDRESS(ROW(),COLUMN()))=TRUNC(INDIRECT(ADDRESS(ROW(),COLUMN())))</formula>
    </cfRule>
  </conditionalFormatting>
  <conditionalFormatting sqref="AO53:AT53">
    <cfRule type="expression" dxfId="2134" priority="33">
      <formula>INDIRECT(ADDRESS(ROW(),COLUMN()))=TRUNC(INDIRECT(ADDRESS(ROW(),COLUMN())))</formula>
    </cfRule>
  </conditionalFormatting>
  <conditionalFormatting sqref="AU53">
    <cfRule type="expression" dxfId="2133" priority="32">
      <formula>INDIRECT(ADDRESS(ROW(),COLUMN()))=TRUNC(INDIRECT(ADDRESS(ROW(),COLUMN())))</formula>
    </cfRule>
  </conditionalFormatting>
  <conditionalFormatting sqref="AV53:AW53">
    <cfRule type="expression" dxfId="2132" priority="31">
      <formula>INDIRECT(ADDRESS(ROW(),COLUMN()))=TRUNC(INDIRECT(ADDRESS(ROW(),COLUMN())))</formula>
    </cfRule>
  </conditionalFormatting>
  <conditionalFormatting sqref="S56">
    <cfRule type="expression" dxfId="2131" priority="30">
      <formula>INDIRECT(ADDRESS(ROW(),COLUMN()))=TRUNC(INDIRECT(ADDRESS(ROW(),COLUMN())))</formula>
    </cfRule>
  </conditionalFormatting>
  <conditionalFormatting sqref="T56:Y56">
    <cfRule type="expression" dxfId="2130" priority="29">
      <formula>INDIRECT(ADDRESS(ROW(),COLUMN()))=TRUNC(INDIRECT(ADDRESS(ROW(),COLUMN())))</formula>
    </cfRule>
  </conditionalFormatting>
  <conditionalFormatting sqref="Z56">
    <cfRule type="expression" dxfId="2129" priority="28">
      <formula>INDIRECT(ADDRESS(ROW(),COLUMN()))=TRUNC(INDIRECT(ADDRESS(ROW(),COLUMN())))</formula>
    </cfRule>
  </conditionalFormatting>
  <conditionalFormatting sqref="AA56:AF56">
    <cfRule type="expression" dxfId="2128" priority="27">
      <formula>INDIRECT(ADDRESS(ROW(),COLUMN()))=TRUNC(INDIRECT(ADDRESS(ROW(),COLUMN())))</formula>
    </cfRule>
  </conditionalFormatting>
  <conditionalFormatting sqref="AG56">
    <cfRule type="expression" dxfId="2127" priority="26">
      <formula>INDIRECT(ADDRESS(ROW(),COLUMN()))=TRUNC(INDIRECT(ADDRESS(ROW(),COLUMN())))</formula>
    </cfRule>
  </conditionalFormatting>
  <conditionalFormatting sqref="AH56:AM56">
    <cfRule type="expression" dxfId="2126" priority="25">
      <formula>INDIRECT(ADDRESS(ROW(),COLUMN()))=TRUNC(INDIRECT(ADDRESS(ROW(),COLUMN())))</formula>
    </cfRule>
  </conditionalFormatting>
  <conditionalFormatting sqref="AN56">
    <cfRule type="expression" dxfId="2125" priority="24">
      <formula>INDIRECT(ADDRESS(ROW(),COLUMN()))=TRUNC(INDIRECT(ADDRESS(ROW(),COLUMN())))</formula>
    </cfRule>
  </conditionalFormatting>
  <conditionalFormatting sqref="AO56:AT56">
    <cfRule type="expression" dxfId="2124" priority="23">
      <formula>INDIRECT(ADDRESS(ROW(),COLUMN()))=TRUNC(INDIRECT(ADDRESS(ROW(),COLUMN())))</formula>
    </cfRule>
  </conditionalFormatting>
  <conditionalFormatting sqref="AU56">
    <cfRule type="expression" dxfId="2123" priority="22">
      <formula>INDIRECT(ADDRESS(ROW(),COLUMN()))=TRUNC(INDIRECT(ADDRESS(ROW(),COLUMN())))</formula>
    </cfRule>
  </conditionalFormatting>
  <conditionalFormatting sqref="AV56:AW56">
    <cfRule type="expression" dxfId="2122" priority="21">
      <formula>INDIRECT(ADDRESS(ROW(),COLUMN()))=TRUNC(INDIRECT(ADDRESS(ROW(),COLUMN())))</formula>
    </cfRule>
  </conditionalFormatting>
  <conditionalFormatting sqref="S59">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Z59">
    <cfRule type="expression" dxfId="2119" priority="18">
      <formula>INDIRECT(ADDRESS(ROW(),COLUMN()))=TRUNC(INDIRECT(ADDRESS(ROW(),COLUMN())))</formula>
    </cfRule>
  </conditionalFormatting>
  <conditionalFormatting sqref="AA59:AF59">
    <cfRule type="expression" dxfId="2118" priority="17">
      <formula>INDIRECT(ADDRESS(ROW(),COLUMN()))=TRUNC(INDIRECT(ADDRESS(ROW(),COLUMN())))</formula>
    </cfRule>
  </conditionalFormatting>
  <conditionalFormatting sqref="AG59">
    <cfRule type="expression" dxfId="2117" priority="16">
      <formula>INDIRECT(ADDRESS(ROW(),COLUMN()))=TRUNC(INDIRECT(ADDRESS(ROW(),COLUMN())))</formula>
    </cfRule>
  </conditionalFormatting>
  <conditionalFormatting sqref="AH59:AM59">
    <cfRule type="expression" dxfId="2116" priority="15">
      <formula>INDIRECT(ADDRESS(ROW(),COLUMN()))=TRUNC(INDIRECT(ADDRESS(ROW(),COLUMN())))</formula>
    </cfRule>
  </conditionalFormatting>
  <conditionalFormatting sqref="AN59">
    <cfRule type="expression" dxfId="2115" priority="14">
      <formula>INDIRECT(ADDRESS(ROW(),COLUMN()))=TRUNC(INDIRECT(ADDRESS(ROW(),COLUMN())))</formula>
    </cfRule>
  </conditionalFormatting>
  <conditionalFormatting sqref="AO59:AT59">
    <cfRule type="expression" dxfId="2114" priority="13">
      <formula>INDIRECT(ADDRESS(ROW(),COLUMN()))=TRUNC(INDIRECT(ADDRESS(ROW(),COLUMN())))</formula>
    </cfRule>
  </conditionalFormatting>
  <conditionalFormatting sqref="AU59">
    <cfRule type="expression" dxfId="2113" priority="12">
      <formula>INDIRECT(ADDRESS(ROW(),COLUMN()))=TRUNC(INDIRECT(ADDRESS(ROW(),COLUMN())))</formula>
    </cfRule>
  </conditionalFormatting>
  <conditionalFormatting sqref="AV59:AW59">
    <cfRule type="expression" dxfId="2112" priority="11">
      <formula>INDIRECT(ADDRESS(ROW(),COLUMN()))=TRUNC(INDIRECT(ADDRESS(ROW(),COLUMN())))</formula>
    </cfRule>
  </conditionalFormatting>
  <conditionalFormatting sqref="S62">
    <cfRule type="expression" dxfId="2111" priority="10">
      <formula>INDIRECT(ADDRESS(ROW(),COLUMN()))=TRUNC(INDIRECT(ADDRESS(ROW(),COLUMN())))</formula>
    </cfRule>
  </conditionalFormatting>
  <conditionalFormatting sqref="T62:Y62">
    <cfRule type="expression" dxfId="2110" priority="9">
      <formula>INDIRECT(ADDRESS(ROW(),COLUMN()))=TRUNC(INDIRECT(ADDRESS(ROW(),COLUMN())))</formula>
    </cfRule>
  </conditionalFormatting>
  <conditionalFormatting sqref="Z62">
    <cfRule type="expression" dxfId="2109" priority="8">
      <formula>INDIRECT(ADDRESS(ROW(),COLUMN()))=TRUNC(INDIRECT(ADDRESS(ROW(),COLUMN())))</formula>
    </cfRule>
  </conditionalFormatting>
  <conditionalFormatting sqref="AA62:AF62">
    <cfRule type="expression" dxfId="2108" priority="7">
      <formula>INDIRECT(ADDRESS(ROW(),COLUMN()))=TRUNC(INDIRECT(ADDRESS(ROW(),COLUMN())))</formula>
    </cfRule>
  </conditionalFormatting>
  <conditionalFormatting sqref="AG62">
    <cfRule type="expression" dxfId="2107" priority="6">
      <formula>INDIRECT(ADDRESS(ROW(),COLUMN()))=TRUNC(INDIRECT(ADDRESS(ROW(),COLUMN())))</formula>
    </cfRule>
  </conditionalFormatting>
  <conditionalFormatting sqref="AH62:AM62">
    <cfRule type="expression" dxfId="2106" priority="5">
      <formula>INDIRECT(ADDRESS(ROW(),COLUMN()))=TRUNC(INDIRECT(ADDRESS(ROW(),COLUMN())))</formula>
    </cfRule>
  </conditionalFormatting>
  <conditionalFormatting sqref="AN62">
    <cfRule type="expression" dxfId="2105" priority="4">
      <formula>INDIRECT(ADDRESS(ROW(),COLUMN()))=TRUNC(INDIRECT(ADDRESS(ROW(),COLUMN())))</formula>
    </cfRule>
  </conditionalFormatting>
  <conditionalFormatting sqref="AO62:AT62">
    <cfRule type="expression" dxfId="2104" priority="3">
      <formula>INDIRECT(ADDRESS(ROW(),COLUMN()))=TRUNC(INDIRECT(ADDRESS(ROW(),COLUMN())))</formula>
    </cfRule>
  </conditionalFormatting>
  <conditionalFormatting sqref="AU62">
    <cfRule type="expression" dxfId="2103" priority="2">
      <formula>INDIRECT(ADDRESS(ROW(),COLUMN()))=TRUNC(INDIRECT(ADDRESS(ROW(),COLUMN())))</formula>
    </cfRule>
  </conditionalFormatting>
  <conditionalFormatting sqref="AV62:AW62">
    <cfRule type="expression" dxfId="2102" priority="1">
      <formula>INDIRECT(ADDRESS(ROW(),COLUMN()))=TRUNC(INDIRECT(ADDRESS(ROW(),COLUMN())))</formula>
    </cfRule>
  </conditionalFormatting>
  <dataValidations count="10">
    <dataValidation type="list" errorStyle="warning" allowBlank="1" showInputMessage="1" error="リストにない場合のみ、入力してください。" sqref="H24:K62" xr:uid="{00000000-0002-0000-0200-000000000000}">
      <formula1>INDIRECT(C24)</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4:AW24"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4:E62" xr:uid="{00000000-0002-0000-0200-000005000000}">
      <formula1>職種</formula1>
    </dataValidation>
    <dataValidation type="list" allowBlank="1" showInputMessage="1" sqref="S27:AW27 S30:AW30 S33:AW33 S36:AW36 S39:AW39 S42:AW42 S45:AW45 S48:AW48 S51:AW51 S54:AW54 S57:AW57 S60:AW60" xr:uid="{00000000-0002-0000-0200-000006000000}">
      <formula1>シフト記号表</formula1>
    </dataValidation>
    <dataValidation type="list" allowBlank="1" showInputMessage="1" sqref="G24:G62"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 type="list" allowBlank="1" showInputMessage="1" showErrorMessage="1" sqref="BD16" xr:uid="{941BDF8D-BE66-468A-824E-4DE34E2C4D54}">
      <formula1>"含む,含まない"</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7"/>
  <sheetViews>
    <sheetView showGridLines="0" view="pageBreakPreview" topLeftCell="A16" zoomScale="55" zoomScaleNormal="70" zoomScaleSheetLayoutView="55" workbookViewId="0">
      <selection activeCell="AB13" sqref="AB1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185</v>
      </c>
      <c r="D1" s="11"/>
      <c r="E1" s="11"/>
      <c r="F1" s="11"/>
      <c r="G1" s="11"/>
      <c r="H1" s="5" t="s">
        <v>0</v>
      </c>
      <c r="J1" s="5"/>
      <c r="L1" s="11"/>
      <c r="M1" s="11"/>
      <c r="N1" s="11"/>
      <c r="O1" s="11"/>
      <c r="P1" s="11"/>
      <c r="Q1" s="11"/>
      <c r="R1" s="11"/>
      <c r="AM1" s="8"/>
      <c r="AN1" s="7"/>
      <c r="AO1" s="7" t="s">
        <v>60</v>
      </c>
      <c r="AP1" s="301" t="s">
        <v>141</v>
      </c>
      <c r="AQ1" s="302"/>
      <c r="AR1" s="302"/>
      <c r="AS1" s="302"/>
      <c r="AT1" s="302"/>
      <c r="AU1" s="302"/>
      <c r="AV1" s="302"/>
      <c r="AW1" s="302"/>
      <c r="AX1" s="302"/>
      <c r="AY1" s="302"/>
      <c r="AZ1" s="302"/>
      <c r="BA1" s="302"/>
      <c r="BB1" s="302"/>
      <c r="BC1" s="302"/>
      <c r="BD1" s="302"/>
      <c r="BE1" s="302"/>
      <c r="BF1" s="7" t="s">
        <v>21</v>
      </c>
    </row>
    <row r="2" spans="2:64" s="12" customFormat="1" ht="20.25" customHeight="1" x14ac:dyDescent="0.4">
      <c r="C2" s="11"/>
      <c r="D2" s="11"/>
      <c r="E2" s="11"/>
      <c r="F2" s="11"/>
      <c r="G2" s="11"/>
      <c r="J2" s="5"/>
      <c r="L2" s="11"/>
      <c r="M2" s="11"/>
      <c r="N2" s="11"/>
      <c r="O2" s="11"/>
      <c r="P2" s="11"/>
      <c r="Q2" s="11"/>
      <c r="R2" s="11"/>
      <c r="Y2" s="90" t="s">
        <v>56</v>
      </c>
      <c r="Z2" s="303">
        <v>6</v>
      </c>
      <c r="AA2" s="303"/>
      <c r="AB2" s="90" t="s">
        <v>57</v>
      </c>
      <c r="AC2" s="580">
        <f>IF(Z2=0,"",YEAR(DATE(2018+Z2,1,1)))</f>
        <v>2024</v>
      </c>
      <c r="AD2" s="580"/>
      <c r="AE2" s="91" t="s">
        <v>58</v>
      </c>
      <c r="AF2" s="91" t="s">
        <v>1</v>
      </c>
      <c r="AG2" s="303">
        <v>4</v>
      </c>
      <c r="AH2" s="303"/>
      <c r="AI2" s="91" t="s">
        <v>47</v>
      </c>
      <c r="AM2" s="8"/>
      <c r="AN2" s="7"/>
      <c r="AO2" s="7" t="s">
        <v>59</v>
      </c>
      <c r="AP2" s="303"/>
      <c r="AQ2" s="303"/>
      <c r="AR2" s="303"/>
      <c r="AS2" s="303"/>
      <c r="AT2" s="303"/>
      <c r="AU2" s="303"/>
      <c r="AV2" s="303"/>
      <c r="AW2" s="303"/>
      <c r="AX2" s="303"/>
      <c r="AY2" s="303"/>
      <c r="AZ2" s="303"/>
      <c r="BA2" s="303"/>
      <c r="BB2" s="303"/>
      <c r="BC2" s="303"/>
      <c r="BD2" s="303"/>
      <c r="BE2" s="303"/>
      <c r="BF2" s="7" t="s">
        <v>21</v>
      </c>
    </row>
    <row r="3" spans="2:64" s="6" customFormat="1" ht="20.25" customHeight="1" x14ac:dyDescent="0.4">
      <c r="B3" s="119"/>
      <c r="C3" s="119"/>
      <c r="D3" s="119"/>
      <c r="E3" s="119"/>
      <c r="F3" s="119"/>
      <c r="G3" s="114"/>
      <c r="H3" s="119"/>
      <c r="I3" s="119"/>
      <c r="J3" s="114"/>
      <c r="K3" s="119"/>
      <c r="L3" s="116"/>
      <c r="M3" s="116"/>
      <c r="N3" s="116"/>
      <c r="O3" s="116"/>
      <c r="P3" s="116"/>
      <c r="Q3" s="116"/>
      <c r="R3" s="116"/>
      <c r="S3" s="119"/>
      <c r="T3" s="119"/>
      <c r="U3" s="119"/>
      <c r="V3" s="119"/>
      <c r="W3" s="119"/>
      <c r="X3" s="119"/>
      <c r="Y3" s="119"/>
      <c r="Z3" s="120"/>
      <c r="AA3" s="120"/>
      <c r="AB3" s="121"/>
      <c r="AC3" s="122"/>
      <c r="AD3" s="121"/>
      <c r="AE3" s="119"/>
      <c r="AF3" s="119"/>
      <c r="AG3" s="119"/>
      <c r="AH3" s="119"/>
      <c r="AI3" s="119"/>
      <c r="AJ3" s="119"/>
      <c r="AK3" s="119"/>
      <c r="AL3" s="119"/>
      <c r="AM3" s="119"/>
      <c r="AN3" s="119"/>
      <c r="AO3" s="119"/>
      <c r="AP3" s="119"/>
      <c r="AQ3" s="119"/>
      <c r="AR3" s="119"/>
      <c r="AS3" s="119"/>
      <c r="AT3" s="119"/>
      <c r="BA3" s="50" t="s">
        <v>92</v>
      </c>
      <c r="BB3" s="305" t="s">
        <v>128</v>
      </c>
      <c r="BC3" s="306"/>
      <c r="BD3" s="306"/>
      <c r="BE3" s="307"/>
      <c r="BF3" s="7"/>
    </row>
    <row r="4" spans="2:64" s="6" customFormat="1" ht="18.75" x14ac:dyDescent="0.4">
      <c r="B4" s="119"/>
      <c r="C4" s="119"/>
      <c r="D4" s="119"/>
      <c r="E4" s="119"/>
      <c r="F4" s="119"/>
      <c r="G4" s="114"/>
      <c r="H4" s="119"/>
      <c r="I4" s="119"/>
      <c r="J4" s="114"/>
      <c r="K4" s="119"/>
      <c r="L4" s="116"/>
      <c r="M4" s="116"/>
      <c r="N4" s="116"/>
      <c r="O4" s="116"/>
      <c r="P4" s="116"/>
      <c r="Q4" s="116"/>
      <c r="R4" s="116"/>
      <c r="S4" s="119"/>
      <c r="T4" s="119"/>
      <c r="U4" s="119"/>
      <c r="V4" s="119"/>
      <c r="W4" s="119"/>
      <c r="X4" s="119"/>
      <c r="Y4" s="119"/>
      <c r="Z4" s="124"/>
      <c r="AA4" s="124"/>
      <c r="AB4" s="119"/>
      <c r="AC4" s="119"/>
      <c r="AD4" s="119"/>
      <c r="AE4" s="119"/>
      <c r="AF4" s="119"/>
      <c r="AG4" s="112"/>
      <c r="AH4" s="112"/>
      <c r="AI4" s="112"/>
      <c r="AJ4" s="112"/>
      <c r="AK4" s="112"/>
      <c r="AL4" s="112"/>
      <c r="AM4" s="112"/>
      <c r="AN4" s="112"/>
      <c r="AO4" s="112"/>
      <c r="AP4" s="112"/>
      <c r="AQ4" s="112"/>
      <c r="AR4" s="112"/>
      <c r="AS4" s="112"/>
      <c r="AT4" s="112"/>
      <c r="AU4" s="12"/>
      <c r="AV4" s="12"/>
      <c r="AW4" s="12"/>
      <c r="AX4" s="12"/>
      <c r="AY4" s="12"/>
      <c r="AZ4" s="12"/>
      <c r="BA4" s="50" t="s">
        <v>129</v>
      </c>
      <c r="BB4" s="305" t="s">
        <v>130</v>
      </c>
      <c r="BC4" s="306"/>
      <c r="BD4" s="306"/>
      <c r="BE4" s="307"/>
      <c r="BF4" s="45"/>
    </row>
    <row r="5" spans="2:64" s="6" customFormat="1" ht="6.75" customHeight="1" x14ac:dyDescent="0.4">
      <c r="B5" s="119"/>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F5" s="119"/>
      <c r="AG5" s="112"/>
      <c r="AH5" s="112"/>
      <c r="AI5" s="112"/>
      <c r="AJ5" s="112"/>
      <c r="AK5" s="112"/>
      <c r="AL5" s="112"/>
      <c r="AM5" s="112"/>
      <c r="AN5" s="112"/>
      <c r="AO5" s="112"/>
      <c r="AP5" s="112"/>
      <c r="AQ5" s="112"/>
      <c r="AR5" s="112"/>
      <c r="AS5" s="112"/>
      <c r="AT5" s="112"/>
      <c r="AU5" s="12"/>
      <c r="AV5" s="12"/>
      <c r="AW5" s="12"/>
      <c r="AX5" s="12"/>
      <c r="AY5" s="12"/>
      <c r="AZ5" s="12"/>
      <c r="BA5" s="12"/>
      <c r="BB5" s="12"/>
      <c r="BC5" s="12"/>
      <c r="BD5" s="12"/>
      <c r="BE5" s="45"/>
      <c r="BF5" s="45"/>
    </row>
    <row r="6" spans="2:64" s="6" customFormat="1" ht="20.25" customHeight="1" x14ac:dyDescent="0.4">
      <c r="B6" s="119"/>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F6" s="119"/>
      <c r="AG6" s="112"/>
      <c r="AH6" s="112"/>
      <c r="AI6" s="112"/>
      <c r="AJ6" s="112"/>
      <c r="AK6" s="112"/>
      <c r="AL6" s="112" t="s">
        <v>156</v>
      </c>
      <c r="AM6" s="112"/>
      <c r="AN6" s="112"/>
      <c r="AO6" s="112"/>
      <c r="AP6" s="112"/>
      <c r="AQ6" s="112"/>
      <c r="AR6" s="112"/>
      <c r="AS6" s="112"/>
      <c r="AT6" s="139"/>
      <c r="AU6" s="139"/>
      <c r="AV6" s="145"/>
      <c r="AW6" s="112"/>
      <c r="AX6" s="308">
        <v>40</v>
      </c>
      <c r="AY6" s="310"/>
      <c r="AZ6" s="145" t="s">
        <v>157</v>
      </c>
      <c r="BA6" s="112"/>
      <c r="BB6" s="308">
        <v>160</v>
      </c>
      <c r="BC6" s="310"/>
      <c r="BD6" s="145" t="s">
        <v>158</v>
      </c>
      <c r="BE6" s="112"/>
      <c r="BF6" s="45"/>
    </row>
    <row r="7" spans="2:64" s="6" customFormat="1" ht="6.75" customHeight="1" x14ac:dyDescent="0.4">
      <c r="B7" s="119"/>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F7" s="119"/>
      <c r="AG7" s="112"/>
      <c r="AH7" s="112"/>
      <c r="AI7" s="112"/>
      <c r="AJ7" s="112"/>
      <c r="AK7" s="112"/>
      <c r="AL7" s="112"/>
      <c r="AM7" s="112"/>
      <c r="AN7" s="112"/>
      <c r="AO7" s="112"/>
      <c r="AP7" s="112"/>
      <c r="AQ7" s="112"/>
      <c r="AR7" s="112"/>
      <c r="AS7" s="112"/>
      <c r="AT7" s="112"/>
      <c r="AU7" s="12"/>
      <c r="AV7" s="12"/>
      <c r="AW7" s="12"/>
      <c r="AX7" s="12"/>
      <c r="AY7" s="12"/>
      <c r="AZ7" s="12"/>
      <c r="BA7" s="12"/>
      <c r="BB7" s="12"/>
      <c r="BC7" s="12"/>
      <c r="BD7" s="12"/>
      <c r="BE7" s="45"/>
      <c r="BF7" s="45"/>
    </row>
    <row r="8" spans="2:64" s="6" customFormat="1" ht="20.25" customHeight="1" x14ac:dyDescent="0.4">
      <c r="B8" s="130"/>
      <c r="C8" s="130"/>
      <c r="D8" s="130"/>
      <c r="E8" s="130"/>
      <c r="F8" s="130"/>
      <c r="G8" s="131"/>
      <c r="H8" s="131"/>
      <c r="I8" s="131"/>
      <c r="J8" s="130"/>
      <c r="K8" s="130"/>
      <c r="L8" s="131"/>
      <c r="M8" s="131"/>
      <c r="N8" s="131"/>
      <c r="O8" s="130"/>
      <c r="P8" s="131"/>
      <c r="Q8" s="131"/>
      <c r="R8" s="131"/>
      <c r="S8" s="132"/>
      <c r="T8" s="133"/>
      <c r="U8" s="133"/>
      <c r="V8" s="134"/>
      <c r="W8" s="119"/>
      <c r="X8" s="119"/>
      <c r="Y8" s="119"/>
      <c r="Z8" s="129"/>
      <c r="AA8" s="135"/>
      <c r="AB8" s="127"/>
      <c r="AC8" s="129"/>
      <c r="AD8" s="129"/>
      <c r="AE8" s="129"/>
      <c r="AF8" s="136"/>
      <c r="AG8" s="137"/>
      <c r="AH8" s="137"/>
      <c r="AI8" s="137"/>
      <c r="AJ8" s="138"/>
      <c r="AK8" s="128"/>
      <c r="AL8" s="135"/>
      <c r="AM8" s="135"/>
      <c r="AN8" s="127"/>
      <c r="AO8" s="139"/>
      <c r="AP8" s="139"/>
      <c r="AQ8" s="139"/>
      <c r="AR8" s="140"/>
      <c r="AS8" s="140"/>
      <c r="AT8" s="112"/>
      <c r="AU8" s="69"/>
      <c r="AV8" s="69"/>
      <c r="AW8" s="44"/>
      <c r="AX8" s="12"/>
      <c r="AY8" s="12" t="s">
        <v>55</v>
      </c>
      <c r="AZ8" s="12"/>
      <c r="BA8" s="12"/>
      <c r="BB8" s="581">
        <f>DAY(EOMONTH(DATE(AC2,AG2,1),0))</f>
        <v>30</v>
      </c>
      <c r="BC8" s="582"/>
      <c r="BD8" s="12" t="s">
        <v>48</v>
      </c>
      <c r="BE8" s="12"/>
      <c r="BF8" s="12"/>
      <c r="BJ8" s="7"/>
      <c r="BK8" s="7"/>
      <c r="BL8" s="7"/>
    </row>
    <row r="9" spans="2:64" s="6" customFormat="1" ht="6" customHeight="1" x14ac:dyDescent="0.4">
      <c r="B9" s="141"/>
      <c r="C9" s="141"/>
      <c r="D9" s="141"/>
      <c r="E9" s="141"/>
      <c r="F9" s="141"/>
      <c r="G9" s="130"/>
      <c r="H9" s="131"/>
      <c r="I9" s="139"/>
      <c r="J9" s="139"/>
      <c r="K9" s="141"/>
      <c r="L9" s="130"/>
      <c r="M9" s="131"/>
      <c r="N9" s="139"/>
      <c r="O9" s="139"/>
      <c r="P9" s="130"/>
      <c r="Q9" s="139"/>
      <c r="R9" s="141"/>
      <c r="S9" s="139"/>
      <c r="T9" s="139"/>
      <c r="U9" s="139"/>
      <c r="V9" s="139"/>
      <c r="W9" s="119"/>
      <c r="X9" s="119"/>
      <c r="Y9" s="119"/>
      <c r="Z9" s="126"/>
      <c r="AA9" s="138"/>
      <c r="AB9" s="138"/>
      <c r="AC9" s="126"/>
      <c r="AD9" s="126"/>
      <c r="AE9" s="126"/>
      <c r="AF9" s="142"/>
      <c r="AG9" s="129"/>
      <c r="AH9" s="138"/>
      <c r="AI9" s="126"/>
      <c r="AJ9" s="137"/>
      <c r="AK9" s="138"/>
      <c r="AL9" s="138"/>
      <c r="AM9" s="138"/>
      <c r="AN9" s="138"/>
      <c r="AO9" s="126"/>
      <c r="AP9" s="112"/>
      <c r="AQ9" s="143"/>
      <c r="AR9" s="143"/>
      <c r="AS9" s="143"/>
      <c r="AT9" s="112"/>
      <c r="AU9" s="12"/>
      <c r="AV9" s="12"/>
      <c r="AW9" s="12"/>
      <c r="AX9" s="12"/>
      <c r="AY9" s="12"/>
      <c r="AZ9" s="12"/>
      <c r="BA9" s="12"/>
      <c r="BB9" s="12"/>
      <c r="BC9" s="12"/>
      <c r="BD9" s="12"/>
      <c r="BE9" s="12"/>
      <c r="BF9" s="12"/>
      <c r="BJ9" s="7"/>
      <c r="BK9" s="7"/>
      <c r="BL9" s="7"/>
    </row>
    <row r="10" spans="2:64" s="6" customFormat="1" ht="18.75" x14ac:dyDescent="0.2">
      <c r="B10" s="130"/>
      <c r="C10" s="130"/>
      <c r="D10" s="130"/>
      <c r="E10" s="130"/>
      <c r="F10" s="130"/>
      <c r="G10" s="131"/>
      <c r="H10" s="131"/>
      <c r="I10" s="131"/>
      <c r="J10" s="130"/>
      <c r="K10" s="130"/>
      <c r="L10" s="131"/>
      <c r="M10" s="131"/>
      <c r="N10" s="131"/>
      <c r="O10" s="130"/>
      <c r="P10" s="131"/>
      <c r="Q10" s="131"/>
      <c r="R10" s="131"/>
      <c r="S10" s="132"/>
      <c r="T10" s="133"/>
      <c r="U10" s="133"/>
      <c r="V10" s="134"/>
      <c r="W10" s="119"/>
      <c r="X10" s="119"/>
      <c r="Y10" s="119"/>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46"/>
      <c r="AV10" s="37"/>
      <c r="AW10" s="37"/>
      <c r="AX10" s="47"/>
      <c r="AY10" s="47"/>
      <c r="AZ10" s="45" t="s">
        <v>159</v>
      </c>
      <c r="BA10" s="37"/>
      <c r="BB10" s="308">
        <v>1</v>
      </c>
      <c r="BC10" s="309"/>
      <c r="BD10" s="310"/>
      <c r="BE10" s="18" t="s">
        <v>22</v>
      </c>
      <c r="BF10" s="12"/>
      <c r="BJ10" s="7"/>
      <c r="BK10" s="7"/>
      <c r="BL10" s="7"/>
    </row>
    <row r="11" spans="2:64" s="6"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W11" s="119"/>
      <c r="X11" s="119"/>
      <c r="Y11" s="119"/>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46"/>
      <c r="AV11" s="37"/>
      <c r="AW11" s="37"/>
      <c r="AX11" s="47"/>
      <c r="AY11" s="47"/>
      <c r="AZ11" s="37"/>
      <c r="BA11" s="37"/>
      <c r="BB11" s="36"/>
      <c r="BC11" s="36"/>
      <c r="BD11" s="36"/>
      <c r="BE11" s="18"/>
      <c r="BF11" s="12"/>
      <c r="BJ11" s="7"/>
      <c r="BK11" s="7"/>
      <c r="BL11" s="7"/>
    </row>
    <row r="12" spans="2:64" s="6"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W12" s="119"/>
      <c r="X12" s="119"/>
      <c r="Y12" s="119"/>
      <c r="Z12" s="130"/>
      <c r="AA12" s="151"/>
      <c r="AB12" s="151"/>
      <c r="AC12" s="130"/>
      <c r="AD12" s="129"/>
      <c r="AE12" s="129"/>
      <c r="AF12" s="136"/>
      <c r="AG12" s="127"/>
      <c r="AH12" s="137"/>
      <c r="AI12" s="138"/>
      <c r="AJ12" s="137"/>
      <c r="AK12" s="138"/>
      <c r="AL12" s="138"/>
      <c r="AM12" s="138"/>
      <c r="AN12" s="138"/>
      <c r="AO12" s="311"/>
      <c r="AP12" s="311"/>
      <c r="AQ12" s="311"/>
      <c r="AR12" s="145"/>
      <c r="AS12" s="143"/>
      <c r="AT12" s="143"/>
      <c r="AU12" s="46"/>
      <c r="AV12" s="37"/>
      <c r="AW12" s="37"/>
      <c r="AX12" s="47"/>
      <c r="AY12" s="47"/>
      <c r="AZ12" s="37"/>
      <c r="BA12" s="37"/>
      <c r="BB12" s="308">
        <v>1</v>
      </c>
      <c r="BC12" s="309"/>
      <c r="BD12" s="310"/>
      <c r="BE12" s="48" t="s">
        <v>23</v>
      </c>
      <c r="BF12" s="12"/>
      <c r="BJ12" s="7"/>
      <c r="BK12" s="7"/>
      <c r="BL12" s="7"/>
    </row>
    <row r="13" spans="2:64" s="6"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W13" s="119"/>
      <c r="X13" s="119"/>
      <c r="Y13" s="119"/>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46"/>
      <c r="AV13" s="37"/>
      <c r="AW13" s="37"/>
      <c r="AX13" s="47"/>
      <c r="AY13" s="47"/>
      <c r="AZ13" s="37"/>
      <c r="BA13" s="37"/>
      <c r="BB13" s="36"/>
      <c r="BC13" s="36"/>
      <c r="BD13" s="36"/>
      <c r="BE13" s="18"/>
      <c r="BF13" s="12"/>
      <c r="BJ13" s="7"/>
      <c r="BK13" s="7"/>
      <c r="BL13" s="7"/>
    </row>
    <row r="14" spans="2:64" s="6" customFormat="1" ht="18.75" x14ac:dyDescent="0.4">
      <c r="B14" s="150"/>
      <c r="C14" s="150"/>
      <c r="D14" s="150"/>
      <c r="E14" s="150"/>
      <c r="F14" s="150"/>
      <c r="G14" s="150"/>
      <c r="H14" s="150"/>
      <c r="I14" s="150"/>
      <c r="J14" s="150"/>
      <c r="K14" s="150"/>
      <c r="L14" s="150"/>
      <c r="M14" s="150"/>
      <c r="N14" s="150"/>
      <c r="O14" s="150"/>
      <c r="P14" s="150"/>
      <c r="Q14" s="150"/>
      <c r="R14" s="150"/>
      <c r="S14" s="150"/>
      <c r="T14" s="150"/>
      <c r="U14" s="150"/>
      <c r="V14" s="150"/>
      <c r="W14" s="119"/>
      <c r="X14" s="119"/>
      <c r="Y14" s="119"/>
      <c r="Z14" s="130"/>
      <c r="AA14" s="151"/>
      <c r="AB14" s="151"/>
      <c r="AC14" s="130"/>
      <c r="AD14" s="129"/>
      <c r="AE14" s="129"/>
      <c r="AF14" s="142"/>
      <c r="AG14" s="112"/>
      <c r="AH14" s="112"/>
      <c r="AI14" s="112"/>
      <c r="AJ14" s="112"/>
      <c r="AK14" s="112"/>
      <c r="AL14" s="112"/>
      <c r="AM14" s="112"/>
      <c r="AN14" s="112"/>
      <c r="AO14" s="139"/>
      <c r="AP14" s="139"/>
      <c r="AQ14" s="139"/>
      <c r="AR14" s="112"/>
      <c r="AS14" s="143"/>
      <c r="AT14" s="125" t="s">
        <v>160</v>
      </c>
      <c r="AU14" s="266"/>
      <c r="AV14" s="267"/>
      <c r="AW14" s="268"/>
      <c r="AX14" s="36" t="s">
        <v>2</v>
      </c>
      <c r="AY14" s="266"/>
      <c r="AZ14" s="267"/>
      <c r="BA14" s="268"/>
      <c r="BB14" s="35" t="s">
        <v>24</v>
      </c>
      <c r="BC14" s="583">
        <f>(AY14-AU14)*24</f>
        <v>0</v>
      </c>
      <c r="BD14" s="584"/>
      <c r="BE14" s="34" t="s">
        <v>25</v>
      </c>
      <c r="BF14" s="36"/>
      <c r="BJ14" s="7"/>
      <c r="BK14" s="7"/>
      <c r="BL14" s="7"/>
    </row>
    <row r="15" spans="2:64" s="6" customFormat="1" ht="6.75" customHeight="1" x14ac:dyDescent="0.15">
      <c r="B15" s="119"/>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P15" s="119"/>
      <c r="AQ15" s="124"/>
      <c r="AR15" s="124"/>
      <c r="AS15" s="124"/>
      <c r="AT15" s="124"/>
      <c r="AU15" s="26"/>
      <c r="AV15" s="25"/>
      <c r="AW15" s="25"/>
      <c r="AX15" s="31"/>
      <c r="AY15" s="31"/>
      <c r="AZ15" s="25"/>
      <c r="BA15" s="25"/>
      <c r="BB15" s="23"/>
      <c r="BC15" s="23"/>
      <c r="BD15" s="23"/>
      <c r="BE15" s="22"/>
      <c r="BJ15" s="7"/>
      <c r="BK15" s="7"/>
      <c r="BL15" s="7"/>
    </row>
    <row r="16" spans="2:64" s="6" customFormat="1" ht="18.75" x14ac:dyDescent="0.4">
      <c r="B16" s="38"/>
      <c r="C16" s="38"/>
      <c r="D16" s="38"/>
      <c r="E16" s="38"/>
      <c r="F16" s="38"/>
      <c r="G16" s="38"/>
      <c r="H16" s="38"/>
      <c r="I16" s="38"/>
      <c r="J16" s="38"/>
      <c r="K16" s="38"/>
      <c r="L16" s="38"/>
      <c r="M16" s="38"/>
      <c r="N16" s="38"/>
      <c r="O16" s="38"/>
      <c r="P16" s="38"/>
      <c r="Q16" s="38"/>
      <c r="R16" s="38"/>
      <c r="S16" s="38"/>
      <c r="T16" s="38"/>
      <c r="U16" s="38"/>
      <c r="V16" s="38"/>
      <c r="Z16" s="613"/>
      <c r="AA16" s="10"/>
      <c r="AB16" s="10"/>
      <c r="AC16" s="613"/>
      <c r="AD16" s="46"/>
      <c r="AE16" s="46"/>
      <c r="AG16" s="12"/>
      <c r="AH16" s="12"/>
      <c r="AI16" s="12"/>
      <c r="AJ16" s="12"/>
      <c r="AK16" s="614" t="s">
        <v>198</v>
      </c>
      <c r="AL16" s="614"/>
      <c r="AM16" s="614"/>
      <c r="AN16" s="614"/>
      <c r="AO16" s="614"/>
      <c r="AP16" s="614"/>
      <c r="AQ16" s="614"/>
      <c r="AR16" s="614"/>
      <c r="AS16" s="614"/>
      <c r="AT16" s="615"/>
      <c r="AU16" s="266" t="s">
        <v>47</v>
      </c>
      <c r="AV16" s="267"/>
      <c r="AW16" s="268"/>
      <c r="AX16" s="46" t="s">
        <v>2</v>
      </c>
      <c r="AY16" s="266" t="s">
        <v>195</v>
      </c>
      <c r="AZ16" s="267"/>
      <c r="BA16" s="268"/>
      <c r="BB16" s="616" t="s">
        <v>196</v>
      </c>
      <c r="BC16" s="617"/>
      <c r="BD16" s="618" t="s">
        <v>197</v>
      </c>
      <c r="BE16" s="619"/>
      <c r="BF16" s="6" t="s">
        <v>21</v>
      </c>
      <c r="BJ16" s="7"/>
      <c r="BK16" s="7"/>
      <c r="BL16" s="7"/>
    </row>
    <row r="17" spans="2:64" s="6" customFormat="1" ht="6.75" customHeight="1" x14ac:dyDescent="0.15">
      <c r="C17" s="620"/>
      <c r="D17" s="620"/>
      <c r="E17" s="620"/>
      <c r="F17" s="620"/>
      <c r="G17" s="12"/>
      <c r="H17" s="12"/>
      <c r="I17" s="45"/>
      <c r="J17" s="46"/>
      <c r="K17" s="621"/>
      <c r="L17" s="12"/>
      <c r="M17" s="12"/>
      <c r="N17" s="46"/>
      <c r="O17" s="12"/>
      <c r="P17" s="12"/>
      <c r="Q17" s="621"/>
      <c r="R17" s="12"/>
      <c r="S17" s="12"/>
      <c r="T17" s="12"/>
      <c r="U17" s="12"/>
      <c r="V17" s="12"/>
      <c r="W17" s="45"/>
      <c r="X17" s="46"/>
      <c r="Y17" s="46"/>
      <c r="Z17" s="11"/>
      <c r="AA17" s="46"/>
      <c r="AB17" s="45"/>
      <c r="AC17" s="46"/>
      <c r="AD17" s="621"/>
      <c r="AE17" s="12"/>
      <c r="AG17" s="26"/>
      <c r="AH17" s="622"/>
      <c r="AJ17" s="622"/>
      <c r="AQ17" s="26"/>
      <c r="AR17" s="26"/>
      <c r="AS17" s="26"/>
      <c r="AT17" s="26"/>
      <c r="AU17" s="26"/>
      <c r="AX17" s="31"/>
      <c r="AY17" s="31"/>
      <c r="BB17" s="26"/>
      <c r="BC17" s="26"/>
      <c r="BD17" s="26"/>
      <c r="BE17" s="22"/>
      <c r="BJ17" s="7"/>
      <c r="BK17" s="7"/>
      <c r="BL17" s="7"/>
    </row>
    <row r="18" spans="2:64" ht="8.4499999999999993" customHeight="1" thickBot="1" x14ac:dyDescent="0.45">
      <c r="B18" s="159"/>
      <c r="C18" s="160"/>
      <c r="D18" s="160"/>
      <c r="E18" s="160"/>
      <c r="F18" s="160"/>
      <c r="G18" s="160"/>
      <c r="H18" s="159"/>
      <c r="I18" s="159"/>
      <c r="J18" s="159"/>
      <c r="K18" s="159"/>
      <c r="L18" s="159"/>
      <c r="M18" s="159"/>
      <c r="N18" s="159"/>
      <c r="O18" s="159"/>
      <c r="P18" s="159"/>
      <c r="Q18" s="159"/>
      <c r="R18" s="159"/>
      <c r="S18" s="159"/>
      <c r="T18" s="159"/>
      <c r="U18" s="159"/>
      <c r="V18" s="159"/>
      <c r="W18" s="159"/>
      <c r="X18" s="160"/>
      <c r="Y18" s="159"/>
      <c r="Z18" s="159"/>
      <c r="AA18" s="159"/>
      <c r="AB18" s="159"/>
      <c r="AC18" s="159"/>
      <c r="AD18" s="159"/>
      <c r="AE18" s="159"/>
      <c r="AF18" s="159"/>
      <c r="AG18" s="159"/>
      <c r="AH18" s="159"/>
      <c r="AI18" s="159"/>
      <c r="AJ18" s="159"/>
      <c r="AK18" s="159"/>
      <c r="AL18" s="159"/>
      <c r="AM18" s="159"/>
      <c r="AN18" s="160"/>
      <c r="AO18" s="159"/>
      <c r="AP18" s="159"/>
      <c r="AQ18" s="159"/>
      <c r="AR18" s="159"/>
      <c r="AS18" s="159"/>
      <c r="AT18" s="159"/>
      <c r="BE18" s="13"/>
      <c r="BF18" s="13"/>
      <c r="BG18" s="13"/>
    </row>
    <row r="19" spans="2:64" ht="20.25" customHeight="1" x14ac:dyDescent="0.4">
      <c r="B19" s="519" t="s">
        <v>86</v>
      </c>
      <c r="C19" s="522" t="s">
        <v>161</v>
      </c>
      <c r="D19" s="523"/>
      <c r="E19" s="524"/>
      <c r="F19" s="105"/>
      <c r="G19" s="531" t="s">
        <v>162</v>
      </c>
      <c r="H19" s="534" t="s">
        <v>163</v>
      </c>
      <c r="I19" s="523"/>
      <c r="J19" s="523"/>
      <c r="K19" s="524"/>
      <c r="L19" s="534" t="s">
        <v>164</v>
      </c>
      <c r="M19" s="523"/>
      <c r="N19" s="523"/>
      <c r="O19" s="537"/>
      <c r="P19" s="540"/>
      <c r="Q19" s="541"/>
      <c r="R19" s="542"/>
      <c r="S19" s="344" t="s">
        <v>165</v>
      </c>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6"/>
      <c r="AX19" s="568" t="str">
        <f>IF(BB3="４週","(11) 1～4週目の勤務時間数合計","(11) 1か月の勤務時間数   合計")</f>
        <v>(11) 1～4週目の勤務時間数合計</v>
      </c>
      <c r="AY19" s="569"/>
      <c r="AZ19" s="574" t="s">
        <v>166</v>
      </c>
      <c r="BA19" s="575"/>
      <c r="BB19" s="553" t="s">
        <v>167</v>
      </c>
      <c r="BC19" s="554"/>
      <c r="BD19" s="554"/>
      <c r="BE19" s="554"/>
      <c r="BF19" s="555"/>
    </row>
    <row r="20" spans="2:64" ht="20.25" customHeight="1" x14ac:dyDescent="0.4">
      <c r="B20" s="520"/>
      <c r="C20" s="525"/>
      <c r="D20" s="526"/>
      <c r="E20" s="527"/>
      <c r="F20" s="106"/>
      <c r="G20" s="532"/>
      <c r="H20" s="535"/>
      <c r="I20" s="526"/>
      <c r="J20" s="526"/>
      <c r="K20" s="527"/>
      <c r="L20" s="535"/>
      <c r="M20" s="526"/>
      <c r="N20" s="526"/>
      <c r="O20" s="538"/>
      <c r="P20" s="543"/>
      <c r="Q20" s="544"/>
      <c r="R20" s="545"/>
      <c r="S20" s="562" t="s">
        <v>16</v>
      </c>
      <c r="T20" s="563"/>
      <c r="U20" s="563"/>
      <c r="V20" s="563"/>
      <c r="W20" s="563"/>
      <c r="X20" s="563"/>
      <c r="Y20" s="564"/>
      <c r="Z20" s="562" t="s">
        <v>17</v>
      </c>
      <c r="AA20" s="563"/>
      <c r="AB20" s="563"/>
      <c r="AC20" s="563"/>
      <c r="AD20" s="563"/>
      <c r="AE20" s="563"/>
      <c r="AF20" s="564"/>
      <c r="AG20" s="562" t="s">
        <v>18</v>
      </c>
      <c r="AH20" s="563"/>
      <c r="AI20" s="563"/>
      <c r="AJ20" s="563"/>
      <c r="AK20" s="563"/>
      <c r="AL20" s="563"/>
      <c r="AM20" s="564"/>
      <c r="AN20" s="562" t="s">
        <v>19</v>
      </c>
      <c r="AO20" s="563"/>
      <c r="AP20" s="563"/>
      <c r="AQ20" s="563"/>
      <c r="AR20" s="563"/>
      <c r="AS20" s="563"/>
      <c r="AT20" s="564"/>
      <c r="AU20" s="565" t="s">
        <v>20</v>
      </c>
      <c r="AV20" s="566"/>
      <c r="AW20" s="567"/>
      <c r="AX20" s="570"/>
      <c r="AY20" s="571"/>
      <c r="AZ20" s="576"/>
      <c r="BA20" s="577"/>
      <c r="BB20" s="556"/>
      <c r="BC20" s="557"/>
      <c r="BD20" s="557"/>
      <c r="BE20" s="557"/>
      <c r="BF20" s="558"/>
    </row>
    <row r="21" spans="2:64" ht="20.25" customHeight="1" x14ac:dyDescent="0.4">
      <c r="B21" s="520"/>
      <c r="C21" s="525"/>
      <c r="D21" s="526"/>
      <c r="E21" s="527"/>
      <c r="F21" s="106"/>
      <c r="G21" s="532"/>
      <c r="H21" s="535"/>
      <c r="I21" s="526"/>
      <c r="J21" s="526"/>
      <c r="K21" s="527"/>
      <c r="L21" s="535"/>
      <c r="M21" s="526"/>
      <c r="N21" s="526"/>
      <c r="O21" s="538"/>
      <c r="P21" s="543"/>
      <c r="Q21" s="544"/>
      <c r="R21" s="545"/>
      <c r="S21" s="92">
        <v>1</v>
      </c>
      <c r="T21" s="93">
        <v>2</v>
      </c>
      <c r="U21" s="93">
        <v>3</v>
      </c>
      <c r="V21" s="93">
        <v>4</v>
      </c>
      <c r="W21" s="93">
        <v>5</v>
      </c>
      <c r="X21" s="93">
        <v>6</v>
      </c>
      <c r="Y21" s="94">
        <v>7</v>
      </c>
      <c r="Z21" s="92">
        <v>8</v>
      </c>
      <c r="AA21" s="93">
        <v>9</v>
      </c>
      <c r="AB21" s="93">
        <v>10</v>
      </c>
      <c r="AC21" s="93">
        <v>11</v>
      </c>
      <c r="AD21" s="93">
        <v>12</v>
      </c>
      <c r="AE21" s="93">
        <v>13</v>
      </c>
      <c r="AF21" s="94">
        <v>14</v>
      </c>
      <c r="AG21" s="95">
        <v>15</v>
      </c>
      <c r="AH21" s="93">
        <v>16</v>
      </c>
      <c r="AI21" s="93">
        <v>17</v>
      </c>
      <c r="AJ21" s="93">
        <v>18</v>
      </c>
      <c r="AK21" s="93">
        <v>19</v>
      </c>
      <c r="AL21" s="93">
        <v>20</v>
      </c>
      <c r="AM21" s="94">
        <v>21</v>
      </c>
      <c r="AN21" s="92">
        <v>22</v>
      </c>
      <c r="AO21" s="93">
        <v>23</v>
      </c>
      <c r="AP21" s="93">
        <v>24</v>
      </c>
      <c r="AQ21" s="93">
        <v>25</v>
      </c>
      <c r="AR21" s="93">
        <v>26</v>
      </c>
      <c r="AS21" s="93">
        <v>27</v>
      </c>
      <c r="AT21" s="94">
        <v>28</v>
      </c>
      <c r="AU21" s="96" t="str">
        <f>IF($BB$3="暦月",IF(DAY(DATE($AC$2,$AG$2,29))=29,29,""),"")</f>
        <v/>
      </c>
      <c r="AV21" s="97" t="str">
        <f>IF($BB$3="暦月",IF(DAY(DATE($AC$2,$AG$2,30))=30,30,""),"")</f>
        <v/>
      </c>
      <c r="AW21" s="98" t="str">
        <f>IF($BB$3="暦月",IF(DAY(DATE($AC$2,$AG$2,31))=31,31,""),"")</f>
        <v/>
      </c>
      <c r="AX21" s="570"/>
      <c r="AY21" s="571"/>
      <c r="AZ21" s="576"/>
      <c r="BA21" s="577"/>
      <c r="BB21" s="556"/>
      <c r="BC21" s="557"/>
      <c r="BD21" s="557"/>
      <c r="BE21" s="557"/>
      <c r="BF21" s="558"/>
    </row>
    <row r="22" spans="2:64" ht="20.25" hidden="1" customHeight="1" x14ac:dyDescent="0.4">
      <c r="B22" s="520"/>
      <c r="C22" s="525"/>
      <c r="D22" s="526"/>
      <c r="E22" s="527"/>
      <c r="F22" s="106"/>
      <c r="G22" s="532"/>
      <c r="H22" s="535"/>
      <c r="I22" s="526"/>
      <c r="J22" s="526"/>
      <c r="K22" s="527"/>
      <c r="L22" s="535"/>
      <c r="M22" s="526"/>
      <c r="N22" s="526"/>
      <c r="O22" s="538"/>
      <c r="P22" s="543"/>
      <c r="Q22" s="544"/>
      <c r="R22" s="545"/>
      <c r="S22" s="92">
        <f>WEEKDAY(DATE($AC$2,$AG$2,1))</f>
        <v>2</v>
      </c>
      <c r="T22" s="93">
        <f>WEEKDAY(DATE($AC$2,$AG$2,2))</f>
        <v>3</v>
      </c>
      <c r="U22" s="93">
        <f>WEEKDAY(DATE($AC$2,$AG$2,3))</f>
        <v>4</v>
      </c>
      <c r="V22" s="93">
        <f>WEEKDAY(DATE($AC$2,$AG$2,4))</f>
        <v>5</v>
      </c>
      <c r="W22" s="93">
        <f>WEEKDAY(DATE($AC$2,$AG$2,5))</f>
        <v>6</v>
      </c>
      <c r="X22" s="93">
        <f>WEEKDAY(DATE($AC$2,$AG$2,6))</f>
        <v>7</v>
      </c>
      <c r="Y22" s="94">
        <f>WEEKDAY(DATE($AC$2,$AG$2,7))</f>
        <v>1</v>
      </c>
      <c r="Z22" s="92">
        <f>WEEKDAY(DATE($AC$2,$AG$2,8))</f>
        <v>2</v>
      </c>
      <c r="AA22" s="93">
        <f>WEEKDAY(DATE($AC$2,$AG$2,9))</f>
        <v>3</v>
      </c>
      <c r="AB22" s="93">
        <f>WEEKDAY(DATE($AC$2,$AG$2,10))</f>
        <v>4</v>
      </c>
      <c r="AC22" s="93">
        <f>WEEKDAY(DATE($AC$2,$AG$2,11))</f>
        <v>5</v>
      </c>
      <c r="AD22" s="93">
        <f>WEEKDAY(DATE($AC$2,$AG$2,12))</f>
        <v>6</v>
      </c>
      <c r="AE22" s="93">
        <f>WEEKDAY(DATE($AC$2,$AG$2,13))</f>
        <v>7</v>
      </c>
      <c r="AF22" s="94">
        <f>WEEKDAY(DATE($AC$2,$AG$2,14))</f>
        <v>1</v>
      </c>
      <c r="AG22" s="92">
        <f>WEEKDAY(DATE($AC$2,$AG$2,15))</f>
        <v>2</v>
      </c>
      <c r="AH22" s="93">
        <f>WEEKDAY(DATE($AC$2,$AG$2,16))</f>
        <v>3</v>
      </c>
      <c r="AI22" s="93">
        <f>WEEKDAY(DATE($AC$2,$AG$2,17))</f>
        <v>4</v>
      </c>
      <c r="AJ22" s="93">
        <f>WEEKDAY(DATE($AC$2,$AG$2,18))</f>
        <v>5</v>
      </c>
      <c r="AK22" s="93">
        <f>WEEKDAY(DATE($AC$2,$AG$2,19))</f>
        <v>6</v>
      </c>
      <c r="AL22" s="93">
        <f>WEEKDAY(DATE($AC$2,$AG$2,20))</f>
        <v>7</v>
      </c>
      <c r="AM22" s="94">
        <f>WEEKDAY(DATE($AC$2,$AG$2,21))</f>
        <v>1</v>
      </c>
      <c r="AN22" s="92">
        <f>WEEKDAY(DATE($AC$2,$AG$2,22))</f>
        <v>2</v>
      </c>
      <c r="AO22" s="93">
        <f>WEEKDAY(DATE($AC$2,$AG$2,23))</f>
        <v>3</v>
      </c>
      <c r="AP22" s="93">
        <f>WEEKDAY(DATE($AC$2,$AG$2,24))</f>
        <v>4</v>
      </c>
      <c r="AQ22" s="93">
        <f>WEEKDAY(DATE($AC$2,$AG$2,25))</f>
        <v>5</v>
      </c>
      <c r="AR22" s="93">
        <f>WEEKDAY(DATE($AC$2,$AG$2,26))</f>
        <v>6</v>
      </c>
      <c r="AS22" s="93">
        <f>WEEKDAY(DATE($AC$2,$AG$2,27))</f>
        <v>7</v>
      </c>
      <c r="AT22" s="94">
        <f>WEEKDAY(DATE($AC$2,$AG$2,28))</f>
        <v>1</v>
      </c>
      <c r="AU22" s="92">
        <f>IF(AU21=29,WEEKDAY(DATE($AC$2,$AG$2,29)),0)</f>
        <v>0</v>
      </c>
      <c r="AV22" s="93">
        <f>IF(AV21=30,WEEKDAY(DATE($AC$2,$AG$2,30)),0)</f>
        <v>0</v>
      </c>
      <c r="AW22" s="94">
        <f>IF(AW21=31,WEEKDAY(DATE($AC$2,$AG$2,31)),0)</f>
        <v>0</v>
      </c>
      <c r="AX22" s="570"/>
      <c r="AY22" s="571"/>
      <c r="AZ22" s="576"/>
      <c r="BA22" s="577"/>
      <c r="BB22" s="556"/>
      <c r="BC22" s="557"/>
      <c r="BD22" s="557"/>
      <c r="BE22" s="557"/>
      <c r="BF22" s="558"/>
    </row>
    <row r="23" spans="2:64" ht="22.5" customHeight="1" thickBot="1" x14ac:dyDescent="0.45">
      <c r="B23" s="521"/>
      <c r="C23" s="528"/>
      <c r="D23" s="529"/>
      <c r="E23" s="530"/>
      <c r="F23" s="107"/>
      <c r="G23" s="533"/>
      <c r="H23" s="536"/>
      <c r="I23" s="529"/>
      <c r="J23" s="529"/>
      <c r="K23" s="530"/>
      <c r="L23" s="536"/>
      <c r="M23" s="529"/>
      <c r="N23" s="529"/>
      <c r="O23" s="539"/>
      <c r="P23" s="546"/>
      <c r="Q23" s="547"/>
      <c r="R23" s="548"/>
      <c r="S23" s="99" t="str">
        <f>IF(S22=1,"日",IF(S22=2,"月",IF(S22=3,"火",IF(S22=4,"水",IF(S22=5,"木",IF(S22=6,"金","土"))))))</f>
        <v>月</v>
      </c>
      <c r="T23" s="100" t="str">
        <f t="shared" ref="T23:AT23" si="0">IF(T22=1,"日",IF(T22=2,"月",IF(T22=3,"火",IF(T22=4,"水",IF(T22=5,"木",IF(T22=6,"金","土"))))))</f>
        <v>火</v>
      </c>
      <c r="U23" s="100" t="str">
        <f t="shared" si="0"/>
        <v>水</v>
      </c>
      <c r="V23" s="100" t="str">
        <f t="shared" si="0"/>
        <v>木</v>
      </c>
      <c r="W23" s="100" t="str">
        <f t="shared" si="0"/>
        <v>金</v>
      </c>
      <c r="X23" s="100" t="str">
        <f t="shared" si="0"/>
        <v>土</v>
      </c>
      <c r="Y23" s="101" t="str">
        <f t="shared" si="0"/>
        <v>日</v>
      </c>
      <c r="Z23" s="99" t="str">
        <f>IF(Z22=1,"日",IF(Z22=2,"月",IF(Z22=3,"火",IF(Z22=4,"水",IF(Z22=5,"木",IF(Z22=6,"金","土"))))))</f>
        <v>月</v>
      </c>
      <c r="AA23" s="100" t="str">
        <f t="shared" si="0"/>
        <v>火</v>
      </c>
      <c r="AB23" s="100" t="str">
        <f t="shared" si="0"/>
        <v>水</v>
      </c>
      <c r="AC23" s="100" t="str">
        <f t="shared" si="0"/>
        <v>木</v>
      </c>
      <c r="AD23" s="100" t="str">
        <f t="shared" si="0"/>
        <v>金</v>
      </c>
      <c r="AE23" s="100" t="str">
        <f t="shared" si="0"/>
        <v>土</v>
      </c>
      <c r="AF23" s="101" t="str">
        <f t="shared" si="0"/>
        <v>日</v>
      </c>
      <c r="AG23" s="99" t="str">
        <f>IF(AG22=1,"日",IF(AG22=2,"月",IF(AG22=3,"火",IF(AG22=4,"水",IF(AG22=5,"木",IF(AG22=6,"金","土"))))))</f>
        <v>月</v>
      </c>
      <c r="AH23" s="100" t="str">
        <f t="shared" si="0"/>
        <v>火</v>
      </c>
      <c r="AI23" s="100" t="str">
        <f t="shared" si="0"/>
        <v>水</v>
      </c>
      <c r="AJ23" s="100" t="str">
        <f t="shared" si="0"/>
        <v>木</v>
      </c>
      <c r="AK23" s="100" t="str">
        <f t="shared" si="0"/>
        <v>金</v>
      </c>
      <c r="AL23" s="100" t="str">
        <f t="shared" si="0"/>
        <v>土</v>
      </c>
      <c r="AM23" s="101" t="str">
        <f t="shared" si="0"/>
        <v>日</v>
      </c>
      <c r="AN23" s="99" t="str">
        <f>IF(AN22=1,"日",IF(AN22=2,"月",IF(AN22=3,"火",IF(AN22=4,"水",IF(AN22=5,"木",IF(AN22=6,"金","土"))))))</f>
        <v>月</v>
      </c>
      <c r="AO23" s="100" t="str">
        <f t="shared" si="0"/>
        <v>火</v>
      </c>
      <c r="AP23" s="100" t="str">
        <f t="shared" si="0"/>
        <v>水</v>
      </c>
      <c r="AQ23" s="100" t="str">
        <f t="shared" si="0"/>
        <v>木</v>
      </c>
      <c r="AR23" s="100" t="str">
        <f t="shared" si="0"/>
        <v>金</v>
      </c>
      <c r="AS23" s="100" t="str">
        <f t="shared" si="0"/>
        <v>土</v>
      </c>
      <c r="AT23" s="101" t="str">
        <f t="shared" si="0"/>
        <v>日</v>
      </c>
      <c r="AU23" s="100" t="str">
        <f>IF(AU22=1,"日",IF(AU22=2,"月",IF(AU22=3,"火",IF(AU22=4,"水",IF(AU22=5,"木",IF(AU22=6,"金",IF(AU22=0,"","土")))))))</f>
        <v/>
      </c>
      <c r="AV23" s="100" t="str">
        <f>IF(AV22=1,"日",IF(AV22=2,"月",IF(AV22=3,"火",IF(AV22=4,"水",IF(AV22=5,"木",IF(AV22=6,"金",IF(AV22=0,"","土")))))))</f>
        <v/>
      </c>
      <c r="AW23" s="100" t="str">
        <f>IF(AW22=1,"日",IF(AW22=2,"月",IF(AW22=3,"火",IF(AW22=4,"水",IF(AW22=5,"木",IF(AW22=6,"金",IF(AW22=0,"","土")))))))</f>
        <v/>
      </c>
      <c r="AX23" s="572"/>
      <c r="AY23" s="573"/>
      <c r="AZ23" s="578"/>
      <c r="BA23" s="579"/>
      <c r="BB23" s="559"/>
      <c r="BC23" s="560"/>
      <c r="BD23" s="560"/>
      <c r="BE23" s="560"/>
      <c r="BF23" s="561"/>
    </row>
    <row r="24" spans="2:64" ht="20.25" customHeight="1" x14ac:dyDescent="0.4">
      <c r="B24" s="549">
        <v>1</v>
      </c>
      <c r="C24" s="395"/>
      <c r="D24" s="396"/>
      <c r="E24" s="397"/>
      <c r="F24" s="82"/>
      <c r="G24" s="407"/>
      <c r="H24" s="409"/>
      <c r="I24" s="410"/>
      <c r="J24" s="410"/>
      <c r="K24" s="411"/>
      <c r="L24" s="365"/>
      <c r="M24" s="366"/>
      <c r="N24" s="366"/>
      <c r="O24" s="367"/>
      <c r="P24" s="550" t="s">
        <v>44</v>
      </c>
      <c r="Q24" s="551"/>
      <c r="R24" s="552"/>
      <c r="S24" s="239"/>
      <c r="T24" s="238"/>
      <c r="U24" s="238"/>
      <c r="V24" s="238"/>
      <c r="W24" s="238"/>
      <c r="X24" s="238"/>
      <c r="Y24" s="240"/>
      <c r="Z24" s="239"/>
      <c r="AA24" s="238"/>
      <c r="AB24" s="238"/>
      <c r="AC24" s="238"/>
      <c r="AD24" s="238"/>
      <c r="AE24" s="238"/>
      <c r="AF24" s="240"/>
      <c r="AG24" s="239"/>
      <c r="AH24" s="238"/>
      <c r="AI24" s="238"/>
      <c r="AJ24" s="238"/>
      <c r="AK24" s="238"/>
      <c r="AL24" s="238"/>
      <c r="AM24" s="240"/>
      <c r="AN24" s="239"/>
      <c r="AO24" s="238"/>
      <c r="AP24" s="238"/>
      <c r="AQ24" s="238"/>
      <c r="AR24" s="238"/>
      <c r="AS24" s="238"/>
      <c r="AT24" s="240"/>
      <c r="AU24" s="239"/>
      <c r="AV24" s="238"/>
      <c r="AW24" s="238"/>
      <c r="AX24" s="605"/>
      <c r="AY24" s="606"/>
      <c r="AZ24" s="607"/>
      <c r="BA24" s="608"/>
      <c r="BB24" s="280"/>
      <c r="BC24" s="281"/>
      <c r="BD24" s="281"/>
      <c r="BE24" s="281"/>
      <c r="BF24" s="282"/>
    </row>
    <row r="25" spans="2:64" ht="20.25" customHeight="1" x14ac:dyDescent="0.4">
      <c r="B25" s="517"/>
      <c r="C25" s="398"/>
      <c r="D25" s="399"/>
      <c r="E25" s="400"/>
      <c r="F25" s="83"/>
      <c r="G25" s="408"/>
      <c r="H25" s="412"/>
      <c r="I25" s="413"/>
      <c r="J25" s="413"/>
      <c r="K25" s="414"/>
      <c r="L25" s="368"/>
      <c r="M25" s="369"/>
      <c r="N25" s="369"/>
      <c r="O25" s="370"/>
      <c r="P25" s="499" t="s">
        <v>15</v>
      </c>
      <c r="Q25" s="500"/>
      <c r="R25" s="501"/>
      <c r="S25" s="232" t="str">
        <f>IF(S24="","",VLOOKUP(S24,'シフト記号表（勤務時間帯）'!$C$6:$K$35,9,FALSE))</f>
        <v/>
      </c>
      <c r="T25" s="233" t="str">
        <f>IF(T24="","",VLOOKUP(T24,'シフト記号表（勤務時間帯）'!$C$6:$K$35,9,FALSE))</f>
        <v/>
      </c>
      <c r="U25" s="233" t="str">
        <f>IF(U24="","",VLOOKUP(U24,'シフト記号表（勤務時間帯）'!$C$6:$K$35,9,FALSE))</f>
        <v/>
      </c>
      <c r="V25" s="233" t="str">
        <f>IF(V24="","",VLOOKUP(V24,'シフト記号表（勤務時間帯）'!$C$6:$K$35,9,FALSE))</f>
        <v/>
      </c>
      <c r="W25" s="233" t="str">
        <f>IF(W24="","",VLOOKUP(W24,'シフト記号表（勤務時間帯）'!$C$6:$K$35,9,FALSE))</f>
        <v/>
      </c>
      <c r="X25" s="233" t="str">
        <f>IF(X24="","",VLOOKUP(X24,'シフト記号表（勤務時間帯）'!$C$6:$K$35,9,FALSE))</f>
        <v/>
      </c>
      <c r="Y25" s="234" t="str">
        <f>IF(Y24="","",VLOOKUP(Y24,'シフト記号表（勤務時間帯）'!$C$6:$K$35,9,FALSE))</f>
        <v/>
      </c>
      <c r="Z25" s="232" t="str">
        <f>IF(Z24="","",VLOOKUP(Z24,'シフト記号表（勤務時間帯）'!$C$6:$K$35,9,FALSE))</f>
        <v/>
      </c>
      <c r="AA25" s="233" t="str">
        <f>IF(AA24="","",VLOOKUP(AA24,'シフト記号表（勤務時間帯）'!$C$6:$K$35,9,FALSE))</f>
        <v/>
      </c>
      <c r="AB25" s="233" t="str">
        <f>IF(AB24="","",VLOOKUP(AB24,'シフト記号表（勤務時間帯）'!$C$6:$K$35,9,FALSE))</f>
        <v/>
      </c>
      <c r="AC25" s="233" t="str">
        <f>IF(AC24="","",VLOOKUP(AC24,'シフト記号表（勤務時間帯）'!$C$6:$K$35,9,FALSE))</f>
        <v/>
      </c>
      <c r="AD25" s="233" t="str">
        <f>IF(AD24="","",VLOOKUP(AD24,'シフト記号表（勤務時間帯）'!$C$6:$K$35,9,FALSE))</f>
        <v/>
      </c>
      <c r="AE25" s="233" t="str">
        <f>IF(AE24="","",VLOOKUP(AE24,'シフト記号表（勤務時間帯）'!$C$6:$K$35,9,FALSE))</f>
        <v/>
      </c>
      <c r="AF25" s="234" t="str">
        <f>IF(AF24="","",VLOOKUP(AF24,'シフト記号表（勤務時間帯）'!$C$6:$K$35,9,FALSE))</f>
        <v/>
      </c>
      <c r="AG25" s="232" t="str">
        <f>IF(AG24="","",VLOOKUP(AG24,'シフト記号表（勤務時間帯）'!$C$6:$K$35,9,FALSE))</f>
        <v/>
      </c>
      <c r="AH25" s="233" t="str">
        <f>IF(AH24="","",VLOOKUP(AH24,'シフト記号表（勤務時間帯）'!$C$6:$K$35,9,FALSE))</f>
        <v/>
      </c>
      <c r="AI25" s="233" t="str">
        <f>IF(AI24="","",VLOOKUP(AI24,'シフト記号表（勤務時間帯）'!$C$6:$K$35,9,FALSE))</f>
        <v/>
      </c>
      <c r="AJ25" s="233" t="str">
        <f>IF(AJ24="","",VLOOKUP(AJ24,'シフト記号表（勤務時間帯）'!$C$6:$K$35,9,FALSE))</f>
        <v/>
      </c>
      <c r="AK25" s="233" t="str">
        <f>IF(AK24="","",VLOOKUP(AK24,'シフト記号表（勤務時間帯）'!$C$6:$K$35,9,FALSE))</f>
        <v/>
      </c>
      <c r="AL25" s="233" t="str">
        <f>IF(AL24="","",VLOOKUP(AL24,'シフト記号表（勤務時間帯）'!$C$6:$K$35,9,FALSE))</f>
        <v/>
      </c>
      <c r="AM25" s="234" t="str">
        <f>IF(AM24="","",VLOOKUP(AM24,'シフト記号表（勤務時間帯）'!$C$6:$K$35,9,FALSE))</f>
        <v/>
      </c>
      <c r="AN25" s="232" t="str">
        <f>IF(AN24="","",VLOOKUP(AN24,'シフト記号表（勤務時間帯）'!$C$6:$K$35,9,FALSE))</f>
        <v/>
      </c>
      <c r="AO25" s="233" t="str">
        <f>IF(AO24="","",VLOOKUP(AO24,'シフト記号表（勤務時間帯）'!$C$6:$K$35,9,FALSE))</f>
        <v/>
      </c>
      <c r="AP25" s="233" t="str">
        <f>IF(AP24="","",VLOOKUP(AP24,'シフト記号表（勤務時間帯）'!$C$6:$K$35,9,FALSE))</f>
        <v/>
      </c>
      <c r="AQ25" s="233" t="str">
        <f>IF(AQ24="","",VLOOKUP(AQ24,'シフト記号表（勤務時間帯）'!$C$6:$K$35,9,FALSE))</f>
        <v/>
      </c>
      <c r="AR25" s="233" t="str">
        <f>IF(AR24="","",VLOOKUP(AR24,'シフト記号表（勤務時間帯）'!$C$6:$K$35,9,FALSE))</f>
        <v/>
      </c>
      <c r="AS25" s="233" t="str">
        <f>IF(AS24="","",VLOOKUP(AS24,'シフト記号表（勤務時間帯）'!$C$6:$K$35,9,FALSE))</f>
        <v/>
      </c>
      <c r="AT25" s="234" t="str">
        <f>IF(AT24="","",VLOOKUP(AT24,'シフト記号表（勤務時間帯）'!$C$6:$K$35,9,FALSE))</f>
        <v/>
      </c>
      <c r="AU25" s="232" t="str">
        <f>IF(AU24="","",VLOOKUP(AU24,'シフト記号表（勤務時間帯）'!$C$6:$K$35,9,FALSE))</f>
        <v/>
      </c>
      <c r="AV25" s="233" t="str">
        <f>IF(AV24="","",VLOOKUP(AV24,'シフト記号表（勤務時間帯）'!$C$6:$K$35,9,FALSE))</f>
        <v/>
      </c>
      <c r="AW25" s="233" t="str">
        <f>IF(AW24="","",VLOOKUP(AW24,'シフト記号表（勤務時間帯）'!$C$6:$K$35,9,FALSE))</f>
        <v/>
      </c>
      <c r="AX25" s="502">
        <f>IF($BB$3="４週",SUM(S25:AT25),IF($BB$3="暦月",SUM(S25:AW25),""))</f>
        <v>0</v>
      </c>
      <c r="AY25" s="503"/>
      <c r="AZ25" s="504">
        <f>IF($BB$3="４週",AX25/4,IF($BB$3="暦月",'療養通所（100名）'!AX25/('療養通所（100名）'!$BB$8/7),""))</f>
        <v>0</v>
      </c>
      <c r="BA25" s="505"/>
      <c r="BB25" s="283"/>
      <c r="BC25" s="284"/>
      <c r="BD25" s="284"/>
      <c r="BE25" s="284"/>
      <c r="BF25" s="285"/>
    </row>
    <row r="26" spans="2:64" ht="20.25" customHeight="1" x14ac:dyDescent="0.4">
      <c r="B26" s="517"/>
      <c r="C26" s="401"/>
      <c r="D26" s="402"/>
      <c r="E26" s="403"/>
      <c r="F26" s="84">
        <f>C24</f>
        <v>0</v>
      </c>
      <c r="G26" s="408"/>
      <c r="H26" s="412"/>
      <c r="I26" s="413"/>
      <c r="J26" s="413"/>
      <c r="K26" s="414"/>
      <c r="L26" s="368"/>
      <c r="M26" s="369"/>
      <c r="N26" s="369"/>
      <c r="O26" s="370"/>
      <c r="P26" s="514" t="s">
        <v>45</v>
      </c>
      <c r="Q26" s="515"/>
      <c r="R26" s="516"/>
      <c r="S26" s="235" t="str">
        <f>IF(S24="","",VLOOKUP(S24,'シフト記号表（勤務時間帯）'!$C$6:$S$35,17,FALSE))</f>
        <v/>
      </c>
      <c r="T26" s="236" t="str">
        <f>IF(T24="","",VLOOKUP(T24,'シフト記号表（勤務時間帯）'!$C$6:$S$35,17,FALSE))</f>
        <v/>
      </c>
      <c r="U26" s="236" t="str">
        <f>IF(U24="","",VLOOKUP(U24,'シフト記号表（勤務時間帯）'!$C$6:$S$35,17,FALSE))</f>
        <v/>
      </c>
      <c r="V26" s="236" t="str">
        <f>IF(V24="","",VLOOKUP(V24,'シフト記号表（勤務時間帯）'!$C$6:$S$35,17,FALSE))</f>
        <v/>
      </c>
      <c r="W26" s="236" t="str">
        <f>IF(W24="","",VLOOKUP(W24,'シフト記号表（勤務時間帯）'!$C$6:$S$35,17,FALSE))</f>
        <v/>
      </c>
      <c r="X26" s="236" t="str">
        <f>IF(X24="","",VLOOKUP(X24,'シフト記号表（勤務時間帯）'!$C$6:$S$35,17,FALSE))</f>
        <v/>
      </c>
      <c r="Y26" s="237" t="str">
        <f>IF(Y24="","",VLOOKUP(Y24,'シフト記号表（勤務時間帯）'!$C$6:$S$35,17,FALSE))</f>
        <v/>
      </c>
      <c r="Z26" s="235" t="str">
        <f>IF(Z24="","",VLOOKUP(Z24,'シフト記号表（勤務時間帯）'!$C$6:$S$35,17,FALSE))</f>
        <v/>
      </c>
      <c r="AA26" s="236" t="str">
        <f>IF(AA24="","",VLOOKUP(AA24,'シフト記号表（勤務時間帯）'!$C$6:$S$35,17,FALSE))</f>
        <v/>
      </c>
      <c r="AB26" s="236" t="str">
        <f>IF(AB24="","",VLOOKUP(AB24,'シフト記号表（勤務時間帯）'!$C$6:$S$35,17,FALSE))</f>
        <v/>
      </c>
      <c r="AC26" s="236" t="str">
        <f>IF(AC24="","",VLOOKUP(AC24,'シフト記号表（勤務時間帯）'!$C$6:$S$35,17,FALSE))</f>
        <v/>
      </c>
      <c r="AD26" s="236" t="str">
        <f>IF(AD24="","",VLOOKUP(AD24,'シフト記号表（勤務時間帯）'!$C$6:$S$35,17,FALSE))</f>
        <v/>
      </c>
      <c r="AE26" s="236" t="str">
        <f>IF(AE24="","",VLOOKUP(AE24,'シフト記号表（勤務時間帯）'!$C$6:$S$35,17,FALSE))</f>
        <v/>
      </c>
      <c r="AF26" s="237" t="str">
        <f>IF(AF24="","",VLOOKUP(AF24,'シフト記号表（勤務時間帯）'!$C$6:$S$35,17,FALSE))</f>
        <v/>
      </c>
      <c r="AG26" s="235" t="str">
        <f>IF(AG24="","",VLOOKUP(AG24,'シフト記号表（勤務時間帯）'!$C$6:$S$35,17,FALSE))</f>
        <v/>
      </c>
      <c r="AH26" s="236" t="str">
        <f>IF(AH24="","",VLOOKUP(AH24,'シフト記号表（勤務時間帯）'!$C$6:$S$35,17,FALSE))</f>
        <v/>
      </c>
      <c r="AI26" s="236" t="str">
        <f>IF(AI24="","",VLOOKUP(AI24,'シフト記号表（勤務時間帯）'!$C$6:$S$35,17,FALSE))</f>
        <v/>
      </c>
      <c r="AJ26" s="236" t="str">
        <f>IF(AJ24="","",VLOOKUP(AJ24,'シフト記号表（勤務時間帯）'!$C$6:$S$35,17,FALSE))</f>
        <v/>
      </c>
      <c r="AK26" s="236" t="str">
        <f>IF(AK24="","",VLOOKUP(AK24,'シフト記号表（勤務時間帯）'!$C$6:$S$35,17,FALSE))</f>
        <v/>
      </c>
      <c r="AL26" s="236" t="str">
        <f>IF(AL24="","",VLOOKUP(AL24,'シフト記号表（勤務時間帯）'!$C$6:$S$35,17,FALSE))</f>
        <v/>
      </c>
      <c r="AM26" s="237" t="str">
        <f>IF(AM24="","",VLOOKUP(AM24,'シフト記号表（勤務時間帯）'!$C$6:$S$35,17,FALSE))</f>
        <v/>
      </c>
      <c r="AN26" s="235" t="str">
        <f>IF(AN24="","",VLOOKUP(AN24,'シフト記号表（勤務時間帯）'!$C$6:$S$35,17,FALSE))</f>
        <v/>
      </c>
      <c r="AO26" s="236" t="str">
        <f>IF(AO24="","",VLOOKUP(AO24,'シフト記号表（勤務時間帯）'!$C$6:$S$35,17,FALSE))</f>
        <v/>
      </c>
      <c r="AP26" s="236" t="str">
        <f>IF(AP24="","",VLOOKUP(AP24,'シフト記号表（勤務時間帯）'!$C$6:$S$35,17,FALSE))</f>
        <v/>
      </c>
      <c r="AQ26" s="236" t="str">
        <f>IF(AQ24="","",VLOOKUP(AQ24,'シフト記号表（勤務時間帯）'!$C$6:$S$35,17,FALSE))</f>
        <v/>
      </c>
      <c r="AR26" s="236" t="str">
        <f>IF(AR24="","",VLOOKUP(AR24,'シフト記号表（勤務時間帯）'!$C$6:$S$35,17,FALSE))</f>
        <v/>
      </c>
      <c r="AS26" s="236" t="str">
        <f>IF(AS24="","",VLOOKUP(AS24,'シフト記号表（勤務時間帯）'!$C$6:$S$35,17,FALSE))</f>
        <v/>
      </c>
      <c r="AT26" s="237" t="str">
        <f>IF(AT24="","",VLOOKUP(AT24,'シフト記号表（勤務時間帯）'!$C$6:$S$35,17,FALSE))</f>
        <v/>
      </c>
      <c r="AU26" s="235" t="str">
        <f>IF(AU24="","",VLOOKUP(AU24,'シフト記号表（勤務時間帯）'!$C$6:$S$35,17,FALSE))</f>
        <v/>
      </c>
      <c r="AV26" s="236" t="str">
        <f>IF(AV24="","",VLOOKUP(AV24,'シフト記号表（勤務時間帯）'!$C$6:$S$35,17,FALSE))</f>
        <v/>
      </c>
      <c r="AW26" s="236" t="str">
        <f>IF(AW24="","",VLOOKUP(AW24,'シフト記号表（勤務時間帯）'!$C$6:$S$35,17,FALSE))</f>
        <v/>
      </c>
      <c r="AX26" s="509">
        <f>IF($BB$3="４週",SUM(S26:AT26),IF($BB$3="暦月",SUM(S26:AW26),""))</f>
        <v>0</v>
      </c>
      <c r="AY26" s="510"/>
      <c r="AZ26" s="511">
        <f>IF($BB$3="４週",AX26/4,IF($BB$3="暦月",'療養通所（100名）'!AX26/('療養通所（100名）'!$BB$8/7),""))</f>
        <v>0</v>
      </c>
      <c r="BA26" s="512"/>
      <c r="BB26" s="286"/>
      <c r="BC26" s="287"/>
      <c r="BD26" s="287"/>
      <c r="BE26" s="287"/>
      <c r="BF26" s="288"/>
    </row>
    <row r="27" spans="2:64" ht="20.25" customHeight="1" x14ac:dyDescent="0.4">
      <c r="B27" s="517">
        <f>B24+1</f>
        <v>2</v>
      </c>
      <c r="C27" s="404"/>
      <c r="D27" s="405"/>
      <c r="E27" s="406"/>
      <c r="F27" s="108"/>
      <c r="G27" s="418"/>
      <c r="H27" s="420"/>
      <c r="I27" s="413"/>
      <c r="J27" s="413"/>
      <c r="K27" s="414"/>
      <c r="L27" s="421"/>
      <c r="M27" s="422"/>
      <c r="N27" s="422"/>
      <c r="O27" s="423"/>
      <c r="P27" s="483" t="s">
        <v>44</v>
      </c>
      <c r="Q27" s="484"/>
      <c r="R27" s="485"/>
      <c r="S27" s="239"/>
      <c r="T27" s="238"/>
      <c r="U27" s="238"/>
      <c r="V27" s="238"/>
      <c r="W27" s="238"/>
      <c r="X27" s="238"/>
      <c r="Y27" s="240"/>
      <c r="Z27" s="239"/>
      <c r="AA27" s="238"/>
      <c r="AB27" s="238"/>
      <c r="AC27" s="238"/>
      <c r="AD27" s="238"/>
      <c r="AE27" s="238"/>
      <c r="AF27" s="240"/>
      <c r="AG27" s="239"/>
      <c r="AH27" s="238"/>
      <c r="AI27" s="238"/>
      <c r="AJ27" s="238"/>
      <c r="AK27" s="238"/>
      <c r="AL27" s="238"/>
      <c r="AM27" s="240"/>
      <c r="AN27" s="239"/>
      <c r="AO27" s="238"/>
      <c r="AP27" s="238"/>
      <c r="AQ27" s="238"/>
      <c r="AR27" s="238"/>
      <c r="AS27" s="238"/>
      <c r="AT27" s="240"/>
      <c r="AU27" s="239"/>
      <c r="AV27" s="238"/>
      <c r="AW27" s="238"/>
      <c r="AX27" s="589"/>
      <c r="AY27" s="590"/>
      <c r="AZ27" s="591"/>
      <c r="BA27" s="592"/>
      <c r="BB27" s="415"/>
      <c r="BC27" s="416"/>
      <c r="BD27" s="416"/>
      <c r="BE27" s="416"/>
      <c r="BF27" s="417"/>
    </row>
    <row r="28" spans="2:64" ht="20.25" customHeight="1" x14ac:dyDescent="0.4">
      <c r="B28" s="517"/>
      <c r="C28" s="398"/>
      <c r="D28" s="399"/>
      <c r="E28" s="400"/>
      <c r="F28" s="83"/>
      <c r="G28" s="408"/>
      <c r="H28" s="412"/>
      <c r="I28" s="413"/>
      <c r="J28" s="413"/>
      <c r="K28" s="414"/>
      <c r="L28" s="368"/>
      <c r="M28" s="369"/>
      <c r="N28" s="369"/>
      <c r="O28" s="370"/>
      <c r="P28" s="499" t="s">
        <v>15</v>
      </c>
      <c r="Q28" s="500"/>
      <c r="R28" s="501"/>
      <c r="S28" s="232" t="str">
        <f>IF(S27="","",VLOOKUP(S27,'シフト記号表（勤務時間帯）'!$C$6:$K$35,9,FALSE))</f>
        <v/>
      </c>
      <c r="T28" s="233" t="str">
        <f>IF(T27="","",VLOOKUP(T27,'シフト記号表（勤務時間帯）'!$C$6:$K$35,9,FALSE))</f>
        <v/>
      </c>
      <c r="U28" s="233" t="str">
        <f>IF(U27="","",VLOOKUP(U27,'シフト記号表（勤務時間帯）'!$C$6:$K$35,9,FALSE))</f>
        <v/>
      </c>
      <c r="V28" s="233" t="str">
        <f>IF(V27="","",VLOOKUP(V27,'シフト記号表（勤務時間帯）'!$C$6:$K$35,9,FALSE))</f>
        <v/>
      </c>
      <c r="W28" s="233" t="str">
        <f>IF(W27="","",VLOOKUP(W27,'シフト記号表（勤務時間帯）'!$C$6:$K$35,9,FALSE))</f>
        <v/>
      </c>
      <c r="X28" s="233" t="str">
        <f>IF(X27="","",VLOOKUP(X27,'シフト記号表（勤務時間帯）'!$C$6:$K$35,9,FALSE))</f>
        <v/>
      </c>
      <c r="Y28" s="234" t="str">
        <f>IF(Y27="","",VLOOKUP(Y27,'シフト記号表（勤務時間帯）'!$C$6:$K$35,9,FALSE))</f>
        <v/>
      </c>
      <c r="Z28" s="232" t="str">
        <f>IF(Z27="","",VLOOKUP(Z27,'シフト記号表（勤務時間帯）'!$C$6:$K$35,9,FALSE))</f>
        <v/>
      </c>
      <c r="AA28" s="233" t="str">
        <f>IF(AA27="","",VLOOKUP(AA27,'シフト記号表（勤務時間帯）'!$C$6:$K$35,9,FALSE))</f>
        <v/>
      </c>
      <c r="AB28" s="233" t="str">
        <f>IF(AB27="","",VLOOKUP(AB27,'シフト記号表（勤務時間帯）'!$C$6:$K$35,9,FALSE))</f>
        <v/>
      </c>
      <c r="AC28" s="233" t="str">
        <f>IF(AC27="","",VLOOKUP(AC27,'シフト記号表（勤務時間帯）'!$C$6:$K$35,9,FALSE))</f>
        <v/>
      </c>
      <c r="AD28" s="233" t="str">
        <f>IF(AD27="","",VLOOKUP(AD27,'シフト記号表（勤務時間帯）'!$C$6:$K$35,9,FALSE))</f>
        <v/>
      </c>
      <c r="AE28" s="233" t="str">
        <f>IF(AE27="","",VLOOKUP(AE27,'シフト記号表（勤務時間帯）'!$C$6:$K$35,9,FALSE))</f>
        <v/>
      </c>
      <c r="AF28" s="234" t="str">
        <f>IF(AF27="","",VLOOKUP(AF27,'シフト記号表（勤務時間帯）'!$C$6:$K$35,9,FALSE))</f>
        <v/>
      </c>
      <c r="AG28" s="232" t="str">
        <f>IF(AG27="","",VLOOKUP(AG27,'シフト記号表（勤務時間帯）'!$C$6:$K$35,9,FALSE))</f>
        <v/>
      </c>
      <c r="AH28" s="233" t="str">
        <f>IF(AH27="","",VLOOKUP(AH27,'シフト記号表（勤務時間帯）'!$C$6:$K$35,9,FALSE))</f>
        <v/>
      </c>
      <c r="AI28" s="233" t="str">
        <f>IF(AI27="","",VLOOKUP(AI27,'シフト記号表（勤務時間帯）'!$C$6:$K$35,9,FALSE))</f>
        <v/>
      </c>
      <c r="AJ28" s="233" t="str">
        <f>IF(AJ27="","",VLOOKUP(AJ27,'シフト記号表（勤務時間帯）'!$C$6:$K$35,9,FALSE))</f>
        <v/>
      </c>
      <c r="AK28" s="233" t="str">
        <f>IF(AK27="","",VLOOKUP(AK27,'シフト記号表（勤務時間帯）'!$C$6:$K$35,9,FALSE))</f>
        <v/>
      </c>
      <c r="AL28" s="233" t="str">
        <f>IF(AL27="","",VLOOKUP(AL27,'シフト記号表（勤務時間帯）'!$C$6:$K$35,9,FALSE))</f>
        <v/>
      </c>
      <c r="AM28" s="234" t="str">
        <f>IF(AM27="","",VLOOKUP(AM27,'シフト記号表（勤務時間帯）'!$C$6:$K$35,9,FALSE))</f>
        <v/>
      </c>
      <c r="AN28" s="232" t="str">
        <f>IF(AN27="","",VLOOKUP(AN27,'シフト記号表（勤務時間帯）'!$C$6:$K$35,9,FALSE))</f>
        <v/>
      </c>
      <c r="AO28" s="233" t="str">
        <f>IF(AO27="","",VLOOKUP(AO27,'シフト記号表（勤務時間帯）'!$C$6:$K$35,9,FALSE))</f>
        <v/>
      </c>
      <c r="AP28" s="233" t="str">
        <f>IF(AP27="","",VLOOKUP(AP27,'シフト記号表（勤務時間帯）'!$C$6:$K$35,9,FALSE))</f>
        <v/>
      </c>
      <c r="AQ28" s="233" t="str">
        <f>IF(AQ27="","",VLOOKUP(AQ27,'シフト記号表（勤務時間帯）'!$C$6:$K$35,9,FALSE))</f>
        <v/>
      </c>
      <c r="AR28" s="233" t="str">
        <f>IF(AR27="","",VLOOKUP(AR27,'シフト記号表（勤務時間帯）'!$C$6:$K$35,9,FALSE))</f>
        <v/>
      </c>
      <c r="AS28" s="233" t="str">
        <f>IF(AS27="","",VLOOKUP(AS27,'シフト記号表（勤務時間帯）'!$C$6:$K$35,9,FALSE))</f>
        <v/>
      </c>
      <c r="AT28" s="234" t="str">
        <f>IF(AT27="","",VLOOKUP(AT27,'シフト記号表（勤務時間帯）'!$C$6:$K$35,9,FALSE))</f>
        <v/>
      </c>
      <c r="AU28" s="232" t="str">
        <f>IF(AU27="","",VLOOKUP(AU27,'シフト記号表（勤務時間帯）'!$C$6:$K$35,9,FALSE))</f>
        <v/>
      </c>
      <c r="AV28" s="233" t="str">
        <f>IF(AV27="","",VLOOKUP(AV27,'シフト記号表（勤務時間帯）'!$C$6:$K$35,9,FALSE))</f>
        <v/>
      </c>
      <c r="AW28" s="233" t="str">
        <f>IF(AW27="","",VLOOKUP(AW27,'シフト記号表（勤務時間帯）'!$C$6:$K$35,9,FALSE))</f>
        <v/>
      </c>
      <c r="AX28" s="502">
        <f>IF($BB$3="４週",SUM(S28:AT28),IF($BB$3="暦月",SUM(S28:AW28),""))</f>
        <v>0</v>
      </c>
      <c r="AY28" s="503"/>
      <c r="AZ28" s="504">
        <f>IF($BB$3="４週",AX28/4,IF($BB$3="暦月",'療養通所（100名）'!AX28/('療養通所（100名）'!$BB$8/7),""))</f>
        <v>0</v>
      </c>
      <c r="BA28" s="505"/>
      <c r="BB28" s="283"/>
      <c r="BC28" s="284"/>
      <c r="BD28" s="284"/>
      <c r="BE28" s="284"/>
      <c r="BF28" s="285"/>
    </row>
    <row r="29" spans="2:64" ht="20.25" customHeight="1" x14ac:dyDescent="0.4">
      <c r="B29" s="517"/>
      <c r="C29" s="401"/>
      <c r="D29" s="402"/>
      <c r="E29" s="403"/>
      <c r="F29" s="83">
        <f>C27</f>
        <v>0</v>
      </c>
      <c r="G29" s="419"/>
      <c r="H29" s="412"/>
      <c r="I29" s="413"/>
      <c r="J29" s="413"/>
      <c r="K29" s="414"/>
      <c r="L29" s="424"/>
      <c r="M29" s="425"/>
      <c r="N29" s="425"/>
      <c r="O29" s="426"/>
      <c r="P29" s="514" t="s">
        <v>45</v>
      </c>
      <c r="Q29" s="515"/>
      <c r="R29" s="516"/>
      <c r="S29" s="235" t="str">
        <f>IF(S27="","",VLOOKUP(S27,'シフト記号表（勤務時間帯）'!$C$6:$S$35,17,FALSE))</f>
        <v/>
      </c>
      <c r="T29" s="236" t="str">
        <f>IF(T27="","",VLOOKUP(T27,'シフト記号表（勤務時間帯）'!$C$6:$S$35,17,FALSE))</f>
        <v/>
      </c>
      <c r="U29" s="236" t="str">
        <f>IF(U27="","",VLOOKUP(U27,'シフト記号表（勤務時間帯）'!$C$6:$S$35,17,FALSE))</f>
        <v/>
      </c>
      <c r="V29" s="236" t="str">
        <f>IF(V27="","",VLOOKUP(V27,'シフト記号表（勤務時間帯）'!$C$6:$S$35,17,FALSE))</f>
        <v/>
      </c>
      <c r="W29" s="236" t="str">
        <f>IF(W27="","",VLOOKUP(W27,'シフト記号表（勤務時間帯）'!$C$6:$S$35,17,FALSE))</f>
        <v/>
      </c>
      <c r="X29" s="236" t="str">
        <f>IF(X27="","",VLOOKUP(X27,'シフト記号表（勤務時間帯）'!$C$6:$S$35,17,FALSE))</f>
        <v/>
      </c>
      <c r="Y29" s="237" t="str">
        <f>IF(Y27="","",VLOOKUP(Y27,'シフト記号表（勤務時間帯）'!$C$6:$S$35,17,FALSE))</f>
        <v/>
      </c>
      <c r="Z29" s="235" t="str">
        <f>IF(Z27="","",VLOOKUP(Z27,'シフト記号表（勤務時間帯）'!$C$6:$S$35,17,FALSE))</f>
        <v/>
      </c>
      <c r="AA29" s="236" t="str">
        <f>IF(AA27="","",VLOOKUP(AA27,'シフト記号表（勤務時間帯）'!$C$6:$S$35,17,FALSE))</f>
        <v/>
      </c>
      <c r="AB29" s="236" t="str">
        <f>IF(AB27="","",VLOOKUP(AB27,'シフト記号表（勤務時間帯）'!$C$6:$S$35,17,FALSE))</f>
        <v/>
      </c>
      <c r="AC29" s="236" t="str">
        <f>IF(AC27="","",VLOOKUP(AC27,'シフト記号表（勤務時間帯）'!$C$6:$S$35,17,FALSE))</f>
        <v/>
      </c>
      <c r="AD29" s="236" t="str">
        <f>IF(AD27="","",VLOOKUP(AD27,'シフト記号表（勤務時間帯）'!$C$6:$S$35,17,FALSE))</f>
        <v/>
      </c>
      <c r="AE29" s="236" t="str">
        <f>IF(AE27="","",VLOOKUP(AE27,'シフト記号表（勤務時間帯）'!$C$6:$S$35,17,FALSE))</f>
        <v/>
      </c>
      <c r="AF29" s="237" t="str">
        <f>IF(AF27="","",VLOOKUP(AF27,'シフト記号表（勤務時間帯）'!$C$6:$S$35,17,FALSE))</f>
        <v/>
      </c>
      <c r="AG29" s="235" t="str">
        <f>IF(AG27="","",VLOOKUP(AG27,'シフト記号表（勤務時間帯）'!$C$6:$S$35,17,FALSE))</f>
        <v/>
      </c>
      <c r="AH29" s="236" t="str">
        <f>IF(AH27="","",VLOOKUP(AH27,'シフト記号表（勤務時間帯）'!$C$6:$S$35,17,FALSE))</f>
        <v/>
      </c>
      <c r="AI29" s="236" t="str">
        <f>IF(AI27="","",VLOOKUP(AI27,'シフト記号表（勤務時間帯）'!$C$6:$S$35,17,FALSE))</f>
        <v/>
      </c>
      <c r="AJ29" s="236" t="str">
        <f>IF(AJ27="","",VLOOKUP(AJ27,'シフト記号表（勤務時間帯）'!$C$6:$S$35,17,FALSE))</f>
        <v/>
      </c>
      <c r="AK29" s="236" t="str">
        <f>IF(AK27="","",VLOOKUP(AK27,'シフト記号表（勤務時間帯）'!$C$6:$S$35,17,FALSE))</f>
        <v/>
      </c>
      <c r="AL29" s="236" t="str">
        <f>IF(AL27="","",VLOOKUP(AL27,'シフト記号表（勤務時間帯）'!$C$6:$S$35,17,FALSE))</f>
        <v/>
      </c>
      <c r="AM29" s="237" t="str">
        <f>IF(AM27="","",VLOOKUP(AM27,'シフト記号表（勤務時間帯）'!$C$6:$S$35,17,FALSE))</f>
        <v/>
      </c>
      <c r="AN29" s="235" t="str">
        <f>IF(AN27="","",VLOOKUP(AN27,'シフト記号表（勤務時間帯）'!$C$6:$S$35,17,FALSE))</f>
        <v/>
      </c>
      <c r="AO29" s="236" t="str">
        <f>IF(AO27="","",VLOOKUP(AO27,'シフト記号表（勤務時間帯）'!$C$6:$S$35,17,FALSE))</f>
        <v/>
      </c>
      <c r="AP29" s="236" t="str">
        <f>IF(AP27="","",VLOOKUP(AP27,'シフト記号表（勤務時間帯）'!$C$6:$S$35,17,FALSE))</f>
        <v/>
      </c>
      <c r="AQ29" s="236" t="str">
        <f>IF(AQ27="","",VLOOKUP(AQ27,'シフト記号表（勤務時間帯）'!$C$6:$S$35,17,FALSE))</f>
        <v/>
      </c>
      <c r="AR29" s="236" t="str">
        <f>IF(AR27="","",VLOOKUP(AR27,'シフト記号表（勤務時間帯）'!$C$6:$S$35,17,FALSE))</f>
        <v/>
      </c>
      <c r="AS29" s="236" t="str">
        <f>IF(AS27="","",VLOOKUP(AS27,'シフト記号表（勤務時間帯）'!$C$6:$S$35,17,FALSE))</f>
        <v/>
      </c>
      <c r="AT29" s="237" t="str">
        <f>IF(AT27="","",VLOOKUP(AT27,'シフト記号表（勤務時間帯）'!$C$6:$S$35,17,FALSE))</f>
        <v/>
      </c>
      <c r="AU29" s="235" t="str">
        <f>IF(AU27="","",VLOOKUP(AU27,'シフト記号表（勤務時間帯）'!$C$6:$S$35,17,FALSE))</f>
        <v/>
      </c>
      <c r="AV29" s="236" t="str">
        <f>IF(AV27="","",VLOOKUP(AV27,'シフト記号表（勤務時間帯）'!$C$6:$S$35,17,FALSE))</f>
        <v/>
      </c>
      <c r="AW29" s="236" t="str">
        <f>IF(AW27="","",VLOOKUP(AW27,'シフト記号表（勤務時間帯）'!$C$6:$S$35,17,FALSE))</f>
        <v/>
      </c>
      <c r="AX29" s="509">
        <f>IF($BB$3="４週",SUM(S29:AT29),IF($BB$3="暦月",SUM(S29:AW29),""))</f>
        <v>0</v>
      </c>
      <c r="AY29" s="510"/>
      <c r="AZ29" s="511">
        <f>IF($BB$3="４週",AX29/4,IF($BB$3="暦月",'療養通所（100名）'!AX29/('療養通所（100名）'!$BB$8/7),""))</f>
        <v>0</v>
      </c>
      <c r="BA29" s="512"/>
      <c r="BB29" s="286"/>
      <c r="BC29" s="287"/>
      <c r="BD29" s="287"/>
      <c r="BE29" s="287"/>
      <c r="BF29" s="288"/>
    </row>
    <row r="30" spans="2:64" ht="20.25" customHeight="1" x14ac:dyDescent="0.4">
      <c r="B30" s="517">
        <f>B27+1</f>
        <v>3</v>
      </c>
      <c r="C30" s="381"/>
      <c r="D30" s="382"/>
      <c r="E30" s="383"/>
      <c r="F30" s="108"/>
      <c r="G30" s="418"/>
      <c r="H30" s="420"/>
      <c r="I30" s="413"/>
      <c r="J30" s="413"/>
      <c r="K30" s="414"/>
      <c r="L30" s="421"/>
      <c r="M30" s="422"/>
      <c r="N30" s="422"/>
      <c r="O30" s="423"/>
      <c r="P30" s="483" t="s">
        <v>44</v>
      </c>
      <c r="Q30" s="484"/>
      <c r="R30" s="485"/>
      <c r="S30" s="239"/>
      <c r="T30" s="238"/>
      <c r="U30" s="238"/>
      <c r="V30" s="238"/>
      <c r="W30" s="238"/>
      <c r="X30" s="238"/>
      <c r="Y30" s="240"/>
      <c r="Z30" s="239"/>
      <c r="AA30" s="238"/>
      <c r="AB30" s="238"/>
      <c r="AC30" s="238"/>
      <c r="AD30" s="238"/>
      <c r="AE30" s="238"/>
      <c r="AF30" s="240"/>
      <c r="AG30" s="239"/>
      <c r="AH30" s="238"/>
      <c r="AI30" s="238"/>
      <c r="AJ30" s="238"/>
      <c r="AK30" s="238"/>
      <c r="AL30" s="238"/>
      <c r="AM30" s="240"/>
      <c r="AN30" s="239"/>
      <c r="AO30" s="238"/>
      <c r="AP30" s="238"/>
      <c r="AQ30" s="238"/>
      <c r="AR30" s="238"/>
      <c r="AS30" s="238"/>
      <c r="AT30" s="240"/>
      <c r="AU30" s="239"/>
      <c r="AV30" s="238"/>
      <c r="AW30" s="238"/>
      <c r="AX30" s="589"/>
      <c r="AY30" s="590"/>
      <c r="AZ30" s="591"/>
      <c r="BA30" s="592"/>
      <c r="BB30" s="415"/>
      <c r="BC30" s="416"/>
      <c r="BD30" s="416"/>
      <c r="BE30" s="416"/>
      <c r="BF30" s="417"/>
    </row>
    <row r="31" spans="2:64" ht="20.25" customHeight="1" x14ac:dyDescent="0.4">
      <c r="B31" s="517"/>
      <c r="C31" s="384"/>
      <c r="D31" s="385"/>
      <c r="E31" s="386"/>
      <c r="F31" s="83"/>
      <c r="G31" s="408"/>
      <c r="H31" s="412"/>
      <c r="I31" s="413"/>
      <c r="J31" s="413"/>
      <c r="K31" s="414"/>
      <c r="L31" s="368"/>
      <c r="M31" s="369"/>
      <c r="N31" s="369"/>
      <c r="O31" s="370"/>
      <c r="P31" s="499" t="s">
        <v>15</v>
      </c>
      <c r="Q31" s="500"/>
      <c r="R31" s="501"/>
      <c r="S31" s="232" t="str">
        <f>IF(S30="","",VLOOKUP(S30,'シフト記号表（勤務時間帯）'!$C$6:$K$35,9,FALSE))</f>
        <v/>
      </c>
      <c r="T31" s="233" t="str">
        <f>IF(T30="","",VLOOKUP(T30,'シフト記号表（勤務時間帯）'!$C$6:$K$35,9,FALSE))</f>
        <v/>
      </c>
      <c r="U31" s="233" t="str">
        <f>IF(U30="","",VLOOKUP(U30,'シフト記号表（勤務時間帯）'!$C$6:$K$35,9,FALSE))</f>
        <v/>
      </c>
      <c r="V31" s="233" t="str">
        <f>IF(V30="","",VLOOKUP(V30,'シフト記号表（勤務時間帯）'!$C$6:$K$35,9,FALSE))</f>
        <v/>
      </c>
      <c r="W31" s="233" t="str">
        <f>IF(W30="","",VLOOKUP(W30,'シフト記号表（勤務時間帯）'!$C$6:$K$35,9,FALSE))</f>
        <v/>
      </c>
      <c r="X31" s="233" t="str">
        <f>IF(X30="","",VLOOKUP(X30,'シフト記号表（勤務時間帯）'!$C$6:$K$35,9,FALSE))</f>
        <v/>
      </c>
      <c r="Y31" s="234" t="str">
        <f>IF(Y30="","",VLOOKUP(Y30,'シフト記号表（勤務時間帯）'!$C$6:$K$35,9,FALSE))</f>
        <v/>
      </c>
      <c r="Z31" s="232" t="str">
        <f>IF(Z30="","",VLOOKUP(Z30,'シフト記号表（勤務時間帯）'!$C$6:$K$35,9,FALSE))</f>
        <v/>
      </c>
      <c r="AA31" s="233" t="str">
        <f>IF(AA30="","",VLOOKUP(AA30,'シフト記号表（勤務時間帯）'!$C$6:$K$35,9,FALSE))</f>
        <v/>
      </c>
      <c r="AB31" s="233" t="str">
        <f>IF(AB30="","",VLOOKUP(AB30,'シフト記号表（勤務時間帯）'!$C$6:$K$35,9,FALSE))</f>
        <v/>
      </c>
      <c r="AC31" s="233" t="str">
        <f>IF(AC30="","",VLOOKUP(AC30,'シフト記号表（勤務時間帯）'!$C$6:$K$35,9,FALSE))</f>
        <v/>
      </c>
      <c r="AD31" s="233" t="str">
        <f>IF(AD30="","",VLOOKUP(AD30,'シフト記号表（勤務時間帯）'!$C$6:$K$35,9,FALSE))</f>
        <v/>
      </c>
      <c r="AE31" s="233" t="str">
        <f>IF(AE30="","",VLOOKUP(AE30,'シフト記号表（勤務時間帯）'!$C$6:$K$35,9,FALSE))</f>
        <v/>
      </c>
      <c r="AF31" s="234" t="str">
        <f>IF(AF30="","",VLOOKUP(AF30,'シフト記号表（勤務時間帯）'!$C$6:$K$35,9,FALSE))</f>
        <v/>
      </c>
      <c r="AG31" s="232" t="str">
        <f>IF(AG30="","",VLOOKUP(AG30,'シフト記号表（勤務時間帯）'!$C$6:$K$35,9,FALSE))</f>
        <v/>
      </c>
      <c r="AH31" s="233" t="str">
        <f>IF(AH30="","",VLOOKUP(AH30,'シフト記号表（勤務時間帯）'!$C$6:$K$35,9,FALSE))</f>
        <v/>
      </c>
      <c r="AI31" s="233" t="str">
        <f>IF(AI30="","",VLOOKUP(AI30,'シフト記号表（勤務時間帯）'!$C$6:$K$35,9,FALSE))</f>
        <v/>
      </c>
      <c r="AJ31" s="233" t="str">
        <f>IF(AJ30="","",VLOOKUP(AJ30,'シフト記号表（勤務時間帯）'!$C$6:$K$35,9,FALSE))</f>
        <v/>
      </c>
      <c r="AK31" s="233" t="str">
        <f>IF(AK30="","",VLOOKUP(AK30,'シフト記号表（勤務時間帯）'!$C$6:$K$35,9,FALSE))</f>
        <v/>
      </c>
      <c r="AL31" s="233" t="str">
        <f>IF(AL30="","",VLOOKUP(AL30,'シフト記号表（勤務時間帯）'!$C$6:$K$35,9,FALSE))</f>
        <v/>
      </c>
      <c r="AM31" s="234" t="str">
        <f>IF(AM30="","",VLOOKUP(AM30,'シフト記号表（勤務時間帯）'!$C$6:$K$35,9,FALSE))</f>
        <v/>
      </c>
      <c r="AN31" s="232" t="str">
        <f>IF(AN30="","",VLOOKUP(AN30,'シフト記号表（勤務時間帯）'!$C$6:$K$35,9,FALSE))</f>
        <v/>
      </c>
      <c r="AO31" s="233" t="str">
        <f>IF(AO30="","",VLOOKUP(AO30,'シフト記号表（勤務時間帯）'!$C$6:$K$35,9,FALSE))</f>
        <v/>
      </c>
      <c r="AP31" s="233" t="str">
        <f>IF(AP30="","",VLOOKUP(AP30,'シフト記号表（勤務時間帯）'!$C$6:$K$35,9,FALSE))</f>
        <v/>
      </c>
      <c r="AQ31" s="233" t="str">
        <f>IF(AQ30="","",VLOOKUP(AQ30,'シフト記号表（勤務時間帯）'!$C$6:$K$35,9,FALSE))</f>
        <v/>
      </c>
      <c r="AR31" s="233" t="str">
        <f>IF(AR30="","",VLOOKUP(AR30,'シフト記号表（勤務時間帯）'!$C$6:$K$35,9,FALSE))</f>
        <v/>
      </c>
      <c r="AS31" s="233" t="str">
        <f>IF(AS30="","",VLOOKUP(AS30,'シフト記号表（勤務時間帯）'!$C$6:$K$35,9,FALSE))</f>
        <v/>
      </c>
      <c r="AT31" s="234" t="str">
        <f>IF(AT30="","",VLOOKUP(AT30,'シフト記号表（勤務時間帯）'!$C$6:$K$35,9,FALSE))</f>
        <v/>
      </c>
      <c r="AU31" s="232" t="str">
        <f>IF(AU30="","",VLOOKUP(AU30,'シフト記号表（勤務時間帯）'!$C$6:$K$35,9,FALSE))</f>
        <v/>
      </c>
      <c r="AV31" s="233" t="str">
        <f>IF(AV30="","",VLOOKUP(AV30,'シフト記号表（勤務時間帯）'!$C$6:$K$35,9,FALSE))</f>
        <v/>
      </c>
      <c r="AW31" s="233" t="str">
        <f>IF(AW30="","",VLOOKUP(AW30,'シフト記号表（勤務時間帯）'!$C$6:$K$35,9,FALSE))</f>
        <v/>
      </c>
      <c r="AX31" s="502">
        <f>IF($BB$3="４週",SUM(S31:AT31),IF($BB$3="暦月",SUM(S31:AW31),""))</f>
        <v>0</v>
      </c>
      <c r="AY31" s="503"/>
      <c r="AZ31" s="504">
        <f>IF($BB$3="４週",AX31/4,IF($BB$3="暦月",'療養通所（100名）'!AX31/('療養通所（100名）'!$BB$8/7),""))</f>
        <v>0</v>
      </c>
      <c r="BA31" s="505"/>
      <c r="BB31" s="283"/>
      <c r="BC31" s="284"/>
      <c r="BD31" s="284"/>
      <c r="BE31" s="284"/>
      <c r="BF31" s="285"/>
    </row>
    <row r="32" spans="2:64" ht="20.25" customHeight="1" x14ac:dyDescent="0.4">
      <c r="B32" s="517"/>
      <c r="C32" s="387"/>
      <c r="D32" s="388"/>
      <c r="E32" s="389"/>
      <c r="F32" s="83">
        <f>C30</f>
        <v>0</v>
      </c>
      <c r="G32" s="419"/>
      <c r="H32" s="412"/>
      <c r="I32" s="413"/>
      <c r="J32" s="413"/>
      <c r="K32" s="414"/>
      <c r="L32" s="424"/>
      <c r="M32" s="425"/>
      <c r="N32" s="425"/>
      <c r="O32" s="426"/>
      <c r="P32" s="514" t="s">
        <v>45</v>
      </c>
      <c r="Q32" s="515"/>
      <c r="R32" s="516"/>
      <c r="S32" s="235" t="str">
        <f>IF(S30="","",VLOOKUP(S30,'シフト記号表（勤務時間帯）'!$C$6:$S$35,17,FALSE))</f>
        <v/>
      </c>
      <c r="T32" s="236" t="str">
        <f>IF(T30="","",VLOOKUP(T30,'シフト記号表（勤務時間帯）'!$C$6:$S$35,17,FALSE))</f>
        <v/>
      </c>
      <c r="U32" s="236" t="str">
        <f>IF(U30="","",VLOOKUP(U30,'シフト記号表（勤務時間帯）'!$C$6:$S$35,17,FALSE))</f>
        <v/>
      </c>
      <c r="V32" s="236" t="str">
        <f>IF(V30="","",VLOOKUP(V30,'シフト記号表（勤務時間帯）'!$C$6:$S$35,17,FALSE))</f>
        <v/>
      </c>
      <c r="W32" s="236" t="str">
        <f>IF(W30="","",VLOOKUP(W30,'シフト記号表（勤務時間帯）'!$C$6:$S$35,17,FALSE))</f>
        <v/>
      </c>
      <c r="X32" s="236" t="str">
        <f>IF(X30="","",VLOOKUP(X30,'シフト記号表（勤務時間帯）'!$C$6:$S$35,17,FALSE))</f>
        <v/>
      </c>
      <c r="Y32" s="237" t="str">
        <f>IF(Y30="","",VLOOKUP(Y30,'シフト記号表（勤務時間帯）'!$C$6:$S$35,17,FALSE))</f>
        <v/>
      </c>
      <c r="Z32" s="235" t="str">
        <f>IF(Z30="","",VLOOKUP(Z30,'シフト記号表（勤務時間帯）'!$C$6:$S$35,17,FALSE))</f>
        <v/>
      </c>
      <c r="AA32" s="236" t="str">
        <f>IF(AA30="","",VLOOKUP(AA30,'シフト記号表（勤務時間帯）'!$C$6:$S$35,17,FALSE))</f>
        <v/>
      </c>
      <c r="AB32" s="236" t="str">
        <f>IF(AB30="","",VLOOKUP(AB30,'シフト記号表（勤務時間帯）'!$C$6:$S$35,17,FALSE))</f>
        <v/>
      </c>
      <c r="AC32" s="236" t="str">
        <f>IF(AC30="","",VLOOKUP(AC30,'シフト記号表（勤務時間帯）'!$C$6:$S$35,17,FALSE))</f>
        <v/>
      </c>
      <c r="AD32" s="236" t="str">
        <f>IF(AD30="","",VLOOKUP(AD30,'シフト記号表（勤務時間帯）'!$C$6:$S$35,17,FALSE))</f>
        <v/>
      </c>
      <c r="AE32" s="236" t="str">
        <f>IF(AE30="","",VLOOKUP(AE30,'シフト記号表（勤務時間帯）'!$C$6:$S$35,17,FALSE))</f>
        <v/>
      </c>
      <c r="AF32" s="237" t="str">
        <f>IF(AF30="","",VLOOKUP(AF30,'シフト記号表（勤務時間帯）'!$C$6:$S$35,17,FALSE))</f>
        <v/>
      </c>
      <c r="AG32" s="235" t="str">
        <f>IF(AG30="","",VLOOKUP(AG30,'シフト記号表（勤務時間帯）'!$C$6:$S$35,17,FALSE))</f>
        <v/>
      </c>
      <c r="AH32" s="236" t="str">
        <f>IF(AH30="","",VLOOKUP(AH30,'シフト記号表（勤務時間帯）'!$C$6:$S$35,17,FALSE))</f>
        <v/>
      </c>
      <c r="AI32" s="236" t="str">
        <f>IF(AI30="","",VLOOKUP(AI30,'シフト記号表（勤務時間帯）'!$C$6:$S$35,17,FALSE))</f>
        <v/>
      </c>
      <c r="AJ32" s="236" t="str">
        <f>IF(AJ30="","",VLOOKUP(AJ30,'シフト記号表（勤務時間帯）'!$C$6:$S$35,17,FALSE))</f>
        <v/>
      </c>
      <c r="AK32" s="236" t="str">
        <f>IF(AK30="","",VLOOKUP(AK30,'シフト記号表（勤務時間帯）'!$C$6:$S$35,17,FALSE))</f>
        <v/>
      </c>
      <c r="AL32" s="236" t="str">
        <f>IF(AL30="","",VLOOKUP(AL30,'シフト記号表（勤務時間帯）'!$C$6:$S$35,17,FALSE))</f>
        <v/>
      </c>
      <c r="AM32" s="237" t="str">
        <f>IF(AM30="","",VLOOKUP(AM30,'シフト記号表（勤務時間帯）'!$C$6:$S$35,17,FALSE))</f>
        <v/>
      </c>
      <c r="AN32" s="235" t="str">
        <f>IF(AN30="","",VLOOKUP(AN30,'シフト記号表（勤務時間帯）'!$C$6:$S$35,17,FALSE))</f>
        <v/>
      </c>
      <c r="AO32" s="236" t="str">
        <f>IF(AO30="","",VLOOKUP(AO30,'シフト記号表（勤務時間帯）'!$C$6:$S$35,17,FALSE))</f>
        <v/>
      </c>
      <c r="AP32" s="236" t="str">
        <f>IF(AP30="","",VLOOKUP(AP30,'シフト記号表（勤務時間帯）'!$C$6:$S$35,17,FALSE))</f>
        <v/>
      </c>
      <c r="AQ32" s="236" t="str">
        <f>IF(AQ30="","",VLOOKUP(AQ30,'シフト記号表（勤務時間帯）'!$C$6:$S$35,17,FALSE))</f>
        <v/>
      </c>
      <c r="AR32" s="236" t="str">
        <f>IF(AR30="","",VLOOKUP(AR30,'シフト記号表（勤務時間帯）'!$C$6:$S$35,17,FALSE))</f>
        <v/>
      </c>
      <c r="AS32" s="236" t="str">
        <f>IF(AS30="","",VLOOKUP(AS30,'シフト記号表（勤務時間帯）'!$C$6:$S$35,17,FALSE))</f>
        <v/>
      </c>
      <c r="AT32" s="237" t="str">
        <f>IF(AT30="","",VLOOKUP(AT30,'シフト記号表（勤務時間帯）'!$C$6:$S$35,17,FALSE))</f>
        <v/>
      </c>
      <c r="AU32" s="235" t="str">
        <f>IF(AU30="","",VLOOKUP(AU30,'シフト記号表（勤務時間帯）'!$C$6:$S$35,17,FALSE))</f>
        <v/>
      </c>
      <c r="AV32" s="236" t="str">
        <f>IF(AV30="","",VLOOKUP(AV30,'シフト記号表（勤務時間帯）'!$C$6:$S$35,17,FALSE))</f>
        <v/>
      </c>
      <c r="AW32" s="236" t="str">
        <f>IF(AW30="","",VLOOKUP(AW30,'シフト記号表（勤務時間帯）'!$C$6:$S$35,17,FALSE))</f>
        <v/>
      </c>
      <c r="AX32" s="509">
        <f>IF($BB$3="４週",SUM(S32:AT32),IF($BB$3="暦月",SUM(S32:AW32),""))</f>
        <v>0</v>
      </c>
      <c r="AY32" s="510"/>
      <c r="AZ32" s="511">
        <f>IF($BB$3="４週",AX32/4,IF($BB$3="暦月",'療養通所（100名）'!AX32/('療養通所（100名）'!$BB$8/7),""))</f>
        <v>0</v>
      </c>
      <c r="BA32" s="512"/>
      <c r="BB32" s="286"/>
      <c r="BC32" s="287"/>
      <c r="BD32" s="287"/>
      <c r="BE32" s="287"/>
      <c r="BF32" s="288"/>
    </row>
    <row r="33" spans="2:58" ht="20.25" customHeight="1" x14ac:dyDescent="0.4">
      <c r="B33" s="517">
        <f>B30+1</f>
        <v>4</v>
      </c>
      <c r="C33" s="381"/>
      <c r="D33" s="382"/>
      <c r="E33" s="383"/>
      <c r="F33" s="108"/>
      <c r="G33" s="418"/>
      <c r="H33" s="420"/>
      <c r="I33" s="413"/>
      <c r="J33" s="413"/>
      <c r="K33" s="414"/>
      <c r="L33" s="421"/>
      <c r="M33" s="422"/>
      <c r="N33" s="422"/>
      <c r="O33" s="423"/>
      <c r="P33" s="483" t="s">
        <v>44</v>
      </c>
      <c r="Q33" s="484"/>
      <c r="R33" s="485"/>
      <c r="S33" s="239"/>
      <c r="T33" s="238"/>
      <c r="U33" s="238"/>
      <c r="V33" s="238"/>
      <c r="W33" s="238"/>
      <c r="X33" s="238"/>
      <c r="Y33" s="240"/>
      <c r="Z33" s="239"/>
      <c r="AA33" s="238"/>
      <c r="AB33" s="238"/>
      <c r="AC33" s="238"/>
      <c r="AD33" s="238"/>
      <c r="AE33" s="238"/>
      <c r="AF33" s="240"/>
      <c r="AG33" s="239"/>
      <c r="AH33" s="238"/>
      <c r="AI33" s="238"/>
      <c r="AJ33" s="238"/>
      <c r="AK33" s="238"/>
      <c r="AL33" s="238"/>
      <c r="AM33" s="240"/>
      <c r="AN33" s="239"/>
      <c r="AO33" s="238"/>
      <c r="AP33" s="238"/>
      <c r="AQ33" s="238"/>
      <c r="AR33" s="238"/>
      <c r="AS33" s="238"/>
      <c r="AT33" s="240"/>
      <c r="AU33" s="239"/>
      <c r="AV33" s="238"/>
      <c r="AW33" s="238"/>
      <c r="AX33" s="589"/>
      <c r="AY33" s="590"/>
      <c r="AZ33" s="591"/>
      <c r="BA33" s="592"/>
      <c r="BB33" s="415"/>
      <c r="BC33" s="416"/>
      <c r="BD33" s="416"/>
      <c r="BE33" s="416"/>
      <c r="BF33" s="417"/>
    </row>
    <row r="34" spans="2:58" ht="20.25" customHeight="1" x14ac:dyDescent="0.4">
      <c r="B34" s="517"/>
      <c r="C34" s="384"/>
      <c r="D34" s="385"/>
      <c r="E34" s="386"/>
      <c r="F34" s="83"/>
      <c r="G34" s="408"/>
      <c r="H34" s="412"/>
      <c r="I34" s="413"/>
      <c r="J34" s="413"/>
      <c r="K34" s="414"/>
      <c r="L34" s="368"/>
      <c r="M34" s="369"/>
      <c r="N34" s="369"/>
      <c r="O34" s="370"/>
      <c r="P34" s="499" t="s">
        <v>15</v>
      </c>
      <c r="Q34" s="500"/>
      <c r="R34" s="501"/>
      <c r="S34" s="232" t="str">
        <f>IF(S33="","",VLOOKUP(S33,'シフト記号表（勤務時間帯）'!$C$6:$K$35,9,FALSE))</f>
        <v/>
      </c>
      <c r="T34" s="233" t="str">
        <f>IF(T33="","",VLOOKUP(T33,'シフト記号表（勤務時間帯）'!$C$6:$K$35,9,FALSE))</f>
        <v/>
      </c>
      <c r="U34" s="233" t="str">
        <f>IF(U33="","",VLOOKUP(U33,'シフト記号表（勤務時間帯）'!$C$6:$K$35,9,FALSE))</f>
        <v/>
      </c>
      <c r="V34" s="233" t="str">
        <f>IF(V33="","",VLOOKUP(V33,'シフト記号表（勤務時間帯）'!$C$6:$K$35,9,FALSE))</f>
        <v/>
      </c>
      <c r="W34" s="233" t="str">
        <f>IF(W33="","",VLOOKUP(W33,'シフト記号表（勤務時間帯）'!$C$6:$K$35,9,FALSE))</f>
        <v/>
      </c>
      <c r="X34" s="233" t="str">
        <f>IF(X33="","",VLOOKUP(X33,'シフト記号表（勤務時間帯）'!$C$6:$K$35,9,FALSE))</f>
        <v/>
      </c>
      <c r="Y34" s="234" t="str">
        <f>IF(Y33="","",VLOOKUP(Y33,'シフト記号表（勤務時間帯）'!$C$6:$K$35,9,FALSE))</f>
        <v/>
      </c>
      <c r="Z34" s="232" t="str">
        <f>IF(Z33="","",VLOOKUP(Z33,'シフト記号表（勤務時間帯）'!$C$6:$K$35,9,FALSE))</f>
        <v/>
      </c>
      <c r="AA34" s="233" t="str">
        <f>IF(AA33="","",VLOOKUP(AA33,'シフト記号表（勤務時間帯）'!$C$6:$K$35,9,FALSE))</f>
        <v/>
      </c>
      <c r="AB34" s="233" t="str">
        <f>IF(AB33="","",VLOOKUP(AB33,'シフト記号表（勤務時間帯）'!$C$6:$K$35,9,FALSE))</f>
        <v/>
      </c>
      <c r="AC34" s="233" t="str">
        <f>IF(AC33="","",VLOOKUP(AC33,'シフト記号表（勤務時間帯）'!$C$6:$K$35,9,FALSE))</f>
        <v/>
      </c>
      <c r="AD34" s="233" t="str">
        <f>IF(AD33="","",VLOOKUP(AD33,'シフト記号表（勤務時間帯）'!$C$6:$K$35,9,FALSE))</f>
        <v/>
      </c>
      <c r="AE34" s="233" t="str">
        <f>IF(AE33="","",VLOOKUP(AE33,'シフト記号表（勤務時間帯）'!$C$6:$K$35,9,FALSE))</f>
        <v/>
      </c>
      <c r="AF34" s="234" t="str">
        <f>IF(AF33="","",VLOOKUP(AF33,'シフト記号表（勤務時間帯）'!$C$6:$K$35,9,FALSE))</f>
        <v/>
      </c>
      <c r="AG34" s="232" t="str">
        <f>IF(AG33="","",VLOOKUP(AG33,'シフト記号表（勤務時間帯）'!$C$6:$K$35,9,FALSE))</f>
        <v/>
      </c>
      <c r="AH34" s="233" t="str">
        <f>IF(AH33="","",VLOOKUP(AH33,'シフト記号表（勤務時間帯）'!$C$6:$K$35,9,FALSE))</f>
        <v/>
      </c>
      <c r="AI34" s="233" t="str">
        <f>IF(AI33="","",VLOOKUP(AI33,'シフト記号表（勤務時間帯）'!$C$6:$K$35,9,FALSE))</f>
        <v/>
      </c>
      <c r="AJ34" s="233" t="str">
        <f>IF(AJ33="","",VLOOKUP(AJ33,'シフト記号表（勤務時間帯）'!$C$6:$K$35,9,FALSE))</f>
        <v/>
      </c>
      <c r="AK34" s="233" t="str">
        <f>IF(AK33="","",VLOOKUP(AK33,'シフト記号表（勤務時間帯）'!$C$6:$K$35,9,FALSE))</f>
        <v/>
      </c>
      <c r="AL34" s="233" t="str">
        <f>IF(AL33="","",VLOOKUP(AL33,'シフト記号表（勤務時間帯）'!$C$6:$K$35,9,FALSE))</f>
        <v/>
      </c>
      <c r="AM34" s="234" t="str">
        <f>IF(AM33="","",VLOOKUP(AM33,'シフト記号表（勤務時間帯）'!$C$6:$K$35,9,FALSE))</f>
        <v/>
      </c>
      <c r="AN34" s="232" t="str">
        <f>IF(AN33="","",VLOOKUP(AN33,'シフト記号表（勤務時間帯）'!$C$6:$K$35,9,FALSE))</f>
        <v/>
      </c>
      <c r="AO34" s="233" t="str">
        <f>IF(AO33="","",VLOOKUP(AO33,'シフト記号表（勤務時間帯）'!$C$6:$K$35,9,FALSE))</f>
        <v/>
      </c>
      <c r="AP34" s="233" t="str">
        <f>IF(AP33="","",VLOOKUP(AP33,'シフト記号表（勤務時間帯）'!$C$6:$K$35,9,FALSE))</f>
        <v/>
      </c>
      <c r="AQ34" s="233" t="str">
        <f>IF(AQ33="","",VLOOKUP(AQ33,'シフト記号表（勤務時間帯）'!$C$6:$K$35,9,FALSE))</f>
        <v/>
      </c>
      <c r="AR34" s="233" t="str">
        <f>IF(AR33="","",VLOOKUP(AR33,'シフト記号表（勤務時間帯）'!$C$6:$K$35,9,FALSE))</f>
        <v/>
      </c>
      <c r="AS34" s="233" t="str">
        <f>IF(AS33="","",VLOOKUP(AS33,'シフト記号表（勤務時間帯）'!$C$6:$K$35,9,FALSE))</f>
        <v/>
      </c>
      <c r="AT34" s="234" t="str">
        <f>IF(AT33="","",VLOOKUP(AT33,'シフト記号表（勤務時間帯）'!$C$6:$K$35,9,FALSE))</f>
        <v/>
      </c>
      <c r="AU34" s="232" t="str">
        <f>IF(AU33="","",VLOOKUP(AU33,'シフト記号表（勤務時間帯）'!$C$6:$K$35,9,FALSE))</f>
        <v/>
      </c>
      <c r="AV34" s="233" t="str">
        <f>IF(AV33="","",VLOOKUP(AV33,'シフト記号表（勤務時間帯）'!$C$6:$K$35,9,FALSE))</f>
        <v/>
      </c>
      <c r="AW34" s="233" t="str">
        <f>IF(AW33="","",VLOOKUP(AW33,'シフト記号表（勤務時間帯）'!$C$6:$K$35,9,FALSE))</f>
        <v/>
      </c>
      <c r="AX34" s="502">
        <f>IF($BB$3="４週",SUM(S34:AT34),IF($BB$3="暦月",SUM(S34:AW34),""))</f>
        <v>0</v>
      </c>
      <c r="AY34" s="503"/>
      <c r="AZ34" s="504">
        <f>IF($BB$3="４週",AX34/4,IF($BB$3="暦月",'療養通所（100名）'!AX34/('療養通所（100名）'!$BB$8/7),""))</f>
        <v>0</v>
      </c>
      <c r="BA34" s="505"/>
      <c r="BB34" s="283"/>
      <c r="BC34" s="284"/>
      <c r="BD34" s="284"/>
      <c r="BE34" s="284"/>
      <c r="BF34" s="285"/>
    </row>
    <row r="35" spans="2:58" ht="20.25" customHeight="1" x14ac:dyDescent="0.4">
      <c r="B35" s="517"/>
      <c r="C35" s="387"/>
      <c r="D35" s="388"/>
      <c r="E35" s="389"/>
      <c r="F35" s="83">
        <f>C33</f>
        <v>0</v>
      </c>
      <c r="G35" s="419"/>
      <c r="H35" s="412"/>
      <c r="I35" s="413"/>
      <c r="J35" s="413"/>
      <c r="K35" s="414"/>
      <c r="L35" s="424"/>
      <c r="M35" s="425"/>
      <c r="N35" s="425"/>
      <c r="O35" s="426"/>
      <c r="P35" s="514" t="s">
        <v>45</v>
      </c>
      <c r="Q35" s="515"/>
      <c r="R35" s="516"/>
      <c r="S35" s="235" t="str">
        <f>IF(S33="","",VLOOKUP(S33,'シフト記号表（勤務時間帯）'!$C$6:$S$35,17,FALSE))</f>
        <v/>
      </c>
      <c r="T35" s="236" t="str">
        <f>IF(T33="","",VLOOKUP(T33,'シフト記号表（勤務時間帯）'!$C$6:$S$35,17,FALSE))</f>
        <v/>
      </c>
      <c r="U35" s="236" t="str">
        <f>IF(U33="","",VLOOKUP(U33,'シフト記号表（勤務時間帯）'!$C$6:$S$35,17,FALSE))</f>
        <v/>
      </c>
      <c r="V35" s="236" t="str">
        <f>IF(V33="","",VLOOKUP(V33,'シフト記号表（勤務時間帯）'!$C$6:$S$35,17,FALSE))</f>
        <v/>
      </c>
      <c r="W35" s="236" t="str">
        <f>IF(W33="","",VLOOKUP(W33,'シフト記号表（勤務時間帯）'!$C$6:$S$35,17,FALSE))</f>
        <v/>
      </c>
      <c r="X35" s="236" t="str">
        <f>IF(X33="","",VLOOKUP(X33,'シフト記号表（勤務時間帯）'!$C$6:$S$35,17,FALSE))</f>
        <v/>
      </c>
      <c r="Y35" s="237" t="str">
        <f>IF(Y33="","",VLOOKUP(Y33,'シフト記号表（勤務時間帯）'!$C$6:$S$35,17,FALSE))</f>
        <v/>
      </c>
      <c r="Z35" s="235" t="str">
        <f>IF(Z33="","",VLOOKUP(Z33,'シフト記号表（勤務時間帯）'!$C$6:$S$35,17,FALSE))</f>
        <v/>
      </c>
      <c r="AA35" s="236" t="str">
        <f>IF(AA33="","",VLOOKUP(AA33,'シフト記号表（勤務時間帯）'!$C$6:$S$35,17,FALSE))</f>
        <v/>
      </c>
      <c r="AB35" s="236" t="str">
        <f>IF(AB33="","",VLOOKUP(AB33,'シフト記号表（勤務時間帯）'!$C$6:$S$35,17,FALSE))</f>
        <v/>
      </c>
      <c r="AC35" s="236" t="str">
        <f>IF(AC33="","",VLOOKUP(AC33,'シフト記号表（勤務時間帯）'!$C$6:$S$35,17,FALSE))</f>
        <v/>
      </c>
      <c r="AD35" s="236" t="str">
        <f>IF(AD33="","",VLOOKUP(AD33,'シフト記号表（勤務時間帯）'!$C$6:$S$35,17,FALSE))</f>
        <v/>
      </c>
      <c r="AE35" s="236" t="str">
        <f>IF(AE33="","",VLOOKUP(AE33,'シフト記号表（勤務時間帯）'!$C$6:$S$35,17,FALSE))</f>
        <v/>
      </c>
      <c r="AF35" s="237" t="str">
        <f>IF(AF33="","",VLOOKUP(AF33,'シフト記号表（勤務時間帯）'!$C$6:$S$35,17,FALSE))</f>
        <v/>
      </c>
      <c r="AG35" s="235" t="str">
        <f>IF(AG33="","",VLOOKUP(AG33,'シフト記号表（勤務時間帯）'!$C$6:$S$35,17,FALSE))</f>
        <v/>
      </c>
      <c r="AH35" s="236" t="str">
        <f>IF(AH33="","",VLOOKUP(AH33,'シフト記号表（勤務時間帯）'!$C$6:$S$35,17,FALSE))</f>
        <v/>
      </c>
      <c r="AI35" s="236" t="str">
        <f>IF(AI33="","",VLOOKUP(AI33,'シフト記号表（勤務時間帯）'!$C$6:$S$35,17,FALSE))</f>
        <v/>
      </c>
      <c r="AJ35" s="236" t="str">
        <f>IF(AJ33="","",VLOOKUP(AJ33,'シフト記号表（勤務時間帯）'!$C$6:$S$35,17,FALSE))</f>
        <v/>
      </c>
      <c r="AK35" s="236" t="str">
        <f>IF(AK33="","",VLOOKUP(AK33,'シフト記号表（勤務時間帯）'!$C$6:$S$35,17,FALSE))</f>
        <v/>
      </c>
      <c r="AL35" s="236" t="str">
        <f>IF(AL33="","",VLOOKUP(AL33,'シフト記号表（勤務時間帯）'!$C$6:$S$35,17,FALSE))</f>
        <v/>
      </c>
      <c r="AM35" s="237" t="str">
        <f>IF(AM33="","",VLOOKUP(AM33,'シフト記号表（勤務時間帯）'!$C$6:$S$35,17,FALSE))</f>
        <v/>
      </c>
      <c r="AN35" s="235" t="str">
        <f>IF(AN33="","",VLOOKUP(AN33,'シフト記号表（勤務時間帯）'!$C$6:$S$35,17,FALSE))</f>
        <v/>
      </c>
      <c r="AO35" s="236" t="str">
        <f>IF(AO33="","",VLOOKUP(AO33,'シフト記号表（勤務時間帯）'!$C$6:$S$35,17,FALSE))</f>
        <v/>
      </c>
      <c r="AP35" s="236" t="str">
        <f>IF(AP33="","",VLOOKUP(AP33,'シフト記号表（勤務時間帯）'!$C$6:$S$35,17,FALSE))</f>
        <v/>
      </c>
      <c r="AQ35" s="236" t="str">
        <f>IF(AQ33="","",VLOOKUP(AQ33,'シフト記号表（勤務時間帯）'!$C$6:$S$35,17,FALSE))</f>
        <v/>
      </c>
      <c r="AR35" s="236" t="str">
        <f>IF(AR33="","",VLOOKUP(AR33,'シフト記号表（勤務時間帯）'!$C$6:$S$35,17,FALSE))</f>
        <v/>
      </c>
      <c r="AS35" s="236" t="str">
        <f>IF(AS33="","",VLOOKUP(AS33,'シフト記号表（勤務時間帯）'!$C$6:$S$35,17,FALSE))</f>
        <v/>
      </c>
      <c r="AT35" s="237" t="str">
        <f>IF(AT33="","",VLOOKUP(AT33,'シフト記号表（勤務時間帯）'!$C$6:$S$35,17,FALSE))</f>
        <v/>
      </c>
      <c r="AU35" s="235" t="str">
        <f>IF(AU33="","",VLOOKUP(AU33,'シフト記号表（勤務時間帯）'!$C$6:$S$35,17,FALSE))</f>
        <v/>
      </c>
      <c r="AV35" s="236" t="str">
        <f>IF(AV33="","",VLOOKUP(AV33,'シフト記号表（勤務時間帯）'!$C$6:$S$35,17,FALSE))</f>
        <v/>
      </c>
      <c r="AW35" s="236" t="str">
        <f>IF(AW33="","",VLOOKUP(AW33,'シフト記号表（勤務時間帯）'!$C$6:$S$35,17,FALSE))</f>
        <v/>
      </c>
      <c r="AX35" s="509">
        <f>IF($BB$3="４週",SUM(S35:AT35),IF($BB$3="暦月",SUM(S35:AW35),""))</f>
        <v>0</v>
      </c>
      <c r="AY35" s="510"/>
      <c r="AZ35" s="511">
        <f>IF($BB$3="４週",AX35/4,IF($BB$3="暦月",'療養通所（100名）'!AX35/('療養通所（100名）'!$BB$8/7),""))</f>
        <v>0</v>
      </c>
      <c r="BA35" s="512"/>
      <c r="BB35" s="286"/>
      <c r="BC35" s="287"/>
      <c r="BD35" s="287"/>
      <c r="BE35" s="287"/>
      <c r="BF35" s="288"/>
    </row>
    <row r="36" spans="2:58" ht="20.25" customHeight="1" x14ac:dyDescent="0.4">
      <c r="B36" s="517">
        <f>B33+1</f>
        <v>5</v>
      </c>
      <c r="C36" s="381"/>
      <c r="D36" s="382"/>
      <c r="E36" s="383"/>
      <c r="F36" s="108"/>
      <c r="G36" s="418"/>
      <c r="H36" s="420"/>
      <c r="I36" s="413"/>
      <c r="J36" s="413"/>
      <c r="K36" s="414"/>
      <c r="L36" s="421"/>
      <c r="M36" s="422"/>
      <c r="N36" s="422"/>
      <c r="O36" s="423"/>
      <c r="P36" s="483" t="s">
        <v>44</v>
      </c>
      <c r="Q36" s="484"/>
      <c r="R36" s="485"/>
      <c r="S36" s="239"/>
      <c r="T36" s="238"/>
      <c r="U36" s="238"/>
      <c r="V36" s="238"/>
      <c r="W36" s="238"/>
      <c r="X36" s="238"/>
      <c r="Y36" s="240"/>
      <c r="Z36" s="239"/>
      <c r="AA36" s="238"/>
      <c r="AB36" s="238"/>
      <c r="AC36" s="238"/>
      <c r="AD36" s="238"/>
      <c r="AE36" s="238"/>
      <c r="AF36" s="240"/>
      <c r="AG36" s="239"/>
      <c r="AH36" s="238"/>
      <c r="AI36" s="238"/>
      <c r="AJ36" s="238"/>
      <c r="AK36" s="238"/>
      <c r="AL36" s="238"/>
      <c r="AM36" s="240"/>
      <c r="AN36" s="239"/>
      <c r="AO36" s="238"/>
      <c r="AP36" s="238"/>
      <c r="AQ36" s="238"/>
      <c r="AR36" s="238"/>
      <c r="AS36" s="238"/>
      <c r="AT36" s="240"/>
      <c r="AU36" s="239"/>
      <c r="AV36" s="238"/>
      <c r="AW36" s="238"/>
      <c r="AX36" s="589"/>
      <c r="AY36" s="590"/>
      <c r="AZ36" s="591"/>
      <c r="BA36" s="592"/>
      <c r="BB36" s="415"/>
      <c r="BC36" s="416"/>
      <c r="BD36" s="416"/>
      <c r="BE36" s="416"/>
      <c r="BF36" s="417"/>
    </row>
    <row r="37" spans="2:58" ht="20.25" customHeight="1" x14ac:dyDescent="0.4">
      <c r="B37" s="517"/>
      <c r="C37" s="384"/>
      <c r="D37" s="385"/>
      <c r="E37" s="386"/>
      <c r="F37" s="83"/>
      <c r="G37" s="408"/>
      <c r="H37" s="412"/>
      <c r="I37" s="413"/>
      <c r="J37" s="413"/>
      <c r="K37" s="414"/>
      <c r="L37" s="368"/>
      <c r="M37" s="369"/>
      <c r="N37" s="369"/>
      <c r="O37" s="370"/>
      <c r="P37" s="499" t="s">
        <v>15</v>
      </c>
      <c r="Q37" s="500"/>
      <c r="R37" s="501"/>
      <c r="S37" s="232" t="str">
        <f>IF(S36="","",VLOOKUP(S36,'シフト記号表（勤務時間帯）'!$C$6:$K$35,9,FALSE))</f>
        <v/>
      </c>
      <c r="T37" s="233" t="str">
        <f>IF(T36="","",VLOOKUP(T36,'シフト記号表（勤務時間帯）'!$C$6:$K$35,9,FALSE))</f>
        <v/>
      </c>
      <c r="U37" s="233" t="str">
        <f>IF(U36="","",VLOOKUP(U36,'シフト記号表（勤務時間帯）'!$C$6:$K$35,9,FALSE))</f>
        <v/>
      </c>
      <c r="V37" s="233" t="str">
        <f>IF(V36="","",VLOOKUP(V36,'シフト記号表（勤務時間帯）'!$C$6:$K$35,9,FALSE))</f>
        <v/>
      </c>
      <c r="W37" s="233" t="str">
        <f>IF(W36="","",VLOOKUP(W36,'シフト記号表（勤務時間帯）'!$C$6:$K$35,9,FALSE))</f>
        <v/>
      </c>
      <c r="X37" s="233" t="str">
        <f>IF(X36="","",VLOOKUP(X36,'シフト記号表（勤務時間帯）'!$C$6:$K$35,9,FALSE))</f>
        <v/>
      </c>
      <c r="Y37" s="234" t="str">
        <f>IF(Y36="","",VLOOKUP(Y36,'シフト記号表（勤務時間帯）'!$C$6:$K$35,9,FALSE))</f>
        <v/>
      </c>
      <c r="Z37" s="232" t="str">
        <f>IF(Z36="","",VLOOKUP(Z36,'シフト記号表（勤務時間帯）'!$C$6:$K$35,9,FALSE))</f>
        <v/>
      </c>
      <c r="AA37" s="233" t="str">
        <f>IF(AA36="","",VLOOKUP(AA36,'シフト記号表（勤務時間帯）'!$C$6:$K$35,9,FALSE))</f>
        <v/>
      </c>
      <c r="AB37" s="233" t="str">
        <f>IF(AB36="","",VLOOKUP(AB36,'シフト記号表（勤務時間帯）'!$C$6:$K$35,9,FALSE))</f>
        <v/>
      </c>
      <c r="AC37" s="233" t="str">
        <f>IF(AC36="","",VLOOKUP(AC36,'シフト記号表（勤務時間帯）'!$C$6:$K$35,9,FALSE))</f>
        <v/>
      </c>
      <c r="AD37" s="233" t="str">
        <f>IF(AD36="","",VLOOKUP(AD36,'シフト記号表（勤務時間帯）'!$C$6:$K$35,9,FALSE))</f>
        <v/>
      </c>
      <c r="AE37" s="233" t="str">
        <f>IF(AE36="","",VLOOKUP(AE36,'シフト記号表（勤務時間帯）'!$C$6:$K$35,9,FALSE))</f>
        <v/>
      </c>
      <c r="AF37" s="234" t="str">
        <f>IF(AF36="","",VLOOKUP(AF36,'シフト記号表（勤務時間帯）'!$C$6:$K$35,9,FALSE))</f>
        <v/>
      </c>
      <c r="AG37" s="232" t="str">
        <f>IF(AG36="","",VLOOKUP(AG36,'シフト記号表（勤務時間帯）'!$C$6:$K$35,9,FALSE))</f>
        <v/>
      </c>
      <c r="AH37" s="233" t="str">
        <f>IF(AH36="","",VLOOKUP(AH36,'シフト記号表（勤務時間帯）'!$C$6:$K$35,9,FALSE))</f>
        <v/>
      </c>
      <c r="AI37" s="233" t="str">
        <f>IF(AI36="","",VLOOKUP(AI36,'シフト記号表（勤務時間帯）'!$C$6:$K$35,9,FALSE))</f>
        <v/>
      </c>
      <c r="AJ37" s="233" t="str">
        <f>IF(AJ36="","",VLOOKUP(AJ36,'シフト記号表（勤務時間帯）'!$C$6:$K$35,9,FALSE))</f>
        <v/>
      </c>
      <c r="AK37" s="233" t="str">
        <f>IF(AK36="","",VLOOKUP(AK36,'シフト記号表（勤務時間帯）'!$C$6:$K$35,9,FALSE))</f>
        <v/>
      </c>
      <c r="AL37" s="233" t="str">
        <f>IF(AL36="","",VLOOKUP(AL36,'シフト記号表（勤務時間帯）'!$C$6:$K$35,9,FALSE))</f>
        <v/>
      </c>
      <c r="AM37" s="234" t="str">
        <f>IF(AM36="","",VLOOKUP(AM36,'シフト記号表（勤務時間帯）'!$C$6:$K$35,9,FALSE))</f>
        <v/>
      </c>
      <c r="AN37" s="232" t="str">
        <f>IF(AN36="","",VLOOKUP(AN36,'シフト記号表（勤務時間帯）'!$C$6:$K$35,9,FALSE))</f>
        <v/>
      </c>
      <c r="AO37" s="233" t="str">
        <f>IF(AO36="","",VLOOKUP(AO36,'シフト記号表（勤務時間帯）'!$C$6:$K$35,9,FALSE))</f>
        <v/>
      </c>
      <c r="AP37" s="233" t="str">
        <f>IF(AP36="","",VLOOKUP(AP36,'シフト記号表（勤務時間帯）'!$C$6:$K$35,9,FALSE))</f>
        <v/>
      </c>
      <c r="AQ37" s="233" t="str">
        <f>IF(AQ36="","",VLOOKUP(AQ36,'シフト記号表（勤務時間帯）'!$C$6:$K$35,9,FALSE))</f>
        <v/>
      </c>
      <c r="AR37" s="233" t="str">
        <f>IF(AR36="","",VLOOKUP(AR36,'シフト記号表（勤務時間帯）'!$C$6:$K$35,9,FALSE))</f>
        <v/>
      </c>
      <c r="AS37" s="233" t="str">
        <f>IF(AS36="","",VLOOKUP(AS36,'シフト記号表（勤務時間帯）'!$C$6:$K$35,9,FALSE))</f>
        <v/>
      </c>
      <c r="AT37" s="234" t="str">
        <f>IF(AT36="","",VLOOKUP(AT36,'シフト記号表（勤務時間帯）'!$C$6:$K$35,9,FALSE))</f>
        <v/>
      </c>
      <c r="AU37" s="232" t="str">
        <f>IF(AU36="","",VLOOKUP(AU36,'シフト記号表（勤務時間帯）'!$C$6:$K$35,9,FALSE))</f>
        <v/>
      </c>
      <c r="AV37" s="233" t="str">
        <f>IF(AV36="","",VLOOKUP(AV36,'シフト記号表（勤務時間帯）'!$C$6:$K$35,9,FALSE))</f>
        <v/>
      </c>
      <c r="AW37" s="233" t="str">
        <f>IF(AW36="","",VLOOKUP(AW36,'シフト記号表（勤務時間帯）'!$C$6:$K$35,9,FALSE))</f>
        <v/>
      </c>
      <c r="AX37" s="502">
        <f>IF($BB$3="４週",SUM(S37:AT37),IF($BB$3="暦月",SUM(S37:AW37),""))</f>
        <v>0</v>
      </c>
      <c r="AY37" s="503"/>
      <c r="AZ37" s="504">
        <f>IF($BB$3="４週",AX37/4,IF($BB$3="暦月",'療養通所（100名）'!AX37/('療養通所（100名）'!$BB$8/7),""))</f>
        <v>0</v>
      </c>
      <c r="BA37" s="505"/>
      <c r="BB37" s="283"/>
      <c r="BC37" s="284"/>
      <c r="BD37" s="284"/>
      <c r="BE37" s="284"/>
      <c r="BF37" s="285"/>
    </row>
    <row r="38" spans="2:58" ht="20.25" customHeight="1" x14ac:dyDescent="0.4">
      <c r="B38" s="517"/>
      <c r="C38" s="387"/>
      <c r="D38" s="388"/>
      <c r="E38" s="389"/>
      <c r="F38" s="83">
        <f>C36</f>
        <v>0</v>
      </c>
      <c r="G38" s="419"/>
      <c r="H38" s="412"/>
      <c r="I38" s="413"/>
      <c r="J38" s="413"/>
      <c r="K38" s="414"/>
      <c r="L38" s="424"/>
      <c r="M38" s="425"/>
      <c r="N38" s="425"/>
      <c r="O38" s="426"/>
      <c r="P38" s="514" t="s">
        <v>45</v>
      </c>
      <c r="Q38" s="515"/>
      <c r="R38" s="516"/>
      <c r="S38" s="235" t="str">
        <f>IF(S36="","",VLOOKUP(S36,'シフト記号表（勤務時間帯）'!$C$6:$S$35,17,FALSE))</f>
        <v/>
      </c>
      <c r="T38" s="236" t="str">
        <f>IF(T36="","",VLOOKUP(T36,'シフト記号表（勤務時間帯）'!$C$6:$S$35,17,FALSE))</f>
        <v/>
      </c>
      <c r="U38" s="236" t="str">
        <f>IF(U36="","",VLOOKUP(U36,'シフト記号表（勤務時間帯）'!$C$6:$S$35,17,FALSE))</f>
        <v/>
      </c>
      <c r="V38" s="236" t="str">
        <f>IF(V36="","",VLOOKUP(V36,'シフト記号表（勤務時間帯）'!$C$6:$S$35,17,FALSE))</f>
        <v/>
      </c>
      <c r="W38" s="236" t="str">
        <f>IF(W36="","",VLOOKUP(W36,'シフト記号表（勤務時間帯）'!$C$6:$S$35,17,FALSE))</f>
        <v/>
      </c>
      <c r="X38" s="236" t="str">
        <f>IF(X36="","",VLOOKUP(X36,'シフト記号表（勤務時間帯）'!$C$6:$S$35,17,FALSE))</f>
        <v/>
      </c>
      <c r="Y38" s="237" t="str">
        <f>IF(Y36="","",VLOOKUP(Y36,'シフト記号表（勤務時間帯）'!$C$6:$S$35,17,FALSE))</f>
        <v/>
      </c>
      <c r="Z38" s="235" t="str">
        <f>IF(Z36="","",VLOOKUP(Z36,'シフト記号表（勤務時間帯）'!$C$6:$S$35,17,FALSE))</f>
        <v/>
      </c>
      <c r="AA38" s="236" t="str">
        <f>IF(AA36="","",VLOOKUP(AA36,'シフト記号表（勤務時間帯）'!$C$6:$S$35,17,FALSE))</f>
        <v/>
      </c>
      <c r="AB38" s="236" t="str">
        <f>IF(AB36="","",VLOOKUP(AB36,'シフト記号表（勤務時間帯）'!$C$6:$S$35,17,FALSE))</f>
        <v/>
      </c>
      <c r="AC38" s="236" t="str">
        <f>IF(AC36="","",VLOOKUP(AC36,'シフト記号表（勤務時間帯）'!$C$6:$S$35,17,FALSE))</f>
        <v/>
      </c>
      <c r="AD38" s="236" t="str">
        <f>IF(AD36="","",VLOOKUP(AD36,'シフト記号表（勤務時間帯）'!$C$6:$S$35,17,FALSE))</f>
        <v/>
      </c>
      <c r="AE38" s="236" t="str">
        <f>IF(AE36="","",VLOOKUP(AE36,'シフト記号表（勤務時間帯）'!$C$6:$S$35,17,FALSE))</f>
        <v/>
      </c>
      <c r="AF38" s="237" t="str">
        <f>IF(AF36="","",VLOOKUP(AF36,'シフト記号表（勤務時間帯）'!$C$6:$S$35,17,FALSE))</f>
        <v/>
      </c>
      <c r="AG38" s="235" t="str">
        <f>IF(AG36="","",VLOOKUP(AG36,'シフト記号表（勤務時間帯）'!$C$6:$S$35,17,FALSE))</f>
        <v/>
      </c>
      <c r="AH38" s="236" t="str">
        <f>IF(AH36="","",VLOOKUP(AH36,'シフト記号表（勤務時間帯）'!$C$6:$S$35,17,FALSE))</f>
        <v/>
      </c>
      <c r="AI38" s="236" t="str">
        <f>IF(AI36="","",VLOOKUP(AI36,'シフト記号表（勤務時間帯）'!$C$6:$S$35,17,FALSE))</f>
        <v/>
      </c>
      <c r="AJ38" s="236" t="str">
        <f>IF(AJ36="","",VLOOKUP(AJ36,'シフト記号表（勤務時間帯）'!$C$6:$S$35,17,FALSE))</f>
        <v/>
      </c>
      <c r="AK38" s="236" t="str">
        <f>IF(AK36="","",VLOOKUP(AK36,'シフト記号表（勤務時間帯）'!$C$6:$S$35,17,FALSE))</f>
        <v/>
      </c>
      <c r="AL38" s="236" t="str">
        <f>IF(AL36="","",VLOOKUP(AL36,'シフト記号表（勤務時間帯）'!$C$6:$S$35,17,FALSE))</f>
        <v/>
      </c>
      <c r="AM38" s="237" t="str">
        <f>IF(AM36="","",VLOOKUP(AM36,'シフト記号表（勤務時間帯）'!$C$6:$S$35,17,FALSE))</f>
        <v/>
      </c>
      <c r="AN38" s="235" t="str">
        <f>IF(AN36="","",VLOOKUP(AN36,'シフト記号表（勤務時間帯）'!$C$6:$S$35,17,FALSE))</f>
        <v/>
      </c>
      <c r="AO38" s="236" t="str">
        <f>IF(AO36="","",VLOOKUP(AO36,'シフト記号表（勤務時間帯）'!$C$6:$S$35,17,FALSE))</f>
        <v/>
      </c>
      <c r="AP38" s="236" t="str">
        <f>IF(AP36="","",VLOOKUP(AP36,'シフト記号表（勤務時間帯）'!$C$6:$S$35,17,FALSE))</f>
        <v/>
      </c>
      <c r="AQ38" s="236" t="str">
        <f>IF(AQ36="","",VLOOKUP(AQ36,'シフト記号表（勤務時間帯）'!$C$6:$S$35,17,FALSE))</f>
        <v/>
      </c>
      <c r="AR38" s="236" t="str">
        <f>IF(AR36="","",VLOOKUP(AR36,'シフト記号表（勤務時間帯）'!$C$6:$S$35,17,FALSE))</f>
        <v/>
      </c>
      <c r="AS38" s="236" t="str">
        <f>IF(AS36="","",VLOOKUP(AS36,'シフト記号表（勤務時間帯）'!$C$6:$S$35,17,FALSE))</f>
        <v/>
      </c>
      <c r="AT38" s="237" t="str">
        <f>IF(AT36="","",VLOOKUP(AT36,'シフト記号表（勤務時間帯）'!$C$6:$S$35,17,FALSE))</f>
        <v/>
      </c>
      <c r="AU38" s="235" t="str">
        <f>IF(AU36="","",VLOOKUP(AU36,'シフト記号表（勤務時間帯）'!$C$6:$S$35,17,FALSE))</f>
        <v/>
      </c>
      <c r="AV38" s="236" t="str">
        <f>IF(AV36="","",VLOOKUP(AV36,'シフト記号表（勤務時間帯）'!$C$6:$S$35,17,FALSE))</f>
        <v/>
      </c>
      <c r="AW38" s="236" t="str">
        <f>IF(AW36="","",VLOOKUP(AW36,'シフト記号表（勤務時間帯）'!$C$6:$S$35,17,FALSE))</f>
        <v/>
      </c>
      <c r="AX38" s="509">
        <f>IF($BB$3="４週",SUM(S38:AT38),IF($BB$3="暦月",SUM(S38:AW38),""))</f>
        <v>0</v>
      </c>
      <c r="AY38" s="510"/>
      <c r="AZ38" s="511">
        <f>IF($BB$3="４週",AX38/4,IF($BB$3="暦月",'療養通所（100名）'!AX38/('療養通所（100名）'!$BB$8/7),""))</f>
        <v>0</v>
      </c>
      <c r="BA38" s="512"/>
      <c r="BB38" s="286"/>
      <c r="BC38" s="287"/>
      <c r="BD38" s="287"/>
      <c r="BE38" s="287"/>
      <c r="BF38" s="288"/>
    </row>
    <row r="39" spans="2:58" ht="20.25" customHeight="1" x14ac:dyDescent="0.4">
      <c r="B39" s="517">
        <f>B36+1</f>
        <v>6</v>
      </c>
      <c r="C39" s="381"/>
      <c r="D39" s="382"/>
      <c r="E39" s="383"/>
      <c r="F39" s="108"/>
      <c r="G39" s="418"/>
      <c r="H39" s="420"/>
      <c r="I39" s="413"/>
      <c r="J39" s="413"/>
      <c r="K39" s="414"/>
      <c r="L39" s="421"/>
      <c r="M39" s="422"/>
      <c r="N39" s="422"/>
      <c r="O39" s="423"/>
      <c r="P39" s="483" t="s">
        <v>44</v>
      </c>
      <c r="Q39" s="484"/>
      <c r="R39" s="485"/>
      <c r="S39" s="239"/>
      <c r="T39" s="238"/>
      <c r="U39" s="238"/>
      <c r="V39" s="238"/>
      <c r="W39" s="238"/>
      <c r="X39" s="238"/>
      <c r="Y39" s="240"/>
      <c r="Z39" s="239"/>
      <c r="AA39" s="238"/>
      <c r="AB39" s="238"/>
      <c r="AC39" s="238"/>
      <c r="AD39" s="238"/>
      <c r="AE39" s="238"/>
      <c r="AF39" s="240"/>
      <c r="AG39" s="239"/>
      <c r="AH39" s="238"/>
      <c r="AI39" s="238"/>
      <c r="AJ39" s="238"/>
      <c r="AK39" s="238"/>
      <c r="AL39" s="238"/>
      <c r="AM39" s="240"/>
      <c r="AN39" s="239"/>
      <c r="AO39" s="238"/>
      <c r="AP39" s="238"/>
      <c r="AQ39" s="238"/>
      <c r="AR39" s="238"/>
      <c r="AS39" s="238"/>
      <c r="AT39" s="240"/>
      <c r="AU39" s="239"/>
      <c r="AV39" s="238"/>
      <c r="AW39" s="238"/>
      <c r="AX39" s="589"/>
      <c r="AY39" s="590"/>
      <c r="AZ39" s="591"/>
      <c r="BA39" s="592"/>
      <c r="BB39" s="415"/>
      <c r="BC39" s="416"/>
      <c r="BD39" s="416"/>
      <c r="BE39" s="416"/>
      <c r="BF39" s="417"/>
    </row>
    <row r="40" spans="2:58" ht="20.25" customHeight="1" x14ac:dyDescent="0.4">
      <c r="B40" s="517"/>
      <c r="C40" s="384"/>
      <c r="D40" s="385"/>
      <c r="E40" s="386"/>
      <c r="F40" s="83"/>
      <c r="G40" s="408"/>
      <c r="H40" s="412"/>
      <c r="I40" s="413"/>
      <c r="J40" s="413"/>
      <c r="K40" s="414"/>
      <c r="L40" s="368"/>
      <c r="M40" s="369"/>
      <c r="N40" s="369"/>
      <c r="O40" s="370"/>
      <c r="P40" s="499" t="s">
        <v>15</v>
      </c>
      <c r="Q40" s="500"/>
      <c r="R40" s="501"/>
      <c r="S40" s="232" t="str">
        <f>IF(S39="","",VLOOKUP(S39,'シフト記号表（勤務時間帯）'!$C$6:$K$35,9,FALSE))</f>
        <v/>
      </c>
      <c r="T40" s="233" t="str">
        <f>IF(T39="","",VLOOKUP(T39,'シフト記号表（勤務時間帯）'!$C$6:$K$35,9,FALSE))</f>
        <v/>
      </c>
      <c r="U40" s="233" t="str">
        <f>IF(U39="","",VLOOKUP(U39,'シフト記号表（勤務時間帯）'!$C$6:$K$35,9,FALSE))</f>
        <v/>
      </c>
      <c r="V40" s="233" t="str">
        <f>IF(V39="","",VLOOKUP(V39,'シフト記号表（勤務時間帯）'!$C$6:$K$35,9,FALSE))</f>
        <v/>
      </c>
      <c r="W40" s="233" t="str">
        <f>IF(W39="","",VLOOKUP(W39,'シフト記号表（勤務時間帯）'!$C$6:$K$35,9,FALSE))</f>
        <v/>
      </c>
      <c r="X40" s="233" t="str">
        <f>IF(X39="","",VLOOKUP(X39,'シフト記号表（勤務時間帯）'!$C$6:$K$35,9,FALSE))</f>
        <v/>
      </c>
      <c r="Y40" s="234" t="str">
        <f>IF(Y39="","",VLOOKUP(Y39,'シフト記号表（勤務時間帯）'!$C$6:$K$35,9,FALSE))</f>
        <v/>
      </c>
      <c r="Z40" s="232" t="str">
        <f>IF(Z39="","",VLOOKUP(Z39,'シフト記号表（勤務時間帯）'!$C$6:$K$35,9,FALSE))</f>
        <v/>
      </c>
      <c r="AA40" s="233" t="str">
        <f>IF(AA39="","",VLOOKUP(AA39,'シフト記号表（勤務時間帯）'!$C$6:$K$35,9,FALSE))</f>
        <v/>
      </c>
      <c r="AB40" s="233" t="str">
        <f>IF(AB39="","",VLOOKUP(AB39,'シフト記号表（勤務時間帯）'!$C$6:$K$35,9,FALSE))</f>
        <v/>
      </c>
      <c r="AC40" s="233" t="str">
        <f>IF(AC39="","",VLOOKUP(AC39,'シフト記号表（勤務時間帯）'!$C$6:$K$35,9,FALSE))</f>
        <v/>
      </c>
      <c r="AD40" s="233" t="str">
        <f>IF(AD39="","",VLOOKUP(AD39,'シフト記号表（勤務時間帯）'!$C$6:$K$35,9,FALSE))</f>
        <v/>
      </c>
      <c r="AE40" s="233" t="str">
        <f>IF(AE39="","",VLOOKUP(AE39,'シフト記号表（勤務時間帯）'!$C$6:$K$35,9,FALSE))</f>
        <v/>
      </c>
      <c r="AF40" s="234" t="str">
        <f>IF(AF39="","",VLOOKUP(AF39,'シフト記号表（勤務時間帯）'!$C$6:$K$35,9,FALSE))</f>
        <v/>
      </c>
      <c r="AG40" s="232" t="str">
        <f>IF(AG39="","",VLOOKUP(AG39,'シフト記号表（勤務時間帯）'!$C$6:$K$35,9,FALSE))</f>
        <v/>
      </c>
      <c r="AH40" s="233" t="str">
        <f>IF(AH39="","",VLOOKUP(AH39,'シフト記号表（勤務時間帯）'!$C$6:$K$35,9,FALSE))</f>
        <v/>
      </c>
      <c r="AI40" s="233" t="str">
        <f>IF(AI39="","",VLOOKUP(AI39,'シフト記号表（勤務時間帯）'!$C$6:$K$35,9,FALSE))</f>
        <v/>
      </c>
      <c r="AJ40" s="233" t="str">
        <f>IF(AJ39="","",VLOOKUP(AJ39,'シフト記号表（勤務時間帯）'!$C$6:$K$35,9,FALSE))</f>
        <v/>
      </c>
      <c r="AK40" s="233" t="str">
        <f>IF(AK39="","",VLOOKUP(AK39,'シフト記号表（勤務時間帯）'!$C$6:$K$35,9,FALSE))</f>
        <v/>
      </c>
      <c r="AL40" s="233" t="str">
        <f>IF(AL39="","",VLOOKUP(AL39,'シフト記号表（勤務時間帯）'!$C$6:$K$35,9,FALSE))</f>
        <v/>
      </c>
      <c r="AM40" s="234" t="str">
        <f>IF(AM39="","",VLOOKUP(AM39,'シフト記号表（勤務時間帯）'!$C$6:$K$35,9,FALSE))</f>
        <v/>
      </c>
      <c r="AN40" s="232" t="str">
        <f>IF(AN39="","",VLOOKUP(AN39,'シフト記号表（勤務時間帯）'!$C$6:$K$35,9,FALSE))</f>
        <v/>
      </c>
      <c r="AO40" s="233" t="str">
        <f>IF(AO39="","",VLOOKUP(AO39,'シフト記号表（勤務時間帯）'!$C$6:$K$35,9,FALSE))</f>
        <v/>
      </c>
      <c r="AP40" s="233" t="str">
        <f>IF(AP39="","",VLOOKUP(AP39,'シフト記号表（勤務時間帯）'!$C$6:$K$35,9,FALSE))</f>
        <v/>
      </c>
      <c r="AQ40" s="233" t="str">
        <f>IF(AQ39="","",VLOOKUP(AQ39,'シフト記号表（勤務時間帯）'!$C$6:$K$35,9,FALSE))</f>
        <v/>
      </c>
      <c r="AR40" s="233" t="str">
        <f>IF(AR39="","",VLOOKUP(AR39,'シフト記号表（勤務時間帯）'!$C$6:$K$35,9,FALSE))</f>
        <v/>
      </c>
      <c r="AS40" s="233" t="str">
        <f>IF(AS39="","",VLOOKUP(AS39,'シフト記号表（勤務時間帯）'!$C$6:$K$35,9,FALSE))</f>
        <v/>
      </c>
      <c r="AT40" s="234" t="str">
        <f>IF(AT39="","",VLOOKUP(AT39,'シフト記号表（勤務時間帯）'!$C$6:$K$35,9,FALSE))</f>
        <v/>
      </c>
      <c r="AU40" s="232" t="str">
        <f>IF(AU39="","",VLOOKUP(AU39,'シフト記号表（勤務時間帯）'!$C$6:$K$35,9,FALSE))</f>
        <v/>
      </c>
      <c r="AV40" s="233" t="str">
        <f>IF(AV39="","",VLOOKUP(AV39,'シフト記号表（勤務時間帯）'!$C$6:$K$35,9,FALSE))</f>
        <v/>
      </c>
      <c r="AW40" s="233" t="str">
        <f>IF(AW39="","",VLOOKUP(AW39,'シフト記号表（勤務時間帯）'!$C$6:$K$35,9,FALSE))</f>
        <v/>
      </c>
      <c r="AX40" s="502">
        <f>IF($BB$3="４週",SUM(S40:AT40),IF($BB$3="暦月",SUM(S40:AW40),""))</f>
        <v>0</v>
      </c>
      <c r="AY40" s="503"/>
      <c r="AZ40" s="504">
        <f>IF($BB$3="４週",AX40/4,IF($BB$3="暦月",'療養通所（100名）'!AX40/('療養通所（100名）'!$BB$8/7),""))</f>
        <v>0</v>
      </c>
      <c r="BA40" s="505"/>
      <c r="BB40" s="283"/>
      <c r="BC40" s="284"/>
      <c r="BD40" s="284"/>
      <c r="BE40" s="284"/>
      <c r="BF40" s="285"/>
    </row>
    <row r="41" spans="2:58" ht="20.25" customHeight="1" x14ac:dyDescent="0.4">
      <c r="B41" s="517"/>
      <c r="C41" s="387"/>
      <c r="D41" s="388"/>
      <c r="E41" s="389"/>
      <c r="F41" s="83">
        <f>C39</f>
        <v>0</v>
      </c>
      <c r="G41" s="419"/>
      <c r="H41" s="412"/>
      <c r="I41" s="413"/>
      <c r="J41" s="413"/>
      <c r="K41" s="414"/>
      <c r="L41" s="424"/>
      <c r="M41" s="425"/>
      <c r="N41" s="425"/>
      <c r="O41" s="426"/>
      <c r="P41" s="514" t="s">
        <v>45</v>
      </c>
      <c r="Q41" s="515"/>
      <c r="R41" s="516"/>
      <c r="S41" s="235" t="str">
        <f>IF(S39="","",VLOOKUP(S39,'シフト記号表（勤務時間帯）'!$C$6:$S$35,17,FALSE))</f>
        <v/>
      </c>
      <c r="T41" s="236" t="str">
        <f>IF(T39="","",VLOOKUP(T39,'シフト記号表（勤務時間帯）'!$C$6:$S$35,17,FALSE))</f>
        <v/>
      </c>
      <c r="U41" s="236" t="str">
        <f>IF(U39="","",VLOOKUP(U39,'シフト記号表（勤務時間帯）'!$C$6:$S$35,17,FALSE))</f>
        <v/>
      </c>
      <c r="V41" s="236" t="str">
        <f>IF(V39="","",VLOOKUP(V39,'シフト記号表（勤務時間帯）'!$C$6:$S$35,17,FALSE))</f>
        <v/>
      </c>
      <c r="W41" s="236" t="str">
        <f>IF(W39="","",VLOOKUP(W39,'シフト記号表（勤務時間帯）'!$C$6:$S$35,17,FALSE))</f>
        <v/>
      </c>
      <c r="X41" s="236" t="str">
        <f>IF(X39="","",VLOOKUP(X39,'シフト記号表（勤務時間帯）'!$C$6:$S$35,17,FALSE))</f>
        <v/>
      </c>
      <c r="Y41" s="237" t="str">
        <f>IF(Y39="","",VLOOKUP(Y39,'シフト記号表（勤務時間帯）'!$C$6:$S$35,17,FALSE))</f>
        <v/>
      </c>
      <c r="Z41" s="235" t="str">
        <f>IF(Z39="","",VLOOKUP(Z39,'シフト記号表（勤務時間帯）'!$C$6:$S$35,17,FALSE))</f>
        <v/>
      </c>
      <c r="AA41" s="236" t="str">
        <f>IF(AA39="","",VLOOKUP(AA39,'シフト記号表（勤務時間帯）'!$C$6:$S$35,17,FALSE))</f>
        <v/>
      </c>
      <c r="AB41" s="236" t="str">
        <f>IF(AB39="","",VLOOKUP(AB39,'シフト記号表（勤務時間帯）'!$C$6:$S$35,17,FALSE))</f>
        <v/>
      </c>
      <c r="AC41" s="236" t="str">
        <f>IF(AC39="","",VLOOKUP(AC39,'シフト記号表（勤務時間帯）'!$C$6:$S$35,17,FALSE))</f>
        <v/>
      </c>
      <c r="AD41" s="236" t="str">
        <f>IF(AD39="","",VLOOKUP(AD39,'シフト記号表（勤務時間帯）'!$C$6:$S$35,17,FALSE))</f>
        <v/>
      </c>
      <c r="AE41" s="236" t="str">
        <f>IF(AE39="","",VLOOKUP(AE39,'シフト記号表（勤務時間帯）'!$C$6:$S$35,17,FALSE))</f>
        <v/>
      </c>
      <c r="AF41" s="237" t="str">
        <f>IF(AF39="","",VLOOKUP(AF39,'シフト記号表（勤務時間帯）'!$C$6:$S$35,17,FALSE))</f>
        <v/>
      </c>
      <c r="AG41" s="235" t="str">
        <f>IF(AG39="","",VLOOKUP(AG39,'シフト記号表（勤務時間帯）'!$C$6:$S$35,17,FALSE))</f>
        <v/>
      </c>
      <c r="AH41" s="236" t="str">
        <f>IF(AH39="","",VLOOKUP(AH39,'シフト記号表（勤務時間帯）'!$C$6:$S$35,17,FALSE))</f>
        <v/>
      </c>
      <c r="AI41" s="236" t="str">
        <f>IF(AI39="","",VLOOKUP(AI39,'シフト記号表（勤務時間帯）'!$C$6:$S$35,17,FALSE))</f>
        <v/>
      </c>
      <c r="AJ41" s="236" t="str">
        <f>IF(AJ39="","",VLOOKUP(AJ39,'シフト記号表（勤務時間帯）'!$C$6:$S$35,17,FALSE))</f>
        <v/>
      </c>
      <c r="AK41" s="236" t="str">
        <f>IF(AK39="","",VLOOKUP(AK39,'シフト記号表（勤務時間帯）'!$C$6:$S$35,17,FALSE))</f>
        <v/>
      </c>
      <c r="AL41" s="236" t="str">
        <f>IF(AL39="","",VLOOKUP(AL39,'シフト記号表（勤務時間帯）'!$C$6:$S$35,17,FALSE))</f>
        <v/>
      </c>
      <c r="AM41" s="237" t="str">
        <f>IF(AM39="","",VLOOKUP(AM39,'シフト記号表（勤務時間帯）'!$C$6:$S$35,17,FALSE))</f>
        <v/>
      </c>
      <c r="AN41" s="235" t="str">
        <f>IF(AN39="","",VLOOKUP(AN39,'シフト記号表（勤務時間帯）'!$C$6:$S$35,17,FALSE))</f>
        <v/>
      </c>
      <c r="AO41" s="236" t="str">
        <f>IF(AO39="","",VLOOKUP(AO39,'シフト記号表（勤務時間帯）'!$C$6:$S$35,17,FALSE))</f>
        <v/>
      </c>
      <c r="AP41" s="236" t="str">
        <f>IF(AP39="","",VLOOKUP(AP39,'シフト記号表（勤務時間帯）'!$C$6:$S$35,17,FALSE))</f>
        <v/>
      </c>
      <c r="AQ41" s="236" t="str">
        <f>IF(AQ39="","",VLOOKUP(AQ39,'シフト記号表（勤務時間帯）'!$C$6:$S$35,17,FALSE))</f>
        <v/>
      </c>
      <c r="AR41" s="236" t="str">
        <f>IF(AR39="","",VLOOKUP(AR39,'シフト記号表（勤務時間帯）'!$C$6:$S$35,17,FALSE))</f>
        <v/>
      </c>
      <c r="AS41" s="236" t="str">
        <f>IF(AS39="","",VLOOKUP(AS39,'シフト記号表（勤務時間帯）'!$C$6:$S$35,17,FALSE))</f>
        <v/>
      </c>
      <c r="AT41" s="237" t="str">
        <f>IF(AT39="","",VLOOKUP(AT39,'シフト記号表（勤務時間帯）'!$C$6:$S$35,17,FALSE))</f>
        <v/>
      </c>
      <c r="AU41" s="235" t="str">
        <f>IF(AU39="","",VLOOKUP(AU39,'シフト記号表（勤務時間帯）'!$C$6:$S$35,17,FALSE))</f>
        <v/>
      </c>
      <c r="AV41" s="236" t="str">
        <f>IF(AV39="","",VLOOKUP(AV39,'シフト記号表（勤務時間帯）'!$C$6:$S$35,17,FALSE))</f>
        <v/>
      </c>
      <c r="AW41" s="236" t="str">
        <f>IF(AW39="","",VLOOKUP(AW39,'シフト記号表（勤務時間帯）'!$C$6:$S$35,17,FALSE))</f>
        <v/>
      </c>
      <c r="AX41" s="509">
        <f>IF($BB$3="４週",SUM(S41:AT41),IF($BB$3="暦月",SUM(S41:AW41),""))</f>
        <v>0</v>
      </c>
      <c r="AY41" s="510"/>
      <c r="AZ41" s="511">
        <f>IF($BB$3="４週",AX41/4,IF($BB$3="暦月",'療養通所（100名）'!AX41/('療養通所（100名）'!$BB$8/7),""))</f>
        <v>0</v>
      </c>
      <c r="BA41" s="512"/>
      <c r="BB41" s="286"/>
      <c r="BC41" s="287"/>
      <c r="BD41" s="287"/>
      <c r="BE41" s="287"/>
      <c r="BF41" s="288"/>
    </row>
    <row r="42" spans="2:58" ht="20.25" customHeight="1" x14ac:dyDescent="0.4">
      <c r="B42" s="517">
        <f>B39+1</f>
        <v>7</v>
      </c>
      <c r="C42" s="381"/>
      <c r="D42" s="382"/>
      <c r="E42" s="383"/>
      <c r="F42" s="108"/>
      <c r="G42" s="418"/>
      <c r="H42" s="420"/>
      <c r="I42" s="413"/>
      <c r="J42" s="413"/>
      <c r="K42" s="414"/>
      <c r="L42" s="421"/>
      <c r="M42" s="422"/>
      <c r="N42" s="422"/>
      <c r="O42" s="423"/>
      <c r="P42" s="483" t="s">
        <v>44</v>
      </c>
      <c r="Q42" s="484"/>
      <c r="R42" s="485"/>
      <c r="S42" s="239"/>
      <c r="T42" s="238"/>
      <c r="U42" s="238"/>
      <c r="V42" s="238"/>
      <c r="W42" s="238"/>
      <c r="X42" s="238"/>
      <c r="Y42" s="240"/>
      <c r="Z42" s="239"/>
      <c r="AA42" s="238"/>
      <c r="AB42" s="238"/>
      <c r="AC42" s="238"/>
      <c r="AD42" s="238"/>
      <c r="AE42" s="238"/>
      <c r="AF42" s="240"/>
      <c r="AG42" s="239"/>
      <c r="AH42" s="238"/>
      <c r="AI42" s="238"/>
      <c r="AJ42" s="238"/>
      <c r="AK42" s="238"/>
      <c r="AL42" s="238"/>
      <c r="AM42" s="240"/>
      <c r="AN42" s="239"/>
      <c r="AO42" s="238"/>
      <c r="AP42" s="238"/>
      <c r="AQ42" s="238"/>
      <c r="AR42" s="238"/>
      <c r="AS42" s="238"/>
      <c r="AT42" s="240"/>
      <c r="AU42" s="239"/>
      <c r="AV42" s="238"/>
      <c r="AW42" s="238"/>
      <c r="AX42" s="589"/>
      <c r="AY42" s="590"/>
      <c r="AZ42" s="591"/>
      <c r="BA42" s="592"/>
      <c r="BB42" s="415"/>
      <c r="BC42" s="416"/>
      <c r="BD42" s="416"/>
      <c r="BE42" s="416"/>
      <c r="BF42" s="417"/>
    </row>
    <row r="43" spans="2:58" ht="20.25" customHeight="1" x14ac:dyDescent="0.4">
      <c r="B43" s="517"/>
      <c r="C43" s="384"/>
      <c r="D43" s="385"/>
      <c r="E43" s="386"/>
      <c r="F43" s="83"/>
      <c r="G43" s="408"/>
      <c r="H43" s="412"/>
      <c r="I43" s="413"/>
      <c r="J43" s="413"/>
      <c r="K43" s="414"/>
      <c r="L43" s="368"/>
      <c r="M43" s="369"/>
      <c r="N43" s="369"/>
      <c r="O43" s="370"/>
      <c r="P43" s="499" t="s">
        <v>15</v>
      </c>
      <c r="Q43" s="500"/>
      <c r="R43" s="501"/>
      <c r="S43" s="232" t="str">
        <f>IF(S42="","",VLOOKUP(S42,'シフト記号表（勤務時間帯）'!$C$6:$K$35,9,FALSE))</f>
        <v/>
      </c>
      <c r="T43" s="233" t="str">
        <f>IF(T42="","",VLOOKUP(T42,'シフト記号表（勤務時間帯）'!$C$6:$K$35,9,FALSE))</f>
        <v/>
      </c>
      <c r="U43" s="233" t="str">
        <f>IF(U42="","",VLOOKUP(U42,'シフト記号表（勤務時間帯）'!$C$6:$K$35,9,FALSE))</f>
        <v/>
      </c>
      <c r="V43" s="233" t="str">
        <f>IF(V42="","",VLOOKUP(V42,'シフト記号表（勤務時間帯）'!$C$6:$K$35,9,FALSE))</f>
        <v/>
      </c>
      <c r="W43" s="233" t="str">
        <f>IF(W42="","",VLOOKUP(W42,'シフト記号表（勤務時間帯）'!$C$6:$K$35,9,FALSE))</f>
        <v/>
      </c>
      <c r="X43" s="233" t="str">
        <f>IF(X42="","",VLOOKUP(X42,'シフト記号表（勤務時間帯）'!$C$6:$K$35,9,FALSE))</f>
        <v/>
      </c>
      <c r="Y43" s="234" t="str">
        <f>IF(Y42="","",VLOOKUP(Y42,'シフト記号表（勤務時間帯）'!$C$6:$K$35,9,FALSE))</f>
        <v/>
      </c>
      <c r="Z43" s="232" t="str">
        <f>IF(Z42="","",VLOOKUP(Z42,'シフト記号表（勤務時間帯）'!$C$6:$K$35,9,FALSE))</f>
        <v/>
      </c>
      <c r="AA43" s="233" t="str">
        <f>IF(AA42="","",VLOOKUP(AA42,'シフト記号表（勤務時間帯）'!$C$6:$K$35,9,FALSE))</f>
        <v/>
      </c>
      <c r="AB43" s="233" t="str">
        <f>IF(AB42="","",VLOOKUP(AB42,'シフト記号表（勤務時間帯）'!$C$6:$K$35,9,FALSE))</f>
        <v/>
      </c>
      <c r="AC43" s="233" t="str">
        <f>IF(AC42="","",VLOOKUP(AC42,'シフト記号表（勤務時間帯）'!$C$6:$K$35,9,FALSE))</f>
        <v/>
      </c>
      <c r="AD43" s="233" t="str">
        <f>IF(AD42="","",VLOOKUP(AD42,'シフト記号表（勤務時間帯）'!$C$6:$K$35,9,FALSE))</f>
        <v/>
      </c>
      <c r="AE43" s="233" t="str">
        <f>IF(AE42="","",VLOOKUP(AE42,'シフト記号表（勤務時間帯）'!$C$6:$K$35,9,FALSE))</f>
        <v/>
      </c>
      <c r="AF43" s="234" t="str">
        <f>IF(AF42="","",VLOOKUP(AF42,'シフト記号表（勤務時間帯）'!$C$6:$K$35,9,FALSE))</f>
        <v/>
      </c>
      <c r="AG43" s="232" t="str">
        <f>IF(AG42="","",VLOOKUP(AG42,'シフト記号表（勤務時間帯）'!$C$6:$K$35,9,FALSE))</f>
        <v/>
      </c>
      <c r="AH43" s="233" t="str">
        <f>IF(AH42="","",VLOOKUP(AH42,'シフト記号表（勤務時間帯）'!$C$6:$K$35,9,FALSE))</f>
        <v/>
      </c>
      <c r="AI43" s="233" t="str">
        <f>IF(AI42="","",VLOOKUP(AI42,'シフト記号表（勤務時間帯）'!$C$6:$K$35,9,FALSE))</f>
        <v/>
      </c>
      <c r="AJ43" s="233" t="str">
        <f>IF(AJ42="","",VLOOKUP(AJ42,'シフト記号表（勤務時間帯）'!$C$6:$K$35,9,FALSE))</f>
        <v/>
      </c>
      <c r="AK43" s="233" t="str">
        <f>IF(AK42="","",VLOOKUP(AK42,'シフト記号表（勤務時間帯）'!$C$6:$K$35,9,FALSE))</f>
        <v/>
      </c>
      <c r="AL43" s="233" t="str">
        <f>IF(AL42="","",VLOOKUP(AL42,'シフト記号表（勤務時間帯）'!$C$6:$K$35,9,FALSE))</f>
        <v/>
      </c>
      <c r="AM43" s="234" t="str">
        <f>IF(AM42="","",VLOOKUP(AM42,'シフト記号表（勤務時間帯）'!$C$6:$K$35,9,FALSE))</f>
        <v/>
      </c>
      <c r="AN43" s="232" t="str">
        <f>IF(AN42="","",VLOOKUP(AN42,'シフト記号表（勤務時間帯）'!$C$6:$K$35,9,FALSE))</f>
        <v/>
      </c>
      <c r="AO43" s="233" t="str">
        <f>IF(AO42="","",VLOOKUP(AO42,'シフト記号表（勤務時間帯）'!$C$6:$K$35,9,FALSE))</f>
        <v/>
      </c>
      <c r="AP43" s="233" t="str">
        <f>IF(AP42="","",VLOOKUP(AP42,'シフト記号表（勤務時間帯）'!$C$6:$K$35,9,FALSE))</f>
        <v/>
      </c>
      <c r="AQ43" s="233" t="str">
        <f>IF(AQ42="","",VLOOKUP(AQ42,'シフト記号表（勤務時間帯）'!$C$6:$K$35,9,FALSE))</f>
        <v/>
      </c>
      <c r="AR43" s="233" t="str">
        <f>IF(AR42="","",VLOOKUP(AR42,'シフト記号表（勤務時間帯）'!$C$6:$K$35,9,FALSE))</f>
        <v/>
      </c>
      <c r="AS43" s="233" t="str">
        <f>IF(AS42="","",VLOOKUP(AS42,'シフト記号表（勤務時間帯）'!$C$6:$K$35,9,FALSE))</f>
        <v/>
      </c>
      <c r="AT43" s="234" t="str">
        <f>IF(AT42="","",VLOOKUP(AT42,'シフト記号表（勤務時間帯）'!$C$6:$K$35,9,FALSE))</f>
        <v/>
      </c>
      <c r="AU43" s="232" t="str">
        <f>IF(AU42="","",VLOOKUP(AU42,'シフト記号表（勤務時間帯）'!$C$6:$K$35,9,FALSE))</f>
        <v/>
      </c>
      <c r="AV43" s="233" t="str">
        <f>IF(AV42="","",VLOOKUP(AV42,'シフト記号表（勤務時間帯）'!$C$6:$K$35,9,FALSE))</f>
        <v/>
      </c>
      <c r="AW43" s="233" t="str">
        <f>IF(AW42="","",VLOOKUP(AW42,'シフト記号表（勤務時間帯）'!$C$6:$K$35,9,FALSE))</f>
        <v/>
      </c>
      <c r="AX43" s="502">
        <f>IF($BB$3="４週",SUM(S43:AT43),IF($BB$3="暦月",SUM(S43:AW43),""))</f>
        <v>0</v>
      </c>
      <c r="AY43" s="503"/>
      <c r="AZ43" s="504">
        <f>IF($BB$3="４週",AX43/4,IF($BB$3="暦月",'療養通所（100名）'!AX43/('療養通所（100名）'!$BB$8/7),""))</f>
        <v>0</v>
      </c>
      <c r="BA43" s="505"/>
      <c r="BB43" s="283"/>
      <c r="BC43" s="284"/>
      <c r="BD43" s="284"/>
      <c r="BE43" s="284"/>
      <c r="BF43" s="285"/>
    </row>
    <row r="44" spans="2:58" ht="20.25" customHeight="1" x14ac:dyDescent="0.4">
      <c r="B44" s="517"/>
      <c r="C44" s="387"/>
      <c r="D44" s="388"/>
      <c r="E44" s="389"/>
      <c r="F44" s="83">
        <f>C42</f>
        <v>0</v>
      </c>
      <c r="G44" s="419"/>
      <c r="H44" s="412"/>
      <c r="I44" s="413"/>
      <c r="J44" s="413"/>
      <c r="K44" s="414"/>
      <c r="L44" s="424"/>
      <c r="M44" s="425"/>
      <c r="N44" s="425"/>
      <c r="O44" s="426"/>
      <c r="P44" s="514" t="s">
        <v>45</v>
      </c>
      <c r="Q44" s="515"/>
      <c r="R44" s="516"/>
      <c r="S44" s="235" t="str">
        <f>IF(S42="","",VLOOKUP(S42,'シフト記号表（勤務時間帯）'!$C$6:$S$35,17,FALSE))</f>
        <v/>
      </c>
      <c r="T44" s="236" t="str">
        <f>IF(T42="","",VLOOKUP(T42,'シフト記号表（勤務時間帯）'!$C$6:$S$35,17,FALSE))</f>
        <v/>
      </c>
      <c r="U44" s="236" t="str">
        <f>IF(U42="","",VLOOKUP(U42,'シフト記号表（勤務時間帯）'!$C$6:$S$35,17,FALSE))</f>
        <v/>
      </c>
      <c r="V44" s="236" t="str">
        <f>IF(V42="","",VLOOKUP(V42,'シフト記号表（勤務時間帯）'!$C$6:$S$35,17,FALSE))</f>
        <v/>
      </c>
      <c r="W44" s="236" t="str">
        <f>IF(W42="","",VLOOKUP(W42,'シフト記号表（勤務時間帯）'!$C$6:$S$35,17,FALSE))</f>
        <v/>
      </c>
      <c r="X44" s="236" t="str">
        <f>IF(X42="","",VLOOKUP(X42,'シフト記号表（勤務時間帯）'!$C$6:$S$35,17,FALSE))</f>
        <v/>
      </c>
      <c r="Y44" s="237" t="str">
        <f>IF(Y42="","",VLOOKUP(Y42,'シフト記号表（勤務時間帯）'!$C$6:$S$35,17,FALSE))</f>
        <v/>
      </c>
      <c r="Z44" s="235" t="str">
        <f>IF(Z42="","",VLOOKUP(Z42,'シフト記号表（勤務時間帯）'!$C$6:$S$35,17,FALSE))</f>
        <v/>
      </c>
      <c r="AA44" s="236" t="str">
        <f>IF(AA42="","",VLOOKUP(AA42,'シフト記号表（勤務時間帯）'!$C$6:$S$35,17,FALSE))</f>
        <v/>
      </c>
      <c r="AB44" s="236" t="str">
        <f>IF(AB42="","",VLOOKUP(AB42,'シフト記号表（勤務時間帯）'!$C$6:$S$35,17,FALSE))</f>
        <v/>
      </c>
      <c r="AC44" s="236" t="str">
        <f>IF(AC42="","",VLOOKUP(AC42,'シフト記号表（勤務時間帯）'!$C$6:$S$35,17,FALSE))</f>
        <v/>
      </c>
      <c r="AD44" s="236" t="str">
        <f>IF(AD42="","",VLOOKUP(AD42,'シフト記号表（勤務時間帯）'!$C$6:$S$35,17,FALSE))</f>
        <v/>
      </c>
      <c r="AE44" s="236" t="str">
        <f>IF(AE42="","",VLOOKUP(AE42,'シフト記号表（勤務時間帯）'!$C$6:$S$35,17,FALSE))</f>
        <v/>
      </c>
      <c r="AF44" s="237" t="str">
        <f>IF(AF42="","",VLOOKUP(AF42,'シフト記号表（勤務時間帯）'!$C$6:$S$35,17,FALSE))</f>
        <v/>
      </c>
      <c r="AG44" s="235" t="str">
        <f>IF(AG42="","",VLOOKUP(AG42,'シフト記号表（勤務時間帯）'!$C$6:$S$35,17,FALSE))</f>
        <v/>
      </c>
      <c r="AH44" s="236" t="str">
        <f>IF(AH42="","",VLOOKUP(AH42,'シフト記号表（勤務時間帯）'!$C$6:$S$35,17,FALSE))</f>
        <v/>
      </c>
      <c r="AI44" s="236" t="str">
        <f>IF(AI42="","",VLOOKUP(AI42,'シフト記号表（勤務時間帯）'!$C$6:$S$35,17,FALSE))</f>
        <v/>
      </c>
      <c r="AJ44" s="236" t="str">
        <f>IF(AJ42="","",VLOOKUP(AJ42,'シフト記号表（勤務時間帯）'!$C$6:$S$35,17,FALSE))</f>
        <v/>
      </c>
      <c r="AK44" s="236" t="str">
        <f>IF(AK42="","",VLOOKUP(AK42,'シフト記号表（勤務時間帯）'!$C$6:$S$35,17,FALSE))</f>
        <v/>
      </c>
      <c r="AL44" s="236" t="str">
        <f>IF(AL42="","",VLOOKUP(AL42,'シフト記号表（勤務時間帯）'!$C$6:$S$35,17,FALSE))</f>
        <v/>
      </c>
      <c r="AM44" s="237" t="str">
        <f>IF(AM42="","",VLOOKUP(AM42,'シフト記号表（勤務時間帯）'!$C$6:$S$35,17,FALSE))</f>
        <v/>
      </c>
      <c r="AN44" s="235" t="str">
        <f>IF(AN42="","",VLOOKUP(AN42,'シフト記号表（勤務時間帯）'!$C$6:$S$35,17,FALSE))</f>
        <v/>
      </c>
      <c r="AO44" s="236" t="str">
        <f>IF(AO42="","",VLOOKUP(AO42,'シフト記号表（勤務時間帯）'!$C$6:$S$35,17,FALSE))</f>
        <v/>
      </c>
      <c r="AP44" s="236" t="str">
        <f>IF(AP42="","",VLOOKUP(AP42,'シフト記号表（勤務時間帯）'!$C$6:$S$35,17,FALSE))</f>
        <v/>
      </c>
      <c r="AQ44" s="236" t="str">
        <f>IF(AQ42="","",VLOOKUP(AQ42,'シフト記号表（勤務時間帯）'!$C$6:$S$35,17,FALSE))</f>
        <v/>
      </c>
      <c r="AR44" s="236" t="str">
        <f>IF(AR42="","",VLOOKUP(AR42,'シフト記号表（勤務時間帯）'!$C$6:$S$35,17,FALSE))</f>
        <v/>
      </c>
      <c r="AS44" s="236" t="str">
        <f>IF(AS42="","",VLOOKUP(AS42,'シフト記号表（勤務時間帯）'!$C$6:$S$35,17,FALSE))</f>
        <v/>
      </c>
      <c r="AT44" s="237" t="str">
        <f>IF(AT42="","",VLOOKUP(AT42,'シフト記号表（勤務時間帯）'!$C$6:$S$35,17,FALSE))</f>
        <v/>
      </c>
      <c r="AU44" s="235" t="str">
        <f>IF(AU42="","",VLOOKUP(AU42,'シフト記号表（勤務時間帯）'!$C$6:$S$35,17,FALSE))</f>
        <v/>
      </c>
      <c r="AV44" s="236" t="str">
        <f>IF(AV42="","",VLOOKUP(AV42,'シフト記号表（勤務時間帯）'!$C$6:$S$35,17,FALSE))</f>
        <v/>
      </c>
      <c r="AW44" s="236" t="str">
        <f>IF(AW42="","",VLOOKUP(AW42,'シフト記号表（勤務時間帯）'!$C$6:$S$35,17,FALSE))</f>
        <v/>
      </c>
      <c r="AX44" s="509">
        <f>IF($BB$3="４週",SUM(S44:AT44),IF($BB$3="暦月",SUM(S44:AW44),""))</f>
        <v>0</v>
      </c>
      <c r="AY44" s="510"/>
      <c r="AZ44" s="511">
        <f>IF($BB$3="４週",AX44/4,IF($BB$3="暦月",'療養通所（100名）'!AX44/('療養通所（100名）'!$BB$8/7),""))</f>
        <v>0</v>
      </c>
      <c r="BA44" s="512"/>
      <c r="BB44" s="286"/>
      <c r="BC44" s="287"/>
      <c r="BD44" s="287"/>
      <c r="BE44" s="287"/>
      <c r="BF44" s="288"/>
    </row>
    <row r="45" spans="2:58" ht="20.25" customHeight="1" x14ac:dyDescent="0.4">
      <c r="B45" s="517">
        <f>B42+1</f>
        <v>8</v>
      </c>
      <c r="C45" s="381"/>
      <c r="D45" s="382"/>
      <c r="E45" s="383"/>
      <c r="F45" s="108"/>
      <c r="G45" s="418"/>
      <c r="H45" s="420"/>
      <c r="I45" s="413"/>
      <c r="J45" s="413"/>
      <c r="K45" s="414"/>
      <c r="L45" s="421"/>
      <c r="M45" s="422"/>
      <c r="N45" s="422"/>
      <c r="O45" s="423"/>
      <c r="P45" s="483" t="s">
        <v>44</v>
      </c>
      <c r="Q45" s="484"/>
      <c r="R45" s="485"/>
      <c r="S45" s="239"/>
      <c r="T45" s="238"/>
      <c r="U45" s="238"/>
      <c r="V45" s="238"/>
      <c r="W45" s="238"/>
      <c r="X45" s="238"/>
      <c r="Y45" s="240"/>
      <c r="Z45" s="239"/>
      <c r="AA45" s="238"/>
      <c r="AB45" s="238"/>
      <c r="AC45" s="238"/>
      <c r="AD45" s="238"/>
      <c r="AE45" s="238"/>
      <c r="AF45" s="240"/>
      <c r="AG45" s="239"/>
      <c r="AH45" s="238"/>
      <c r="AI45" s="238"/>
      <c r="AJ45" s="238"/>
      <c r="AK45" s="238"/>
      <c r="AL45" s="238"/>
      <c r="AM45" s="240"/>
      <c r="AN45" s="239"/>
      <c r="AO45" s="238"/>
      <c r="AP45" s="238"/>
      <c r="AQ45" s="238"/>
      <c r="AR45" s="238"/>
      <c r="AS45" s="238"/>
      <c r="AT45" s="240"/>
      <c r="AU45" s="239"/>
      <c r="AV45" s="238"/>
      <c r="AW45" s="238"/>
      <c r="AX45" s="589"/>
      <c r="AY45" s="590"/>
      <c r="AZ45" s="591"/>
      <c r="BA45" s="592"/>
      <c r="BB45" s="415"/>
      <c r="BC45" s="416"/>
      <c r="BD45" s="416"/>
      <c r="BE45" s="416"/>
      <c r="BF45" s="417"/>
    </row>
    <row r="46" spans="2:58" ht="20.25" customHeight="1" x14ac:dyDescent="0.4">
      <c r="B46" s="517"/>
      <c r="C46" s="384"/>
      <c r="D46" s="385"/>
      <c r="E46" s="386"/>
      <c r="F46" s="83"/>
      <c r="G46" s="408"/>
      <c r="H46" s="412"/>
      <c r="I46" s="413"/>
      <c r="J46" s="413"/>
      <c r="K46" s="414"/>
      <c r="L46" s="368"/>
      <c r="M46" s="369"/>
      <c r="N46" s="369"/>
      <c r="O46" s="370"/>
      <c r="P46" s="499" t="s">
        <v>15</v>
      </c>
      <c r="Q46" s="500"/>
      <c r="R46" s="501"/>
      <c r="S46" s="232" t="str">
        <f>IF(S45="","",VLOOKUP(S45,'シフト記号表（勤務時間帯）'!$C$6:$K$35,9,FALSE))</f>
        <v/>
      </c>
      <c r="T46" s="233" t="str">
        <f>IF(T45="","",VLOOKUP(T45,'シフト記号表（勤務時間帯）'!$C$6:$K$35,9,FALSE))</f>
        <v/>
      </c>
      <c r="U46" s="233" t="str">
        <f>IF(U45="","",VLOOKUP(U45,'シフト記号表（勤務時間帯）'!$C$6:$K$35,9,FALSE))</f>
        <v/>
      </c>
      <c r="V46" s="233" t="str">
        <f>IF(V45="","",VLOOKUP(V45,'シフト記号表（勤務時間帯）'!$C$6:$K$35,9,FALSE))</f>
        <v/>
      </c>
      <c r="W46" s="233" t="str">
        <f>IF(W45="","",VLOOKUP(W45,'シフト記号表（勤務時間帯）'!$C$6:$K$35,9,FALSE))</f>
        <v/>
      </c>
      <c r="X46" s="233" t="str">
        <f>IF(X45="","",VLOOKUP(X45,'シフト記号表（勤務時間帯）'!$C$6:$K$35,9,FALSE))</f>
        <v/>
      </c>
      <c r="Y46" s="234" t="str">
        <f>IF(Y45="","",VLOOKUP(Y45,'シフト記号表（勤務時間帯）'!$C$6:$K$35,9,FALSE))</f>
        <v/>
      </c>
      <c r="Z46" s="232" t="str">
        <f>IF(Z45="","",VLOOKUP(Z45,'シフト記号表（勤務時間帯）'!$C$6:$K$35,9,FALSE))</f>
        <v/>
      </c>
      <c r="AA46" s="233" t="str">
        <f>IF(AA45="","",VLOOKUP(AA45,'シフト記号表（勤務時間帯）'!$C$6:$K$35,9,FALSE))</f>
        <v/>
      </c>
      <c r="AB46" s="233" t="str">
        <f>IF(AB45="","",VLOOKUP(AB45,'シフト記号表（勤務時間帯）'!$C$6:$K$35,9,FALSE))</f>
        <v/>
      </c>
      <c r="AC46" s="233" t="str">
        <f>IF(AC45="","",VLOOKUP(AC45,'シフト記号表（勤務時間帯）'!$C$6:$K$35,9,FALSE))</f>
        <v/>
      </c>
      <c r="AD46" s="233" t="str">
        <f>IF(AD45="","",VLOOKUP(AD45,'シフト記号表（勤務時間帯）'!$C$6:$K$35,9,FALSE))</f>
        <v/>
      </c>
      <c r="AE46" s="233" t="str">
        <f>IF(AE45="","",VLOOKUP(AE45,'シフト記号表（勤務時間帯）'!$C$6:$K$35,9,FALSE))</f>
        <v/>
      </c>
      <c r="AF46" s="234" t="str">
        <f>IF(AF45="","",VLOOKUP(AF45,'シフト記号表（勤務時間帯）'!$C$6:$K$35,9,FALSE))</f>
        <v/>
      </c>
      <c r="AG46" s="232" t="str">
        <f>IF(AG45="","",VLOOKUP(AG45,'シフト記号表（勤務時間帯）'!$C$6:$K$35,9,FALSE))</f>
        <v/>
      </c>
      <c r="AH46" s="233" t="str">
        <f>IF(AH45="","",VLOOKUP(AH45,'シフト記号表（勤務時間帯）'!$C$6:$K$35,9,FALSE))</f>
        <v/>
      </c>
      <c r="AI46" s="233" t="str">
        <f>IF(AI45="","",VLOOKUP(AI45,'シフト記号表（勤務時間帯）'!$C$6:$K$35,9,FALSE))</f>
        <v/>
      </c>
      <c r="AJ46" s="233" t="str">
        <f>IF(AJ45="","",VLOOKUP(AJ45,'シフト記号表（勤務時間帯）'!$C$6:$K$35,9,FALSE))</f>
        <v/>
      </c>
      <c r="AK46" s="233" t="str">
        <f>IF(AK45="","",VLOOKUP(AK45,'シフト記号表（勤務時間帯）'!$C$6:$K$35,9,FALSE))</f>
        <v/>
      </c>
      <c r="AL46" s="233" t="str">
        <f>IF(AL45="","",VLOOKUP(AL45,'シフト記号表（勤務時間帯）'!$C$6:$K$35,9,FALSE))</f>
        <v/>
      </c>
      <c r="AM46" s="234" t="str">
        <f>IF(AM45="","",VLOOKUP(AM45,'シフト記号表（勤務時間帯）'!$C$6:$K$35,9,FALSE))</f>
        <v/>
      </c>
      <c r="AN46" s="232" t="str">
        <f>IF(AN45="","",VLOOKUP(AN45,'シフト記号表（勤務時間帯）'!$C$6:$K$35,9,FALSE))</f>
        <v/>
      </c>
      <c r="AO46" s="233" t="str">
        <f>IF(AO45="","",VLOOKUP(AO45,'シフト記号表（勤務時間帯）'!$C$6:$K$35,9,FALSE))</f>
        <v/>
      </c>
      <c r="AP46" s="233" t="str">
        <f>IF(AP45="","",VLOOKUP(AP45,'シフト記号表（勤務時間帯）'!$C$6:$K$35,9,FALSE))</f>
        <v/>
      </c>
      <c r="AQ46" s="233" t="str">
        <f>IF(AQ45="","",VLOOKUP(AQ45,'シフト記号表（勤務時間帯）'!$C$6:$K$35,9,FALSE))</f>
        <v/>
      </c>
      <c r="AR46" s="233" t="str">
        <f>IF(AR45="","",VLOOKUP(AR45,'シフト記号表（勤務時間帯）'!$C$6:$K$35,9,FALSE))</f>
        <v/>
      </c>
      <c r="AS46" s="233" t="str">
        <f>IF(AS45="","",VLOOKUP(AS45,'シフト記号表（勤務時間帯）'!$C$6:$K$35,9,FALSE))</f>
        <v/>
      </c>
      <c r="AT46" s="234" t="str">
        <f>IF(AT45="","",VLOOKUP(AT45,'シフト記号表（勤務時間帯）'!$C$6:$K$35,9,FALSE))</f>
        <v/>
      </c>
      <c r="AU46" s="232" t="str">
        <f>IF(AU45="","",VLOOKUP(AU45,'シフト記号表（勤務時間帯）'!$C$6:$K$35,9,FALSE))</f>
        <v/>
      </c>
      <c r="AV46" s="233" t="str">
        <f>IF(AV45="","",VLOOKUP(AV45,'シフト記号表（勤務時間帯）'!$C$6:$K$35,9,FALSE))</f>
        <v/>
      </c>
      <c r="AW46" s="233" t="str">
        <f>IF(AW45="","",VLOOKUP(AW45,'シフト記号表（勤務時間帯）'!$C$6:$K$35,9,FALSE))</f>
        <v/>
      </c>
      <c r="AX46" s="502">
        <f>IF($BB$3="４週",SUM(S46:AT46),IF($BB$3="暦月",SUM(S46:AW46),""))</f>
        <v>0</v>
      </c>
      <c r="AY46" s="503"/>
      <c r="AZ46" s="504">
        <f>IF($BB$3="４週",AX46/4,IF($BB$3="暦月",'療養通所（100名）'!AX46/('療養通所（100名）'!$BB$8/7),""))</f>
        <v>0</v>
      </c>
      <c r="BA46" s="505"/>
      <c r="BB46" s="283"/>
      <c r="BC46" s="284"/>
      <c r="BD46" s="284"/>
      <c r="BE46" s="284"/>
      <c r="BF46" s="285"/>
    </row>
    <row r="47" spans="2:58" ht="20.25" customHeight="1" x14ac:dyDescent="0.4">
      <c r="B47" s="517"/>
      <c r="C47" s="387"/>
      <c r="D47" s="388"/>
      <c r="E47" s="389"/>
      <c r="F47" s="83">
        <f>C45</f>
        <v>0</v>
      </c>
      <c r="G47" s="419"/>
      <c r="H47" s="412"/>
      <c r="I47" s="413"/>
      <c r="J47" s="413"/>
      <c r="K47" s="414"/>
      <c r="L47" s="424"/>
      <c r="M47" s="425"/>
      <c r="N47" s="425"/>
      <c r="O47" s="426"/>
      <c r="P47" s="514" t="s">
        <v>45</v>
      </c>
      <c r="Q47" s="515"/>
      <c r="R47" s="516"/>
      <c r="S47" s="235" t="str">
        <f>IF(S45="","",VLOOKUP(S45,'シフト記号表（勤務時間帯）'!$C$6:$S$35,17,FALSE))</f>
        <v/>
      </c>
      <c r="T47" s="236" t="str">
        <f>IF(T45="","",VLOOKUP(T45,'シフト記号表（勤務時間帯）'!$C$6:$S$35,17,FALSE))</f>
        <v/>
      </c>
      <c r="U47" s="236" t="str">
        <f>IF(U45="","",VLOOKUP(U45,'シフト記号表（勤務時間帯）'!$C$6:$S$35,17,FALSE))</f>
        <v/>
      </c>
      <c r="V47" s="236" t="str">
        <f>IF(V45="","",VLOOKUP(V45,'シフト記号表（勤務時間帯）'!$C$6:$S$35,17,FALSE))</f>
        <v/>
      </c>
      <c r="W47" s="236" t="str">
        <f>IF(W45="","",VLOOKUP(W45,'シフト記号表（勤務時間帯）'!$C$6:$S$35,17,FALSE))</f>
        <v/>
      </c>
      <c r="X47" s="236" t="str">
        <f>IF(X45="","",VLOOKUP(X45,'シフト記号表（勤務時間帯）'!$C$6:$S$35,17,FALSE))</f>
        <v/>
      </c>
      <c r="Y47" s="237" t="str">
        <f>IF(Y45="","",VLOOKUP(Y45,'シフト記号表（勤務時間帯）'!$C$6:$S$35,17,FALSE))</f>
        <v/>
      </c>
      <c r="Z47" s="235" t="str">
        <f>IF(Z45="","",VLOOKUP(Z45,'シフト記号表（勤務時間帯）'!$C$6:$S$35,17,FALSE))</f>
        <v/>
      </c>
      <c r="AA47" s="236" t="str">
        <f>IF(AA45="","",VLOOKUP(AA45,'シフト記号表（勤務時間帯）'!$C$6:$S$35,17,FALSE))</f>
        <v/>
      </c>
      <c r="AB47" s="236" t="str">
        <f>IF(AB45="","",VLOOKUP(AB45,'シフト記号表（勤務時間帯）'!$C$6:$S$35,17,FALSE))</f>
        <v/>
      </c>
      <c r="AC47" s="236" t="str">
        <f>IF(AC45="","",VLOOKUP(AC45,'シフト記号表（勤務時間帯）'!$C$6:$S$35,17,FALSE))</f>
        <v/>
      </c>
      <c r="AD47" s="236" t="str">
        <f>IF(AD45="","",VLOOKUP(AD45,'シフト記号表（勤務時間帯）'!$C$6:$S$35,17,FALSE))</f>
        <v/>
      </c>
      <c r="AE47" s="236" t="str">
        <f>IF(AE45="","",VLOOKUP(AE45,'シフト記号表（勤務時間帯）'!$C$6:$S$35,17,FALSE))</f>
        <v/>
      </c>
      <c r="AF47" s="237" t="str">
        <f>IF(AF45="","",VLOOKUP(AF45,'シフト記号表（勤務時間帯）'!$C$6:$S$35,17,FALSE))</f>
        <v/>
      </c>
      <c r="AG47" s="235" t="str">
        <f>IF(AG45="","",VLOOKUP(AG45,'シフト記号表（勤務時間帯）'!$C$6:$S$35,17,FALSE))</f>
        <v/>
      </c>
      <c r="AH47" s="236" t="str">
        <f>IF(AH45="","",VLOOKUP(AH45,'シフト記号表（勤務時間帯）'!$C$6:$S$35,17,FALSE))</f>
        <v/>
      </c>
      <c r="AI47" s="236" t="str">
        <f>IF(AI45="","",VLOOKUP(AI45,'シフト記号表（勤務時間帯）'!$C$6:$S$35,17,FALSE))</f>
        <v/>
      </c>
      <c r="AJ47" s="236" t="str">
        <f>IF(AJ45="","",VLOOKUP(AJ45,'シフト記号表（勤務時間帯）'!$C$6:$S$35,17,FALSE))</f>
        <v/>
      </c>
      <c r="AK47" s="236" t="str">
        <f>IF(AK45="","",VLOOKUP(AK45,'シフト記号表（勤務時間帯）'!$C$6:$S$35,17,FALSE))</f>
        <v/>
      </c>
      <c r="AL47" s="236" t="str">
        <f>IF(AL45="","",VLOOKUP(AL45,'シフト記号表（勤務時間帯）'!$C$6:$S$35,17,FALSE))</f>
        <v/>
      </c>
      <c r="AM47" s="237" t="str">
        <f>IF(AM45="","",VLOOKUP(AM45,'シフト記号表（勤務時間帯）'!$C$6:$S$35,17,FALSE))</f>
        <v/>
      </c>
      <c r="AN47" s="235" t="str">
        <f>IF(AN45="","",VLOOKUP(AN45,'シフト記号表（勤務時間帯）'!$C$6:$S$35,17,FALSE))</f>
        <v/>
      </c>
      <c r="AO47" s="236" t="str">
        <f>IF(AO45="","",VLOOKUP(AO45,'シフト記号表（勤務時間帯）'!$C$6:$S$35,17,FALSE))</f>
        <v/>
      </c>
      <c r="AP47" s="236" t="str">
        <f>IF(AP45="","",VLOOKUP(AP45,'シフト記号表（勤務時間帯）'!$C$6:$S$35,17,FALSE))</f>
        <v/>
      </c>
      <c r="AQ47" s="236" t="str">
        <f>IF(AQ45="","",VLOOKUP(AQ45,'シフト記号表（勤務時間帯）'!$C$6:$S$35,17,FALSE))</f>
        <v/>
      </c>
      <c r="AR47" s="236" t="str">
        <f>IF(AR45="","",VLOOKUP(AR45,'シフト記号表（勤務時間帯）'!$C$6:$S$35,17,FALSE))</f>
        <v/>
      </c>
      <c r="AS47" s="236" t="str">
        <f>IF(AS45="","",VLOOKUP(AS45,'シフト記号表（勤務時間帯）'!$C$6:$S$35,17,FALSE))</f>
        <v/>
      </c>
      <c r="AT47" s="237" t="str">
        <f>IF(AT45="","",VLOOKUP(AT45,'シフト記号表（勤務時間帯）'!$C$6:$S$35,17,FALSE))</f>
        <v/>
      </c>
      <c r="AU47" s="235" t="str">
        <f>IF(AU45="","",VLOOKUP(AU45,'シフト記号表（勤務時間帯）'!$C$6:$S$35,17,FALSE))</f>
        <v/>
      </c>
      <c r="AV47" s="236" t="str">
        <f>IF(AV45="","",VLOOKUP(AV45,'シフト記号表（勤務時間帯）'!$C$6:$S$35,17,FALSE))</f>
        <v/>
      </c>
      <c r="AW47" s="236" t="str">
        <f>IF(AW45="","",VLOOKUP(AW45,'シフト記号表（勤務時間帯）'!$C$6:$S$35,17,FALSE))</f>
        <v/>
      </c>
      <c r="AX47" s="509">
        <f>IF($BB$3="４週",SUM(S47:AT47),IF($BB$3="暦月",SUM(S47:AW47),""))</f>
        <v>0</v>
      </c>
      <c r="AY47" s="510"/>
      <c r="AZ47" s="511">
        <f>IF($BB$3="４週",AX47/4,IF($BB$3="暦月",'療養通所（100名）'!AX47/('療養通所（100名）'!$BB$8/7),""))</f>
        <v>0</v>
      </c>
      <c r="BA47" s="512"/>
      <c r="BB47" s="286"/>
      <c r="BC47" s="287"/>
      <c r="BD47" s="287"/>
      <c r="BE47" s="287"/>
      <c r="BF47" s="288"/>
    </row>
    <row r="48" spans="2:58" ht="20.25" customHeight="1" x14ac:dyDescent="0.4">
      <c r="B48" s="517">
        <f>B45+1</f>
        <v>9</v>
      </c>
      <c r="C48" s="381"/>
      <c r="D48" s="382"/>
      <c r="E48" s="383"/>
      <c r="F48" s="108"/>
      <c r="G48" s="418"/>
      <c r="H48" s="420"/>
      <c r="I48" s="413"/>
      <c r="J48" s="413"/>
      <c r="K48" s="414"/>
      <c r="L48" s="421"/>
      <c r="M48" s="422"/>
      <c r="N48" s="422"/>
      <c r="O48" s="423"/>
      <c r="P48" s="483" t="s">
        <v>44</v>
      </c>
      <c r="Q48" s="484"/>
      <c r="R48" s="485"/>
      <c r="S48" s="239"/>
      <c r="T48" s="238"/>
      <c r="U48" s="238"/>
      <c r="V48" s="238"/>
      <c r="W48" s="238"/>
      <c r="X48" s="238"/>
      <c r="Y48" s="240"/>
      <c r="Z48" s="239"/>
      <c r="AA48" s="238"/>
      <c r="AB48" s="238"/>
      <c r="AC48" s="238"/>
      <c r="AD48" s="238"/>
      <c r="AE48" s="238"/>
      <c r="AF48" s="240"/>
      <c r="AG48" s="239"/>
      <c r="AH48" s="238"/>
      <c r="AI48" s="238"/>
      <c r="AJ48" s="238"/>
      <c r="AK48" s="238"/>
      <c r="AL48" s="238"/>
      <c r="AM48" s="240"/>
      <c r="AN48" s="239"/>
      <c r="AO48" s="238"/>
      <c r="AP48" s="238"/>
      <c r="AQ48" s="238"/>
      <c r="AR48" s="238"/>
      <c r="AS48" s="238"/>
      <c r="AT48" s="240"/>
      <c r="AU48" s="239"/>
      <c r="AV48" s="238"/>
      <c r="AW48" s="238"/>
      <c r="AX48" s="589"/>
      <c r="AY48" s="590"/>
      <c r="AZ48" s="591"/>
      <c r="BA48" s="592"/>
      <c r="BB48" s="415"/>
      <c r="BC48" s="416"/>
      <c r="BD48" s="416"/>
      <c r="BE48" s="416"/>
      <c r="BF48" s="417"/>
    </row>
    <row r="49" spans="2:58" ht="20.25" customHeight="1" x14ac:dyDescent="0.4">
      <c r="B49" s="517"/>
      <c r="C49" s="384"/>
      <c r="D49" s="385"/>
      <c r="E49" s="386"/>
      <c r="F49" s="83"/>
      <c r="G49" s="408"/>
      <c r="H49" s="412"/>
      <c r="I49" s="413"/>
      <c r="J49" s="413"/>
      <c r="K49" s="414"/>
      <c r="L49" s="368"/>
      <c r="M49" s="369"/>
      <c r="N49" s="369"/>
      <c r="O49" s="370"/>
      <c r="P49" s="499" t="s">
        <v>15</v>
      </c>
      <c r="Q49" s="500"/>
      <c r="R49" s="501"/>
      <c r="S49" s="232" t="str">
        <f>IF(S48="","",VLOOKUP(S48,'シフト記号表（勤務時間帯）'!$C$6:$K$35,9,FALSE))</f>
        <v/>
      </c>
      <c r="T49" s="233" t="str">
        <f>IF(T48="","",VLOOKUP(T48,'シフト記号表（勤務時間帯）'!$C$6:$K$35,9,FALSE))</f>
        <v/>
      </c>
      <c r="U49" s="233" t="str">
        <f>IF(U48="","",VLOOKUP(U48,'シフト記号表（勤務時間帯）'!$C$6:$K$35,9,FALSE))</f>
        <v/>
      </c>
      <c r="V49" s="233" t="str">
        <f>IF(V48="","",VLOOKUP(V48,'シフト記号表（勤務時間帯）'!$C$6:$K$35,9,FALSE))</f>
        <v/>
      </c>
      <c r="W49" s="233" t="str">
        <f>IF(W48="","",VLOOKUP(W48,'シフト記号表（勤務時間帯）'!$C$6:$K$35,9,FALSE))</f>
        <v/>
      </c>
      <c r="X49" s="233" t="str">
        <f>IF(X48="","",VLOOKUP(X48,'シフト記号表（勤務時間帯）'!$C$6:$K$35,9,FALSE))</f>
        <v/>
      </c>
      <c r="Y49" s="234" t="str">
        <f>IF(Y48="","",VLOOKUP(Y48,'シフト記号表（勤務時間帯）'!$C$6:$K$35,9,FALSE))</f>
        <v/>
      </c>
      <c r="Z49" s="232" t="str">
        <f>IF(Z48="","",VLOOKUP(Z48,'シフト記号表（勤務時間帯）'!$C$6:$K$35,9,FALSE))</f>
        <v/>
      </c>
      <c r="AA49" s="233" t="str">
        <f>IF(AA48="","",VLOOKUP(AA48,'シフト記号表（勤務時間帯）'!$C$6:$K$35,9,FALSE))</f>
        <v/>
      </c>
      <c r="AB49" s="233" t="str">
        <f>IF(AB48="","",VLOOKUP(AB48,'シフト記号表（勤務時間帯）'!$C$6:$K$35,9,FALSE))</f>
        <v/>
      </c>
      <c r="AC49" s="233" t="str">
        <f>IF(AC48="","",VLOOKUP(AC48,'シフト記号表（勤務時間帯）'!$C$6:$K$35,9,FALSE))</f>
        <v/>
      </c>
      <c r="AD49" s="233" t="str">
        <f>IF(AD48="","",VLOOKUP(AD48,'シフト記号表（勤務時間帯）'!$C$6:$K$35,9,FALSE))</f>
        <v/>
      </c>
      <c r="AE49" s="233" t="str">
        <f>IF(AE48="","",VLOOKUP(AE48,'シフト記号表（勤務時間帯）'!$C$6:$K$35,9,FALSE))</f>
        <v/>
      </c>
      <c r="AF49" s="234" t="str">
        <f>IF(AF48="","",VLOOKUP(AF48,'シフト記号表（勤務時間帯）'!$C$6:$K$35,9,FALSE))</f>
        <v/>
      </c>
      <c r="AG49" s="232" t="str">
        <f>IF(AG48="","",VLOOKUP(AG48,'シフト記号表（勤務時間帯）'!$C$6:$K$35,9,FALSE))</f>
        <v/>
      </c>
      <c r="AH49" s="233" t="str">
        <f>IF(AH48="","",VLOOKUP(AH48,'シフト記号表（勤務時間帯）'!$C$6:$K$35,9,FALSE))</f>
        <v/>
      </c>
      <c r="AI49" s="233" t="str">
        <f>IF(AI48="","",VLOOKUP(AI48,'シフト記号表（勤務時間帯）'!$C$6:$K$35,9,FALSE))</f>
        <v/>
      </c>
      <c r="AJ49" s="233" t="str">
        <f>IF(AJ48="","",VLOOKUP(AJ48,'シフト記号表（勤務時間帯）'!$C$6:$K$35,9,FALSE))</f>
        <v/>
      </c>
      <c r="AK49" s="233" t="str">
        <f>IF(AK48="","",VLOOKUP(AK48,'シフト記号表（勤務時間帯）'!$C$6:$K$35,9,FALSE))</f>
        <v/>
      </c>
      <c r="AL49" s="233" t="str">
        <f>IF(AL48="","",VLOOKUP(AL48,'シフト記号表（勤務時間帯）'!$C$6:$K$35,9,FALSE))</f>
        <v/>
      </c>
      <c r="AM49" s="234" t="str">
        <f>IF(AM48="","",VLOOKUP(AM48,'シフト記号表（勤務時間帯）'!$C$6:$K$35,9,FALSE))</f>
        <v/>
      </c>
      <c r="AN49" s="232" t="str">
        <f>IF(AN48="","",VLOOKUP(AN48,'シフト記号表（勤務時間帯）'!$C$6:$K$35,9,FALSE))</f>
        <v/>
      </c>
      <c r="AO49" s="233" t="str">
        <f>IF(AO48="","",VLOOKUP(AO48,'シフト記号表（勤務時間帯）'!$C$6:$K$35,9,FALSE))</f>
        <v/>
      </c>
      <c r="AP49" s="233" t="str">
        <f>IF(AP48="","",VLOOKUP(AP48,'シフト記号表（勤務時間帯）'!$C$6:$K$35,9,FALSE))</f>
        <v/>
      </c>
      <c r="AQ49" s="233" t="str">
        <f>IF(AQ48="","",VLOOKUP(AQ48,'シフト記号表（勤務時間帯）'!$C$6:$K$35,9,FALSE))</f>
        <v/>
      </c>
      <c r="AR49" s="233" t="str">
        <f>IF(AR48="","",VLOOKUP(AR48,'シフト記号表（勤務時間帯）'!$C$6:$K$35,9,FALSE))</f>
        <v/>
      </c>
      <c r="AS49" s="233" t="str">
        <f>IF(AS48="","",VLOOKUP(AS48,'シフト記号表（勤務時間帯）'!$C$6:$K$35,9,FALSE))</f>
        <v/>
      </c>
      <c r="AT49" s="234" t="str">
        <f>IF(AT48="","",VLOOKUP(AT48,'シフト記号表（勤務時間帯）'!$C$6:$K$35,9,FALSE))</f>
        <v/>
      </c>
      <c r="AU49" s="232" t="str">
        <f>IF(AU48="","",VLOOKUP(AU48,'シフト記号表（勤務時間帯）'!$C$6:$K$35,9,FALSE))</f>
        <v/>
      </c>
      <c r="AV49" s="233" t="str">
        <f>IF(AV48="","",VLOOKUP(AV48,'シフト記号表（勤務時間帯）'!$C$6:$K$35,9,FALSE))</f>
        <v/>
      </c>
      <c r="AW49" s="233" t="str">
        <f>IF(AW48="","",VLOOKUP(AW48,'シフト記号表（勤務時間帯）'!$C$6:$K$35,9,FALSE))</f>
        <v/>
      </c>
      <c r="AX49" s="502">
        <f>IF($BB$3="４週",SUM(S49:AT49),IF($BB$3="暦月",SUM(S49:AW49),""))</f>
        <v>0</v>
      </c>
      <c r="AY49" s="503"/>
      <c r="AZ49" s="504">
        <f>IF($BB$3="４週",AX49/4,IF($BB$3="暦月",'療養通所（100名）'!AX49/('療養通所（100名）'!$BB$8/7),""))</f>
        <v>0</v>
      </c>
      <c r="BA49" s="505"/>
      <c r="BB49" s="283"/>
      <c r="BC49" s="284"/>
      <c r="BD49" s="284"/>
      <c r="BE49" s="284"/>
      <c r="BF49" s="285"/>
    </row>
    <row r="50" spans="2:58" ht="20.25" customHeight="1" x14ac:dyDescent="0.4">
      <c r="B50" s="517"/>
      <c r="C50" s="387"/>
      <c r="D50" s="388"/>
      <c r="E50" s="389"/>
      <c r="F50" s="83">
        <f>C48</f>
        <v>0</v>
      </c>
      <c r="G50" s="419"/>
      <c r="H50" s="412"/>
      <c r="I50" s="413"/>
      <c r="J50" s="413"/>
      <c r="K50" s="414"/>
      <c r="L50" s="424"/>
      <c r="M50" s="425"/>
      <c r="N50" s="425"/>
      <c r="O50" s="426"/>
      <c r="P50" s="514" t="s">
        <v>45</v>
      </c>
      <c r="Q50" s="515"/>
      <c r="R50" s="516"/>
      <c r="S50" s="235" t="str">
        <f>IF(S48="","",VLOOKUP(S48,'シフト記号表（勤務時間帯）'!$C$6:$S$35,17,FALSE))</f>
        <v/>
      </c>
      <c r="T50" s="236" t="str">
        <f>IF(T48="","",VLOOKUP(T48,'シフト記号表（勤務時間帯）'!$C$6:$S$35,17,FALSE))</f>
        <v/>
      </c>
      <c r="U50" s="236" t="str">
        <f>IF(U48="","",VLOOKUP(U48,'シフト記号表（勤務時間帯）'!$C$6:$S$35,17,FALSE))</f>
        <v/>
      </c>
      <c r="V50" s="236" t="str">
        <f>IF(V48="","",VLOOKUP(V48,'シフト記号表（勤務時間帯）'!$C$6:$S$35,17,FALSE))</f>
        <v/>
      </c>
      <c r="W50" s="236" t="str">
        <f>IF(W48="","",VLOOKUP(W48,'シフト記号表（勤務時間帯）'!$C$6:$S$35,17,FALSE))</f>
        <v/>
      </c>
      <c r="X50" s="236" t="str">
        <f>IF(X48="","",VLOOKUP(X48,'シフト記号表（勤務時間帯）'!$C$6:$S$35,17,FALSE))</f>
        <v/>
      </c>
      <c r="Y50" s="237" t="str">
        <f>IF(Y48="","",VLOOKUP(Y48,'シフト記号表（勤務時間帯）'!$C$6:$S$35,17,FALSE))</f>
        <v/>
      </c>
      <c r="Z50" s="235" t="str">
        <f>IF(Z48="","",VLOOKUP(Z48,'シフト記号表（勤務時間帯）'!$C$6:$S$35,17,FALSE))</f>
        <v/>
      </c>
      <c r="AA50" s="236" t="str">
        <f>IF(AA48="","",VLOOKUP(AA48,'シフト記号表（勤務時間帯）'!$C$6:$S$35,17,FALSE))</f>
        <v/>
      </c>
      <c r="AB50" s="236" t="str">
        <f>IF(AB48="","",VLOOKUP(AB48,'シフト記号表（勤務時間帯）'!$C$6:$S$35,17,FALSE))</f>
        <v/>
      </c>
      <c r="AC50" s="236" t="str">
        <f>IF(AC48="","",VLOOKUP(AC48,'シフト記号表（勤務時間帯）'!$C$6:$S$35,17,FALSE))</f>
        <v/>
      </c>
      <c r="AD50" s="236" t="str">
        <f>IF(AD48="","",VLOOKUP(AD48,'シフト記号表（勤務時間帯）'!$C$6:$S$35,17,FALSE))</f>
        <v/>
      </c>
      <c r="AE50" s="236" t="str">
        <f>IF(AE48="","",VLOOKUP(AE48,'シフト記号表（勤務時間帯）'!$C$6:$S$35,17,FALSE))</f>
        <v/>
      </c>
      <c r="AF50" s="237" t="str">
        <f>IF(AF48="","",VLOOKUP(AF48,'シフト記号表（勤務時間帯）'!$C$6:$S$35,17,FALSE))</f>
        <v/>
      </c>
      <c r="AG50" s="235" t="str">
        <f>IF(AG48="","",VLOOKUP(AG48,'シフト記号表（勤務時間帯）'!$C$6:$S$35,17,FALSE))</f>
        <v/>
      </c>
      <c r="AH50" s="236" t="str">
        <f>IF(AH48="","",VLOOKUP(AH48,'シフト記号表（勤務時間帯）'!$C$6:$S$35,17,FALSE))</f>
        <v/>
      </c>
      <c r="AI50" s="236" t="str">
        <f>IF(AI48="","",VLOOKUP(AI48,'シフト記号表（勤務時間帯）'!$C$6:$S$35,17,FALSE))</f>
        <v/>
      </c>
      <c r="AJ50" s="236" t="str">
        <f>IF(AJ48="","",VLOOKUP(AJ48,'シフト記号表（勤務時間帯）'!$C$6:$S$35,17,FALSE))</f>
        <v/>
      </c>
      <c r="AK50" s="236" t="str">
        <f>IF(AK48="","",VLOOKUP(AK48,'シフト記号表（勤務時間帯）'!$C$6:$S$35,17,FALSE))</f>
        <v/>
      </c>
      <c r="AL50" s="236" t="str">
        <f>IF(AL48="","",VLOOKUP(AL48,'シフト記号表（勤務時間帯）'!$C$6:$S$35,17,FALSE))</f>
        <v/>
      </c>
      <c r="AM50" s="237" t="str">
        <f>IF(AM48="","",VLOOKUP(AM48,'シフト記号表（勤務時間帯）'!$C$6:$S$35,17,FALSE))</f>
        <v/>
      </c>
      <c r="AN50" s="235" t="str">
        <f>IF(AN48="","",VLOOKUP(AN48,'シフト記号表（勤務時間帯）'!$C$6:$S$35,17,FALSE))</f>
        <v/>
      </c>
      <c r="AO50" s="236" t="str">
        <f>IF(AO48="","",VLOOKUP(AO48,'シフト記号表（勤務時間帯）'!$C$6:$S$35,17,FALSE))</f>
        <v/>
      </c>
      <c r="AP50" s="236" t="str">
        <f>IF(AP48="","",VLOOKUP(AP48,'シフト記号表（勤務時間帯）'!$C$6:$S$35,17,FALSE))</f>
        <v/>
      </c>
      <c r="AQ50" s="236" t="str">
        <f>IF(AQ48="","",VLOOKUP(AQ48,'シフト記号表（勤務時間帯）'!$C$6:$S$35,17,FALSE))</f>
        <v/>
      </c>
      <c r="AR50" s="236" t="str">
        <f>IF(AR48="","",VLOOKUP(AR48,'シフト記号表（勤務時間帯）'!$C$6:$S$35,17,FALSE))</f>
        <v/>
      </c>
      <c r="AS50" s="236" t="str">
        <f>IF(AS48="","",VLOOKUP(AS48,'シフト記号表（勤務時間帯）'!$C$6:$S$35,17,FALSE))</f>
        <v/>
      </c>
      <c r="AT50" s="237" t="str">
        <f>IF(AT48="","",VLOOKUP(AT48,'シフト記号表（勤務時間帯）'!$C$6:$S$35,17,FALSE))</f>
        <v/>
      </c>
      <c r="AU50" s="235" t="str">
        <f>IF(AU48="","",VLOOKUP(AU48,'シフト記号表（勤務時間帯）'!$C$6:$S$35,17,FALSE))</f>
        <v/>
      </c>
      <c r="AV50" s="236" t="str">
        <f>IF(AV48="","",VLOOKUP(AV48,'シフト記号表（勤務時間帯）'!$C$6:$S$35,17,FALSE))</f>
        <v/>
      </c>
      <c r="AW50" s="236" t="str">
        <f>IF(AW48="","",VLOOKUP(AW48,'シフト記号表（勤務時間帯）'!$C$6:$S$35,17,FALSE))</f>
        <v/>
      </c>
      <c r="AX50" s="509">
        <f>IF($BB$3="４週",SUM(S50:AT50),IF($BB$3="暦月",SUM(S50:AW50),""))</f>
        <v>0</v>
      </c>
      <c r="AY50" s="510"/>
      <c r="AZ50" s="511">
        <f>IF($BB$3="４週",AX50/4,IF($BB$3="暦月",'療養通所（100名）'!AX50/('療養通所（100名）'!$BB$8/7),""))</f>
        <v>0</v>
      </c>
      <c r="BA50" s="512"/>
      <c r="BB50" s="286"/>
      <c r="BC50" s="287"/>
      <c r="BD50" s="287"/>
      <c r="BE50" s="287"/>
      <c r="BF50" s="288"/>
    </row>
    <row r="51" spans="2:58" ht="20.25" customHeight="1" x14ac:dyDescent="0.4">
      <c r="B51" s="517">
        <f>B48+1</f>
        <v>10</v>
      </c>
      <c r="C51" s="381"/>
      <c r="D51" s="382"/>
      <c r="E51" s="383"/>
      <c r="F51" s="108"/>
      <c r="G51" s="418"/>
      <c r="H51" s="420"/>
      <c r="I51" s="413"/>
      <c r="J51" s="413"/>
      <c r="K51" s="414"/>
      <c r="L51" s="421"/>
      <c r="M51" s="422"/>
      <c r="N51" s="422"/>
      <c r="O51" s="423"/>
      <c r="P51" s="483" t="s">
        <v>44</v>
      </c>
      <c r="Q51" s="484"/>
      <c r="R51" s="485"/>
      <c r="S51" s="239"/>
      <c r="T51" s="238"/>
      <c r="U51" s="238"/>
      <c r="V51" s="238"/>
      <c r="W51" s="238"/>
      <c r="X51" s="238"/>
      <c r="Y51" s="240"/>
      <c r="Z51" s="239"/>
      <c r="AA51" s="238"/>
      <c r="AB51" s="238"/>
      <c r="AC51" s="238"/>
      <c r="AD51" s="238"/>
      <c r="AE51" s="238"/>
      <c r="AF51" s="240"/>
      <c r="AG51" s="239"/>
      <c r="AH51" s="238"/>
      <c r="AI51" s="238"/>
      <c r="AJ51" s="238"/>
      <c r="AK51" s="238"/>
      <c r="AL51" s="238"/>
      <c r="AM51" s="240"/>
      <c r="AN51" s="239"/>
      <c r="AO51" s="238"/>
      <c r="AP51" s="238"/>
      <c r="AQ51" s="238"/>
      <c r="AR51" s="238"/>
      <c r="AS51" s="238"/>
      <c r="AT51" s="240"/>
      <c r="AU51" s="239"/>
      <c r="AV51" s="238"/>
      <c r="AW51" s="238"/>
      <c r="AX51" s="589"/>
      <c r="AY51" s="590"/>
      <c r="AZ51" s="591"/>
      <c r="BA51" s="592"/>
      <c r="BB51" s="415"/>
      <c r="BC51" s="416"/>
      <c r="BD51" s="416"/>
      <c r="BE51" s="416"/>
      <c r="BF51" s="417"/>
    </row>
    <row r="52" spans="2:58" ht="20.25" customHeight="1" x14ac:dyDescent="0.4">
      <c r="B52" s="517"/>
      <c r="C52" s="384"/>
      <c r="D52" s="385"/>
      <c r="E52" s="386"/>
      <c r="F52" s="83"/>
      <c r="G52" s="408"/>
      <c r="H52" s="412"/>
      <c r="I52" s="413"/>
      <c r="J52" s="413"/>
      <c r="K52" s="414"/>
      <c r="L52" s="368"/>
      <c r="M52" s="369"/>
      <c r="N52" s="369"/>
      <c r="O52" s="370"/>
      <c r="P52" s="499" t="s">
        <v>15</v>
      </c>
      <c r="Q52" s="500"/>
      <c r="R52" s="501"/>
      <c r="S52" s="232" t="str">
        <f>IF(S51="","",VLOOKUP(S51,'シフト記号表（勤務時間帯）'!$C$6:$K$35,9,FALSE))</f>
        <v/>
      </c>
      <c r="T52" s="233" t="str">
        <f>IF(T51="","",VLOOKUP(T51,'シフト記号表（勤務時間帯）'!$C$6:$K$35,9,FALSE))</f>
        <v/>
      </c>
      <c r="U52" s="233" t="str">
        <f>IF(U51="","",VLOOKUP(U51,'シフト記号表（勤務時間帯）'!$C$6:$K$35,9,FALSE))</f>
        <v/>
      </c>
      <c r="V52" s="233" t="str">
        <f>IF(V51="","",VLOOKUP(V51,'シフト記号表（勤務時間帯）'!$C$6:$K$35,9,FALSE))</f>
        <v/>
      </c>
      <c r="W52" s="233" t="str">
        <f>IF(W51="","",VLOOKUP(W51,'シフト記号表（勤務時間帯）'!$C$6:$K$35,9,FALSE))</f>
        <v/>
      </c>
      <c r="X52" s="233" t="str">
        <f>IF(X51="","",VLOOKUP(X51,'シフト記号表（勤務時間帯）'!$C$6:$K$35,9,FALSE))</f>
        <v/>
      </c>
      <c r="Y52" s="234" t="str">
        <f>IF(Y51="","",VLOOKUP(Y51,'シフト記号表（勤務時間帯）'!$C$6:$K$35,9,FALSE))</f>
        <v/>
      </c>
      <c r="Z52" s="232" t="str">
        <f>IF(Z51="","",VLOOKUP(Z51,'シフト記号表（勤務時間帯）'!$C$6:$K$35,9,FALSE))</f>
        <v/>
      </c>
      <c r="AA52" s="233" t="str">
        <f>IF(AA51="","",VLOOKUP(AA51,'シフト記号表（勤務時間帯）'!$C$6:$K$35,9,FALSE))</f>
        <v/>
      </c>
      <c r="AB52" s="233" t="str">
        <f>IF(AB51="","",VLOOKUP(AB51,'シフト記号表（勤務時間帯）'!$C$6:$K$35,9,FALSE))</f>
        <v/>
      </c>
      <c r="AC52" s="233" t="str">
        <f>IF(AC51="","",VLOOKUP(AC51,'シフト記号表（勤務時間帯）'!$C$6:$K$35,9,FALSE))</f>
        <v/>
      </c>
      <c r="AD52" s="233" t="str">
        <f>IF(AD51="","",VLOOKUP(AD51,'シフト記号表（勤務時間帯）'!$C$6:$K$35,9,FALSE))</f>
        <v/>
      </c>
      <c r="AE52" s="233" t="str">
        <f>IF(AE51="","",VLOOKUP(AE51,'シフト記号表（勤務時間帯）'!$C$6:$K$35,9,FALSE))</f>
        <v/>
      </c>
      <c r="AF52" s="234" t="str">
        <f>IF(AF51="","",VLOOKUP(AF51,'シフト記号表（勤務時間帯）'!$C$6:$K$35,9,FALSE))</f>
        <v/>
      </c>
      <c r="AG52" s="232" t="str">
        <f>IF(AG51="","",VLOOKUP(AG51,'シフト記号表（勤務時間帯）'!$C$6:$K$35,9,FALSE))</f>
        <v/>
      </c>
      <c r="AH52" s="233" t="str">
        <f>IF(AH51="","",VLOOKUP(AH51,'シフト記号表（勤務時間帯）'!$C$6:$K$35,9,FALSE))</f>
        <v/>
      </c>
      <c r="AI52" s="233" t="str">
        <f>IF(AI51="","",VLOOKUP(AI51,'シフト記号表（勤務時間帯）'!$C$6:$K$35,9,FALSE))</f>
        <v/>
      </c>
      <c r="AJ52" s="233" t="str">
        <f>IF(AJ51="","",VLOOKUP(AJ51,'シフト記号表（勤務時間帯）'!$C$6:$K$35,9,FALSE))</f>
        <v/>
      </c>
      <c r="AK52" s="233" t="str">
        <f>IF(AK51="","",VLOOKUP(AK51,'シフト記号表（勤務時間帯）'!$C$6:$K$35,9,FALSE))</f>
        <v/>
      </c>
      <c r="AL52" s="233" t="str">
        <f>IF(AL51="","",VLOOKUP(AL51,'シフト記号表（勤務時間帯）'!$C$6:$K$35,9,FALSE))</f>
        <v/>
      </c>
      <c r="AM52" s="234" t="str">
        <f>IF(AM51="","",VLOOKUP(AM51,'シフト記号表（勤務時間帯）'!$C$6:$K$35,9,FALSE))</f>
        <v/>
      </c>
      <c r="AN52" s="232" t="str">
        <f>IF(AN51="","",VLOOKUP(AN51,'シフト記号表（勤務時間帯）'!$C$6:$K$35,9,FALSE))</f>
        <v/>
      </c>
      <c r="AO52" s="233" t="str">
        <f>IF(AO51="","",VLOOKUP(AO51,'シフト記号表（勤務時間帯）'!$C$6:$K$35,9,FALSE))</f>
        <v/>
      </c>
      <c r="AP52" s="233" t="str">
        <f>IF(AP51="","",VLOOKUP(AP51,'シフト記号表（勤務時間帯）'!$C$6:$K$35,9,FALSE))</f>
        <v/>
      </c>
      <c r="AQ52" s="233" t="str">
        <f>IF(AQ51="","",VLOOKUP(AQ51,'シフト記号表（勤務時間帯）'!$C$6:$K$35,9,FALSE))</f>
        <v/>
      </c>
      <c r="AR52" s="233" t="str">
        <f>IF(AR51="","",VLOOKUP(AR51,'シフト記号表（勤務時間帯）'!$C$6:$K$35,9,FALSE))</f>
        <v/>
      </c>
      <c r="AS52" s="233" t="str">
        <f>IF(AS51="","",VLOOKUP(AS51,'シフト記号表（勤務時間帯）'!$C$6:$K$35,9,FALSE))</f>
        <v/>
      </c>
      <c r="AT52" s="234" t="str">
        <f>IF(AT51="","",VLOOKUP(AT51,'シフト記号表（勤務時間帯）'!$C$6:$K$35,9,FALSE))</f>
        <v/>
      </c>
      <c r="AU52" s="232" t="str">
        <f>IF(AU51="","",VLOOKUP(AU51,'シフト記号表（勤務時間帯）'!$C$6:$K$35,9,FALSE))</f>
        <v/>
      </c>
      <c r="AV52" s="233" t="str">
        <f>IF(AV51="","",VLOOKUP(AV51,'シフト記号表（勤務時間帯）'!$C$6:$K$35,9,FALSE))</f>
        <v/>
      </c>
      <c r="AW52" s="233" t="str">
        <f>IF(AW51="","",VLOOKUP(AW51,'シフト記号表（勤務時間帯）'!$C$6:$K$35,9,FALSE))</f>
        <v/>
      </c>
      <c r="AX52" s="502">
        <f>IF($BB$3="４週",SUM(S52:AT52),IF($BB$3="暦月",SUM(S52:AW52),""))</f>
        <v>0</v>
      </c>
      <c r="AY52" s="503"/>
      <c r="AZ52" s="504">
        <f>IF($BB$3="４週",AX52/4,IF($BB$3="暦月",'療養通所（100名）'!AX52/('療養通所（100名）'!$BB$8/7),""))</f>
        <v>0</v>
      </c>
      <c r="BA52" s="505"/>
      <c r="BB52" s="283"/>
      <c r="BC52" s="284"/>
      <c r="BD52" s="284"/>
      <c r="BE52" s="284"/>
      <c r="BF52" s="285"/>
    </row>
    <row r="53" spans="2:58" ht="20.25" customHeight="1" x14ac:dyDescent="0.4">
      <c r="B53" s="517"/>
      <c r="C53" s="387"/>
      <c r="D53" s="388"/>
      <c r="E53" s="389"/>
      <c r="F53" s="83">
        <f>C51</f>
        <v>0</v>
      </c>
      <c r="G53" s="419"/>
      <c r="H53" s="412"/>
      <c r="I53" s="413"/>
      <c r="J53" s="413"/>
      <c r="K53" s="414"/>
      <c r="L53" s="424"/>
      <c r="M53" s="425"/>
      <c r="N53" s="425"/>
      <c r="O53" s="426"/>
      <c r="P53" s="514" t="s">
        <v>45</v>
      </c>
      <c r="Q53" s="515"/>
      <c r="R53" s="516"/>
      <c r="S53" s="235" t="str">
        <f>IF(S51="","",VLOOKUP(S51,'シフト記号表（勤務時間帯）'!$C$6:$S$35,17,FALSE))</f>
        <v/>
      </c>
      <c r="T53" s="236" t="str">
        <f>IF(T51="","",VLOOKUP(T51,'シフト記号表（勤務時間帯）'!$C$6:$S$35,17,FALSE))</f>
        <v/>
      </c>
      <c r="U53" s="236" t="str">
        <f>IF(U51="","",VLOOKUP(U51,'シフト記号表（勤務時間帯）'!$C$6:$S$35,17,FALSE))</f>
        <v/>
      </c>
      <c r="V53" s="236" t="str">
        <f>IF(V51="","",VLOOKUP(V51,'シフト記号表（勤務時間帯）'!$C$6:$S$35,17,FALSE))</f>
        <v/>
      </c>
      <c r="W53" s="236" t="str">
        <f>IF(W51="","",VLOOKUP(W51,'シフト記号表（勤務時間帯）'!$C$6:$S$35,17,FALSE))</f>
        <v/>
      </c>
      <c r="X53" s="236" t="str">
        <f>IF(X51="","",VLOOKUP(X51,'シフト記号表（勤務時間帯）'!$C$6:$S$35,17,FALSE))</f>
        <v/>
      </c>
      <c r="Y53" s="237" t="str">
        <f>IF(Y51="","",VLOOKUP(Y51,'シフト記号表（勤務時間帯）'!$C$6:$S$35,17,FALSE))</f>
        <v/>
      </c>
      <c r="Z53" s="235" t="str">
        <f>IF(Z51="","",VLOOKUP(Z51,'シフト記号表（勤務時間帯）'!$C$6:$S$35,17,FALSE))</f>
        <v/>
      </c>
      <c r="AA53" s="236" t="str">
        <f>IF(AA51="","",VLOOKUP(AA51,'シフト記号表（勤務時間帯）'!$C$6:$S$35,17,FALSE))</f>
        <v/>
      </c>
      <c r="AB53" s="236" t="str">
        <f>IF(AB51="","",VLOOKUP(AB51,'シフト記号表（勤務時間帯）'!$C$6:$S$35,17,FALSE))</f>
        <v/>
      </c>
      <c r="AC53" s="236" t="str">
        <f>IF(AC51="","",VLOOKUP(AC51,'シフト記号表（勤務時間帯）'!$C$6:$S$35,17,FALSE))</f>
        <v/>
      </c>
      <c r="AD53" s="236" t="str">
        <f>IF(AD51="","",VLOOKUP(AD51,'シフト記号表（勤務時間帯）'!$C$6:$S$35,17,FALSE))</f>
        <v/>
      </c>
      <c r="AE53" s="236" t="str">
        <f>IF(AE51="","",VLOOKUP(AE51,'シフト記号表（勤務時間帯）'!$C$6:$S$35,17,FALSE))</f>
        <v/>
      </c>
      <c r="AF53" s="237" t="str">
        <f>IF(AF51="","",VLOOKUP(AF51,'シフト記号表（勤務時間帯）'!$C$6:$S$35,17,FALSE))</f>
        <v/>
      </c>
      <c r="AG53" s="235" t="str">
        <f>IF(AG51="","",VLOOKUP(AG51,'シフト記号表（勤務時間帯）'!$C$6:$S$35,17,FALSE))</f>
        <v/>
      </c>
      <c r="AH53" s="236" t="str">
        <f>IF(AH51="","",VLOOKUP(AH51,'シフト記号表（勤務時間帯）'!$C$6:$S$35,17,FALSE))</f>
        <v/>
      </c>
      <c r="AI53" s="236" t="str">
        <f>IF(AI51="","",VLOOKUP(AI51,'シフト記号表（勤務時間帯）'!$C$6:$S$35,17,FALSE))</f>
        <v/>
      </c>
      <c r="AJ53" s="236" t="str">
        <f>IF(AJ51="","",VLOOKUP(AJ51,'シフト記号表（勤務時間帯）'!$C$6:$S$35,17,FALSE))</f>
        <v/>
      </c>
      <c r="AK53" s="236" t="str">
        <f>IF(AK51="","",VLOOKUP(AK51,'シフト記号表（勤務時間帯）'!$C$6:$S$35,17,FALSE))</f>
        <v/>
      </c>
      <c r="AL53" s="236" t="str">
        <f>IF(AL51="","",VLOOKUP(AL51,'シフト記号表（勤務時間帯）'!$C$6:$S$35,17,FALSE))</f>
        <v/>
      </c>
      <c r="AM53" s="237" t="str">
        <f>IF(AM51="","",VLOOKUP(AM51,'シフト記号表（勤務時間帯）'!$C$6:$S$35,17,FALSE))</f>
        <v/>
      </c>
      <c r="AN53" s="235" t="str">
        <f>IF(AN51="","",VLOOKUP(AN51,'シフト記号表（勤務時間帯）'!$C$6:$S$35,17,FALSE))</f>
        <v/>
      </c>
      <c r="AO53" s="236" t="str">
        <f>IF(AO51="","",VLOOKUP(AO51,'シフト記号表（勤務時間帯）'!$C$6:$S$35,17,FALSE))</f>
        <v/>
      </c>
      <c r="AP53" s="236" t="str">
        <f>IF(AP51="","",VLOOKUP(AP51,'シフト記号表（勤務時間帯）'!$C$6:$S$35,17,FALSE))</f>
        <v/>
      </c>
      <c r="AQ53" s="236" t="str">
        <f>IF(AQ51="","",VLOOKUP(AQ51,'シフト記号表（勤務時間帯）'!$C$6:$S$35,17,FALSE))</f>
        <v/>
      </c>
      <c r="AR53" s="236" t="str">
        <f>IF(AR51="","",VLOOKUP(AR51,'シフト記号表（勤務時間帯）'!$C$6:$S$35,17,FALSE))</f>
        <v/>
      </c>
      <c r="AS53" s="236" t="str">
        <f>IF(AS51="","",VLOOKUP(AS51,'シフト記号表（勤務時間帯）'!$C$6:$S$35,17,FALSE))</f>
        <v/>
      </c>
      <c r="AT53" s="237" t="str">
        <f>IF(AT51="","",VLOOKUP(AT51,'シフト記号表（勤務時間帯）'!$C$6:$S$35,17,FALSE))</f>
        <v/>
      </c>
      <c r="AU53" s="235" t="str">
        <f>IF(AU51="","",VLOOKUP(AU51,'シフト記号表（勤務時間帯）'!$C$6:$S$35,17,FALSE))</f>
        <v/>
      </c>
      <c r="AV53" s="236" t="str">
        <f>IF(AV51="","",VLOOKUP(AV51,'シフト記号表（勤務時間帯）'!$C$6:$S$35,17,FALSE))</f>
        <v/>
      </c>
      <c r="AW53" s="236" t="str">
        <f>IF(AW51="","",VLOOKUP(AW51,'シフト記号表（勤務時間帯）'!$C$6:$S$35,17,FALSE))</f>
        <v/>
      </c>
      <c r="AX53" s="509">
        <f>IF($BB$3="４週",SUM(S53:AT53),IF($BB$3="暦月",SUM(S53:AW53),""))</f>
        <v>0</v>
      </c>
      <c r="AY53" s="510"/>
      <c r="AZ53" s="511">
        <f>IF($BB$3="４週",AX53/4,IF($BB$3="暦月",'療養通所（100名）'!AX53/('療養通所（100名）'!$BB$8/7),""))</f>
        <v>0</v>
      </c>
      <c r="BA53" s="512"/>
      <c r="BB53" s="286"/>
      <c r="BC53" s="287"/>
      <c r="BD53" s="287"/>
      <c r="BE53" s="287"/>
      <c r="BF53" s="288"/>
    </row>
    <row r="54" spans="2:58" ht="20.25" customHeight="1" x14ac:dyDescent="0.4">
      <c r="B54" s="517">
        <f>B51+1</f>
        <v>11</v>
      </c>
      <c r="C54" s="381"/>
      <c r="D54" s="382"/>
      <c r="E54" s="383"/>
      <c r="F54" s="108"/>
      <c r="G54" s="418"/>
      <c r="H54" s="420"/>
      <c r="I54" s="413"/>
      <c r="J54" s="413"/>
      <c r="K54" s="414"/>
      <c r="L54" s="421"/>
      <c r="M54" s="422"/>
      <c r="N54" s="422"/>
      <c r="O54" s="423"/>
      <c r="P54" s="483" t="s">
        <v>44</v>
      </c>
      <c r="Q54" s="484"/>
      <c r="R54" s="485"/>
      <c r="S54" s="239"/>
      <c r="T54" s="238"/>
      <c r="U54" s="238"/>
      <c r="V54" s="238"/>
      <c r="W54" s="238"/>
      <c r="X54" s="238"/>
      <c r="Y54" s="240"/>
      <c r="Z54" s="239"/>
      <c r="AA54" s="238"/>
      <c r="AB54" s="238"/>
      <c r="AC54" s="238"/>
      <c r="AD54" s="238"/>
      <c r="AE54" s="238"/>
      <c r="AF54" s="240"/>
      <c r="AG54" s="239"/>
      <c r="AH54" s="238"/>
      <c r="AI54" s="238"/>
      <c r="AJ54" s="238"/>
      <c r="AK54" s="238"/>
      <c r="AL54" s="238"/>
      <c r="AM54" s="240"/>
      <c r="AN54" s="239"/>
      <c r="AO54" s="238"/>
      <c r="AP54" s="238"/>
      <c r="AQ54" s="238"/>
      <c r="AR54" s="238"/>
      <c r="AS54" s="238"/>
      <c r="AT54" s="240"/>
      <c r="AU54" s="239"/>
      <c r="AV54" s="238"/>
      <c r="AW54" s="238"/>
      <c r="AX54" s="589"/>
      <c r="AY54" s="590"/>
      <c r="AZ54" s="591"/>
      <c r="BA54" s="592"/>
      <c r="BB54" s="415"/>
      <c r="BC54" s="416"/>
      <c r="BD54" s="416"/>
      <c r="BE54" s="416"/>
      <c r="BF54" s="417"/>
    </row>
    <row r="55" spans="2:58" ht="20.25" customHeight="1" x14ac:dyDescent="0.4">
      <c r="B55" s="517"/>
      <c r="C55" s="384"/>
      <c r="D55" s="385"/>
      <c r="E55" s="386"/>
      <c r="F55" s="83"/>
      <c r="G55" s="408"/>
      <c r="H55" s="412"/>
      <c r="I55" s="413"/>
      <c r="J55" s="413"/>
      <c r="K55" s="414"/>
      <c r="L55" s="368"/>
      <c r="M55" s="369"/>
      <c r="N55" s="369"/>
      <c r="O55" s="370"/>
      <c r="P55" s="499" t="s">
        <v>15</v>
      </c>
      <c r="Q55" s="500"/>
      <c r="R55" s="501"/>
      <c r="S55" s="232" t="str">
        <f>IF(S54="","",VLOOKUP(S54,'シフト記号表（勤務時間帯）'!$C$6:$K$35,9,FALSE))</f>
        <v/>
      </c>
      <c r="T55" s="233" t="str">
        <f>IF(T54="","",VLOOKUP(T54,'シフト記号表（勤務時間帯）'!$C$6:$K$35,9,FALSE))</f>
        <v/>
      </c>
      <c r="U55" s="233" t="str">
        <f>IF(U54="","",VLOOKUP(U54,'シフト記号表（勤務時間帯）'!$C$6:$K$35,9,FALSE))</f>
        <v/>
      </c>
      <c r="V55" s="233" t="str">
        <f>IF(V54="","",VLOOKUP(V54,'シフト記号表（勤務時間帯）'!$C$6:$K$35,9,FALSE))</f>
        <v/>
      </c>
      <c r="W55" s="233" t="str">
        <f>IF(W54="","",VLOOKUP(W54,'シフト記号表（勤務時間帯）'!$C$6:$K$35,9,FALSE))</f>
        <v/>
      </c>
      <c r="X55" s="233" t="str">
        <f>IF(X54="","",VLOOKUP(X54,'シフト記号表（勤務時間帯）'!$C$6:$K$35,9,FALSE))</f>
        <v/>
      </c>
      <c r="Y55" s="234" t="str">
        <f>IF(Y54="","",VLOOKUP(Y54,'シフト記号表（勤務時間帯）'!$C$6:$K$35,9,FALSE))</f>
        <v/>
      </c>
      <c r="Z55" s="232" t="str">
        <f>IF(Z54="","",VLOOKUP(Z54,'シフト記号表（勤務時間帯）'!$C$6:$K$35,9,FALSE))</f>
        <v/>
      </c>
      <c r="AA55" s="233" t="str">
        <f>IF(AA54="","",VLOOKUP(AA54,'シフト記号表（勤務時間帯）'!$C$6:$K$35,9,FALSE))</f>
        <v/>
      </c>
      <c r="AB55" s="233" t="str">
        <f>IF(AB54="","",VLOOKUP(AB54,'シフト記号表（勤務時間帯）'!$C$6:$K$35,9,FALSE))</f>
        <v/>
      </c>
      <c r="AC55" s="233" t="str">
        <f>IF(AC54="","",VLOOKUP(AC54,'シフト記号表（勤務時間帯）'!$C$6:$K$35,9,FALSE))</f>
        <v/>
      </c>
      <c r="AD55" s="233" t="str">
        <f>IF(AD54="","",VLOOKUP(AD54,'シフト記号表（勤務時間帯）'!$C$6:$K$35,9,FALSE))</f>
        <v/>
      </c>
      <c r="AE55" s="233" t="str">
        <f>IF(AE54="","",VLOOKUP(AE54,'シフト記号表（勤務時間帯）'!$C$6:$K$35,9,FALSE))</f>
        <v/>
      </c>
      <c r="AF55" s="234" t="str">
        <f>IF(AF54="","",VLOOKUP(AF54,'シフト記号表（勤務時間帯）'!$C$6:$K$35,9,FALSE))</f>
        <v/>
      </c>
      <c r="AG55" s="232" t="str">
        <f>IF(AG54="","",VLOOKUP(AG54,'シフト記号表（勤務時間帯）'!$C$6:$K$35,9,FALSE))</f>
        <v/>
      </c>
      <c r="AH55" s="233" t="str">
        <f>IF(AH54="","",VLOOKUP(AH54,'シフト記号表（勤務時間帯）'!$C$6:$K$35,9,FALSE))</f>
        <v/>
      </c>
      <c r="AI55" s="233" t="str">
        <f>IF(AI54="","",VLOOKUP(AI54,'シフト記号表（勤務時間帯）'!$C$6:$K$35,9,FALSE))</f>
        <v/>
      </c>
      <c r="AJ55" s="233" t="str">
        <f>IF(AJ54="","",VLOOKUP(AJ54,'シフト記号表（勤務時間帯）'!$C$6:$K$35,9,FALSE))</f>
        <v/>
      </c>
      <c r="AK55" s="233" t="str">
        <f>IF(AK54="","",VLOOKUP(AK54,'シフト記号表（勤務時間帯）'!$C$6:$K$35,9,FALSE))</f>
        <v/>
      </c>
      <c r="AL55" s="233" t="str">
        <f>IF(AL54="","",VLOOKUP(AL54,'シフト記号表（勤務時間帯）'!$C$6:$K$35,9,FALSE))</f>
        <v/>
      </c>
      <c r="AM55" s="234" t="str">
        <f>IF(AM54="","",VLOOKUP(AM54,'シフト記号表（勤務時間帯）'!$C$6:$K$35,9,FALSE))</f>
        <v/>
      </c>
      <c r="AN55" s="232" t="str">
        <f>IF(AN54="","",VLOOKUP(AN54,'シフト記号表（勤務時間帯）'!$C$6:$K$35,9,FALSE))</f>
        <v/>
      </c>
      <c r="AO55" s="233" t="str">
        <f>IF(AO54="","",VLOOKUP(AO54,'シフト記号表（勤務時間帯）'!$C$6:$K$35,9,FALSE))</f>
        <v/>
      </c>
      <c r="AP55" s="233" t="str">
        <f>IF(AP54="","",VLOOKUP(AP54,'シフト記号表（勤務時間帯）'!$C$6:$K$35,9,FALSE))</f>
        <v/>
      </c>
      <c r="AQ55" s="233" t="str">
        <f>IF(AQ54="","",VLOOKUP(AQ54,'シフト記号表（勤務時間帯）'!$C$6:$K$35,9,FALSE))</f>
        <v/>
      </c>
      <c r="AR55" s="233" t="str">
        <f>IF(AR54="","",VLOOKUP(AR54,'シフト記号表（勤務時間帯）'!$C$6:$K$35,9,FALSE))</f>
        <v/>
      </c>
      <c r="AS55" s="233" t="str">
        <f>IF(AS54="","",VLOOKUP(AS54,'シフト記号表（勤務時間帯）'!$C$6:$K$35,9,FALSE))</f>
        <v/>
      </c>
      <c r="AT55" s="234" t="str">
        <f>IF(AT54="","",VLOOKUP(AT54,'シフト記号表（勤務時間帯）'!$C$6:$K$35,9,FALSE))</f>
        <v/>
      </c>
      <c r="AU55" s="232" t="str">
        <f>IF(AU54="","",VLOOKUP(AU54,'シフト記号表（勤務時間帯）'!$C$6:$K$35,9,FALSE))</f>
        <v/>
      </c>
      <c r="AV55" s="233" t="str">
        <f>IF(AV54="","",VLOOKUP(AV54,'シフト記号表（勤務時間帯）'!$C$6:$K$35,9,FALSE))</f>
        <v/>
      </c>
      <c r="AW55" s="233" t="str">
        <f>IF(AW54="","",VLOOKUP(AW54,'シフト記号表（勤務時間帯）'!$C$6:$K$35,9,FALSE))</f>
        <v/>
      </c>
      <c r="AX55" s="502">
        <f>IF($BB$3="４週",SUM(S55:AT55),IF($BB$3="暦月",SUM(S55:AW55),""))</f>
        <v>0</v>
      </c>
      <c r="AY55" s="503"/>
      <c r="AZ55" s="504">
        <f>IF($BB$3="４週",AX55/4,IF($BB$3="暦月",'療養通所（100名）'!AX55/('療養通所（100名）'!$BB$8/7),""))</f>
        <v>0</v>
      </c>
      <c r="BA55" s="505"/>
      <c r="BB55" s="283"/>
      <c r="BC55" s="284"/>
      <c r="BD55" s="284"/>
      <c r="BE55" s="284"/>
      <c r="BF55" s="285"/>
    </row>
    <row r="56" spans="2:58" ht="20.25" customHeight="1" x14ac:dyDescent="0.4">
      <c r="B56" s="517"/>
      <c r="C56" s="387"/>
      <c r="D56" s="388"/>
      <c r="E56" s="389"/>
      <c r="F56" s="83">
        <f>C54</f>
        <v>0</v>
      </c>
      <c r="G56" s="419"/>
      <c r="H56" s="412"/>
      <c r="I56" s="413"/>
      <c r="J56" s="413"/>
      <c r="K56" s="414"/>
      <c r="L56" s="424"/>
      <c r="M56" s="425"/>
      <c r="N56" s="425"/>
      <c r="O56" s="426"/>
      <c r="P56" s="514" t="s">
        <v>45</v>
      </c>
      <c r="Q56" s="515"/>
      <c r="R56" s="516"/>
      <c r="S56" s="235" t="str">
        <f>IF(S54="","",VLOOKUP(S54,'シフト記号表（勤務時間帯）'!$C$6:$S$35,17,FALSE))</f>
        <v/>
      </c>
      <c r="T56" s="236" t="str">
        <f>IF(T54="","",VLOOKUP(T54,'シフト記号表（勤務時間帯）'!$C$6:$S$35,17,FALSE))</f>
        <v/>
      </c>
      <c r="U56" s="236" t="str">
        <f>IF(U54="","",VLOOKUP(U54,'シフト記号表（勤務時間帯）'!$C$6:$S$35,17,FALSE))</f>
        <v/>
      </c>
      <c r="V56" s="236" t="str">
        <f>IF(V54="","",VLOOKUP(V54,'シフト記号表（勤務時間帯）'!$C$6:$S$35,17,FALSE))</f>
        <v/>
      </c>
      <c r="W56" s="236" t="str">
        <f>IF(W54="","",VLOOKUP(W54,'シフト記号表（勤務時間帯）'!$C$6:$S$35,17,FALSE))</f>
        <v/>
      </c>
      <c r="X56" s="236" t="str">
        <f>IF(X54="","",VLOOKUP(X54,'シフト記号表（勤務時間帯）'!$C$6:$S$35,17,FALSE))</f>
        <v/>
      </c>
      <c r="Y56" s="237" t="str">
        <f>IF(Y54="","",VLOOKUP(Y54,'シフト記号表（勤務時間帯）'!$C$6:$S$35,17,FALSE))</f>
        <v/>
      </c>
      <c r="Z56" s="235" t="str">
        <f>IF(Z54="","",VLOOKUP(Z54,'シフト記号表（勤務時間帯）'!$C$6:$S$35,17,FALSE))</f>
        <v/>
      </c>
      <c r="AA56" s="236" t="str">
        <f>IF(AA54="","",VLOOKUP(AA54,'シフト記号表（勤務時間帯）'!$C$6:$S$35,17,FALSE))</f>
        <v/>
      </c>
      <c r="AB56" s="236" t="str">
        <f>IF(AB54="","",VLOOKUP(AB54,'シフト記号表（勤務時間帯）'!$C$6:$S$35,17,FALSE))</f>
        <v/>
      </c>
      <c r="AC56" s="236" t="str">
        <f>IF(AC54="","",VLOOKUP(AC54,'シフト記号表（勤務時間帯）'!$C$6:$S$35,17,FALSE))</f>
        <v/>
      </c>
      <c r="AD56" s="236" t="str">
        <f>IF(AD54="","",VLOOKUP(AD54,'シフト記号表（勤務時間帯）'!$C$6:$S$35,17,FALSE))</f>
        <v/>
      </c>
      <c r="AE56" s="236" t="str">
        <f>IF(AE54="","",VLOOKUP(AE54,'シフト記号表（勤務時間帯）'!$C$6:$S$35,17,FALSE))</f>
        <v/>
      </c>
      <c r="AF56" s="237" t="str">
        <f>IF(AF54="","",VLOOKUP(AF54,'シフト記号表（勤務時間帯）'!$C$6:$S$35,17,FALSE))</f>
        <v/>
      </c>
      <c r="AG56" s="235" t="str">
        <f>IF(AG54="","",VLOOKUP(AG54,'シフト記号表（勤務時間帯）'!$C$6:$S$35,17,FALSE))</f>
        <v/>
      </c>
      <c r="AH56" s="236" t="str">
        <f>IF(AH54="","",VLOOKUP(AH54,'シフト記号表（勤務時間帯）'!$C$6:$S$35,17,FALSE))</f>
        <v/>
      </c>
      <c r="AI56" s="236" t="str">
        <f>IF(AI54="","",VLOOKUP(AI54,'シフト記号表（勤務時間帯）'!$C$6:$S$35,17,FALSE))</f>
        <v/>
      </c>
      <c r="AJ56" s="236" t="str">
        <f>IF(AJ54="","",VLOOKUP(AJ54,'シフト記号表（勤務時間帯）'!$C$6:$S$35,17,FALSE))</f>
        <v/>
      </c>
      <c r="AK56" s="236" t="str">
        <f>IF(AK54="","",VLOOKUP(AK54,'シフト記号表（勤務時間帯）'!$C$6:$S$35,17,FALSE))</f>
        <v/>
      </c>
      <c r="AL56" s="236" t="str">
        <f>IF(AL54="","",VLOOKUP(AL54,'シフト記号表（勤務時間帯）'!$C$6:$S$35,17,FALSE))</f>
        <v/>
      </c>
      <c r="AM56" s="237" t="str">
        <f>IF(AM54="","",VLOOKUP(AM54,'シフト記号表（勤務時間帯）'!$C$6:$S$35,17,FALSE))</f>
        <v/>
      </c>
      <c r="AN56" s="235" t="str">
        <f>IF(AN54="","",VLOOKUP(AN54,'シフト記号表（勤務時間帯）'!$C$6:$S$35,17,FALSE))</f>
        <v/>
      </c>
      <c r="AO56" s="236" t="str">
        <f>IF(AO54="","",VLOOKUP(AO54,'シフト記号表（勤務時間帯）'!$C$6:$S$35,17,FALSE))</f>
        <v/>
      </c>
      <c r="AP56" s="236" t="str">
        <f>IF(AP54="","",VLOOKUP(AP54,'シフト記号表（勤務時間帯）'!$C$6:$S$35,17,FALSE))</f>
        <v/>
      </c>
      <c r="AQ56" s="236" t="str">
        <f>IF(AQ54="","",VLOOKUP(AQ54,'シフト記号表（勤務時間帯）'!$C$6:$S$35,17,FALSE))</f>
        <v/>
      </c>
      <c r="AR56" s="236" t="str">
        <f>IF(AR54="","",VLOOKUP(AR54,'シフト記号表（勤務時間帯）'!$C$6:$S$35,17,FALSE))</f>
        <v/>
      </c>
      <c r="AS56" s="236" t="str">
        <f>IF(AS54="","",VLOOKUP(AS54,'シフト記号表（勤務時間帯）'!$C$6:$S$35,17,FALSE))</f>
        <v/>
      </c>
      <c r="AT56" s="237" t="str">
        <f>IF(AT54="","",VLOOKUP(AT54,'シフト記号表（勤務時間帯）'!$C$6:$S$35,17,FALSE))</f>
        <v/>
      </c>
      <c r="AU56" s="235" t="str">
        <f>IF(AU54="","",VLOOKUP(AU54,'シフト記号表（勤務時間帯）'!$C$6:$S$35,17,FALSE))</f>
        <v/>
      </c>
      <c r="AV56" s="236" t="str">
        <f>IF(AV54="","",VLOOKUP(AV54,'シフト記号表（勤務時間帯）'!$C$6:$S$35,17,FALSE))</f>
        <v/>
      </c>
      <c r="AW56" s="236" t="str">
        <f>IF(AW54="","",VLOOKUP(AW54,'シフト記号表（勤務時間帯）'!$C$6:$S$35,17,FALSE))</f>
        <v/>
      </c>
      <c r="AX56" s="509">
        <f>IF($BB$3="４週",SUM(S56:AT56),IF($BB$3="暦月",SUM(S56:AW56),""))</f>
        <v>0</v>
      </c>
      <c r="AY56" s="510"/>
      <c r="AZ56" s="511">
        <f>IF($BB$3="４週",AX56/4,IF($BB$3="暦月",'療養通所（100名）'!AX56/('療養通所（100名）'!$BB$8/7),""))</f>
        <v>0</v>
      </c>
      <c r="BA56" s="512"/>
      <c r="BB56" s="286"/>
      <c r="BC56" s="287"/>
      <c r="BD56" s="287"/>
      <c r="BE56" s="287"/>
      <c r="BF56" s="288"/>
    </row>
    <row r="57" spans="2:58" ht="20.25" customHeight="1" x14ac:dyDescent="0.4">
      <c r="B57" s="517">
        <f>B54+1</f>
        <v>12</v>
      </c>
      <c r="C57" s="381"/>
      <c r="D57" s="382"/>
      <c r="E57" s="383"/>
      <c r="F57" s="108"/>
      <c r="G57" s="418"/>
      <c r="H57" s="420"/>
      <c r="I57" s="413"/>
      <c r="J57" s="413"/>
      <c r="K57" s="414"/>
      <c r="L57" s="421"/>
      <c r="M57" s="422"/>
      <c r="N57" s="422"/>
      <c r="O57" s="423"/>
      <c r="P57" s="483" t="s">
        <v>44</v>
      </c>
      <c r="Q57" s="484"/>
      <c r="R57" s="485"/>
      <c r="S57" s="239"/>
      <c r="T57" s="238"/>
      <c r="U57" s="238"/>
      <c r="V57" s="238"/>
      <c r="W57" s="238"/>
      <c r="X57" s="238"/>
      <c r="Y57" s="240"/>
      <c r="Z57" s="239"/>
      <c r="AA57" s="238"/>
      <c r="AB57" s="238"/>
      <c r="AC57" s="238"/>
      <c r="AD57" s="238"/>
      <c r="AE57" s="238"/>
      <c r="AF57" s="240"/>
      <c r="AG57" s="239"/>
      <c r="AH57" s="238"/>
      <c r="AI57" s="238"/>
      <c r="AJ57" s="238"/>
      <c r="AK57" s="238"/>
      <c r="AL57" s="238"/>
      <c r="AM57" s="240"/>
      <c r="AN57" s="239"/>
      <c r="AO57" s="238"/>
      <c r="AP57" s="238"/>
      <c r="AQ57" s="238"/>
      <c r="AR57" s="238"/>
      <c r="AS57" s="238"/>
      <c r="AT57" s="240"/>
      <c r="AU57" s="239"/>
      <c r="AV57" s="238"/>
      <c r="AW57" s="238"/>
      <c r="AX57" s="589"/>
      <c r="AY57" s="590"/>
      <c r="AZ57" s="591"/>
      <c r="BA57" s="592"/>
      <c r="BB57" s="430"/>
      <c r="BC57" s="422"/>
      <c r="BD57" s="422"/>
      <c r="BE57" s="422"/>
      <c r="BF57" s="423"/>
    </row>
    <row r="58" spans="2:58" ht="20.25" customHeight="1" x14ac:dyDescent="0.4">
      <c r="B58" s="517"/>
      <c r="C58" s="384"/>
      <c r="D58" s="385"/>
      <c r="E58" s="386"/>
      <c r="F58" s="83"/>
      <c r="G58" s="408"/>
      <c r="H58" s="412"/>
      <c r="I58" s="413"/>
      <c r="J58" s="413"/>
      <c r="K58" s="414"/>
      <c r="L58" s="368"/>
      <c r="M58" s="369"/>
      <c r="N58" s="369"/>
      <c r="O58" s="370"/>
      <c r="P58" s="499" t="s">
        <v>15</v>
      </c>
      <c r="Q58" s="500"/>
      <c r="R58" s="501"/>
      <c r="S58" s="232" t="str">
        <f>IF(S57="","",VLOOKUP(S57,'シフト記号表（勤務時間帯）'!$C$6:$K$35,9,FALSE))</f>
        <v/>
      </c>
      <c r="T58" s="233" t="str">
        <f>IF(T57="","",VLOOKUP(T57,'シフト記号表（勤務時間帯）'!$C$6:$K$35,9,FALSE))</f>
        <v/>
      </c>
      <c r="U58" s="233" t="str">
        <f>IF(U57="","",VLOOKUP(U57,'シフト記号表（勤務時間帯）'!$C$6:$K$35,9,FALSE))</f>
        <v/>
      </c>
      <c r="V58" s="233" t="str">
        <f>IF(V57="","",VLOOKUP(V57,'シフト記号表（勤務時間帯）'!$C$6:$K$35,9,FALSE))</f>
        <v/>
      </c>
      <c r="W58" s="233" t="str">
        <f>IF(W57="","",VLOOKUP(W57,'シフト記号表（勤務時間帯）'!$C$6:$K$35,9,FALSE))</f>
        <v/>
      </c>
      <c r="X58" s="233" t="str">
        <f>IF(X57="","",VLOOKUP(X57,'シフト記号表（勤務時間帯）'!$C$6:$K$35,9,FALSE))</f>
        <v/>
      </c>
      <c r="Y58" s="234" t="str">
        <f>IF(Y57="","",VLOOKUP(Y57,'シフト記号表（勤務時間帯）'!$C$6:$K$35,9,FALSE))</f>
        <v/>
      </c>
      <c r="Z58" s="232" t="str">
        <f>IF(Z57="","",VLOOKUP(Z57,'シフト記号表（勤務時間帯）'!$C$6:$K$35,9,FALSE))</f>
        <v/>
      </c>
      <c r="AA58" s="233" t="str">
        <f>IF(AA57="","",VLOOKUP(AA57,'シフト記号表（勤務時間帯）'!$C$6:$K$35,9,FALSE))</f>
        <v/>
      </c>
      <c r="AB58" s="233" t="str">
        <f>IF(AB57="","",VLOOKUP(AB57,'シフト記号表（勤務時間帯）'!$C$6:$K$35,9,FALSE))</f>
        <v/>
      </c>
      <c r="AC58" s="233" t="str">
        <f>IF(AC57="","",VLOOKUP(AC57,'シフト記号表（勤務時間帯）'!$C$6:$K$35,9,FALSE))</f>
        <v/>
      </c>
      <c r="AD58" s="233" t="str">
        <f>IF(AD57="","",VLOOKUP(AD57,'シフト記号表（勤務時間帯）'!$C$6:$K$35,9,FALSE))</f>
        <v/>
      </c>
      <c r="AE58" s="233" t="str">
        <f>IF(AE57="","",VLOOKUP(AE57,'シフト記号表（勤務時間帯）'!$C$6:$K$35,9,FALSE))</f>
        <v/>
      </c>
      <c r="AF58" s="234" t="str">
        <f>IF(AF57="","",VLOOKUP(AF57,'シフト記号表（勤務時間帯）'!$C$6:$K$35,9,FALSE))</f>
        <v/>
      </c>
      <c r="AG58" s="232" t="str">
        <f>IF(AG57="","",VLOOKUP(AG57,'シフト記号表（勤務時間帯）'!$C$6:$K$35,9,FALSE))</f>
        <v/>
      </c>
      <c r="AH58" s="233" t="str">
        <f>IF(AH57="","",VLOOKUP(AH57,'シフト記号表（勤務時間帯）'!$C$6:$K$35,9,FALSE))</f>
        <v/>
      </c>
      <c r="AI58" s="233" t="str">
        <f>IF(AI57="","",VLOOKUP(AI57,'シフト記号表（勤務時間帯）'!$C$6:$K$35,9,FALSE))</f>
        <v/>
      </c>
      <c r="AJ58" s="233" t="str">
        <f>IF(AJ57="","",VLOOKUP(AJ57,'シフト記号表（勤務時間帯）'!$C$6:$K$35,9,FALSE))</f>
        <v/>
      </c>
      <c r="AK58" s="233" t="str">
        <f>IF(AK57="","",VLOOKUP(AK57,'シフト記号表（勤務時間帯）'!$C$6:$K$35,9,FALSE))</f>
        <v/>
      </c>
      <c r="AL58" s="233" t="str">
        <f>IF(AL57="","",VLOOKUP(AL57,'シフト記号表（勤務時間帯）'!$C$6:$K$35,9,FALSE))</f>
        <v/>
      </c>
      <c r="AM58" s="234" t="str">
        <f>IF(AM57="","",VLOOKUP(AM57,'シフト記号表（勤務時間帯）'!$C$6:$K$35,9,FALSE))</f>
        <v/>
      </c>
      <c r="AN58" s="232" t="str">
        <f>IF(AN57="","",VLOOKUP(AN57,'シフト記号表（勤務時間帯）'!$C$6:$K$35,9,FALSE))</f>
        <v/>
      </c>
      <c r="AO58" s="233" t="str">
        <f>IF(AO57="","",VLOOKUP(AO57,'シフト記号表（勤務時間帯）'!$C$6:$K$35,9,FALSE))</f>
        <v/>
      </c>
      <c r="AP58" s="233" t="str">
        <f>IF(AP57="","",VLOOKUP(AP57,'シフト記号表（勤務時間帯）'!$C$6:$K$35,9,FALSE))</f>
        <v/>
      </c>
      <c r="AQ58" s="233" t="str">
        <f>IF(AQ57="","",VLOOKUP(AQ57,'シフト記号表（勤務時間帯）'!$C$6:$K$35,9,FALSE))</f>
        <v/>
      </c>
      <c r="AR58" s="233" t="str">
        <f>IF(AR57="","",VLOOKUP(AR57,'シフト記号表（勤務時間帯）'!$C$6:$K$35,9,FALSE))</f>
        <v/>
      </c>
      <c r="AS58" s="233" t="str">
        <f>IF(AS57="","",VLOOKUP(AS57,'シフト記号表（勤務時間帯）'!$C$6:$K$35,9,FALSE))</f>
        <v/>
      </c>
      <c r="AT58" s="234" t="str">
        <f>IF(AT57="","",VLOOKUP(AT57,'シフト記号表（勤務時間帯）'!$C$6:$K$35,9,FALSE))</f>
        <v/>
      </c>
      <c r="AU58" s="232" t="str">
        <f>IF(AU57="","",VLOOKUP(AU57,'シフト記号表（勤務時間帯）'!$C$6:$K$35,9,FALSE))</f>
        <v/>
      </c>
      <c r="AV58" s="233" t="str">
        <f>IF(AV57="","",VLOOKUP(AV57,'シフト記号表（勤務時間帯）'!$C$6:$K$35,9,FALSE))</f>
        <v/>
      </c>
      <c r="AW58" s="233" t="str">
        <f>IF(AW57="","",VLOOKUP(AW57,'シフト記号表（勤務時間帯）'!$C$6:$K$35,9,FALSE))</f>
        <v/>
      </c>
      <c r="AX58" s="502">
        <f>IF($BB$3="４週",SUM(S58:AT58),IF($BB$3="暦月",SUM(S58:AW58),""))</f>
        <v>0</v>
      </c>
      <c r="AY58" s="503"/>
      <c r="AZ58" s="504">
        <f>IF($BB$3="４週",AX58/4,IF($BB$3="暦月",'療養通所（100名）'!AX58/('療養通所（100名）'!$BB$8/7),""))</f>
        <v>0</v>
      </c>
      <c r="BA58" s="505"/>
      <c r="BB58" s="431"/>
      <c r="BC58" s="369"/>
      <c r="BD58" s="369"/>
      <c r="BE58" s="369"/>
      <c r="BF58" s="370"/>
    </row>
    <row r="59" spans="2:58" ht="20.25" customHeight="1" x14ac:dyDescent="0.4">
      <c r="B59" s="517"/>
      <c r="C59" s="387"/>
      <c r="D59" s="388"/>
      <c r="E59" s="389"/>
      <c r="F59" s="83">
        <f>C57</f>
        <v>0</v>
      </c>
      <c r="G59" s="419"/>
      <c r="H59" s="412"/>
      <c r="I59" s="413"/>
      <c r="J59" s="413"/>
      <c r="K59" s="414"/>
      <c r="L59" s="424"/>
      <c r="M59" s="425"/>
      <c r="N59" s="425"/>
      <c r="O59" s="426"/>
      <c r="P59" s="514" t="s">
        <v>45</v>
      </c>
      <c r="Q59" s="515"/>
      <c r="R59" s="516"/>
      <c r="S59" s="235" t="str">
        <f>IF(S57="","",VLOOKUP(S57,'シフト記号表（勤務時間帯）'!$C$6:$S$35,17,FALSE))</f>
        <v/>
      </c>
      <c r="T59" s="236" t="str">
        <f>IF(T57="","",VLOOKUP(T57,'シフト記号表（勤務時間帯）'!$C$6:$S$35,17,FALSE))</f>
        <v/>
      </c>
      <c r="U59" s="236" t="str">
        <f>IF(U57="","",VLOOKUP(U57,'シフト記号表（勤務時間帯）'!$C$6:$S$35,17,FALSE))</f>
        <v/>
      </c>
      <c r="V59" s="236" t="str">
        <f>IF(V57="","",VLOOKUP(V57,'シフト記号表（勤務時間帯）'!$C$6:$S$35,17,FALSE))</f>
        <v/>
      </c>
      <c r="W59" s="236" t="str">
        <f>IF(W57="","",VLOOKUP(W57,'シフト記号表（勤務時間帯）'!$C$6:$S$35,17,FALSE))</f>
        <v/>
      </c>
      <c r="X59" s="236" t="str">
        <f>IF(X57="","",VLOOKUP(X57,'シフト記号表（勤務時間帯）'!$C$6:$S$35,17,FALSE))</f>
        <v/>
      </c>
      <c r="Y59" s="237" t="str">
        <f>IF(Y57="","",VLOOKUP(Y57,'シフト記号表（勤務時間帯）'!$C$6:$S$35,17,FALSE))</f>
        <v/>
      </c>
      <c r="Z59" s="235" t="str">
        <f>IF(Z57="","",VLOOKUP(Z57,'シフト記号表（勤務時間帯）'!$C$6:$S$35,17,FALSE))</f>
        <v/>
      </c>
      <c r="AA59" s="236" t="str">
        <f>IF(AA57="","",VLOOKUP(AA57,'シフト記号表（勤務時間帯）'!$C$6:$S$35,17,FALSE))</f>
        <v/>
      </c>
      <c r="AB59" s="236" t="str">
        <f>IF(AB57="","",VLOOKUP(AB57,'シフト記号表（勤務時間帯）'!$C$6:$S$35,17,FALSE))</f>
        <v/>
      </c>
      <c r="AC59" s="236" t="str">
        <f>IF(AC57="","",VLOOKUP(AC57,'シフト記号表（勤務時間帯）'!$C$6:$S$35,17,FALSE))</f>
        <v/>
      </c>
      <c r="AD59" s="236" t="str">
        <f>IF(AD57="","",VLOOKUP(AD57,'シフト記号表（勤務時間帯）'!$C$6:$S$35,17,FALSE))</f>
        <v/>
      </c>
      <c r="AE59" s="236" t="str">
        <f>IF(AE57="","",VLOOKUP(AE57,'シフト記号表（勤務時間帯）'!$C$6:$S$35,17,FALSE))</f>
        <v/>
      </c>
      <c r="AF59" s="237" t="str">
        <f>IF(AF57="","",VLOOKUP(AF57,'シフト記号表（勤務時間帯）'!$C$6:$S$35,17,FALSE))</f>
        <v/>
      </c>
      <c r="AG59" s="235" t="str">
        <f>IF(AG57="","",VLOOKUP(AG57,'シフト記号表（勤務時間帯）'!$C$6:$S$35,17,FALSE))</f>
        <v/>
      </c>
      <c r="AH59" s="236" t="str">
        <f>IF(AH57="","",VLOOKUP(AH57,'シフト記号表（勤務時間帯）'!$C$6:$S$35,17,FALSE))</f>
        <v/>
      </c>
      <c r="AI59" s="236" t="str">
        <f>IF(AI57="","",VLOOKUP(AI57,'シフト記号表（勤務時間帯）'!$C$6:$S$35,17,FALSE))</f>
        <v/>
      </c>
      <c r="AJ59" s="236" t="str">
        <f>IF(AJ57="","",VLOOKUP(AJ57,'シフト記号表（勤務時間帯）'!$C$6:$S$35,17,FALSE))</f>
        <v/>
      </c>
      <c r="AK59" s="236" t="str">
        <f>IF(AK57="","",VLOOKUP(AK57,'シフト記号表（勤務時間帯）'!$C$6:$S$35,17,FALSE))</f>
        <v/>
      </c>
      <c r="AL59" s="236" t="str">
        <f>IF(AL57="","",VLOOKUP(AL57,'シフト記号表（勤務時間帯）'!$C$6:$S$35,17,FALSE))</f>
        <v/>
      </c>
      <c r="AM59" s="237" t="str">
        <f>IF(AM57="","",VLOOKUP(AM57,'シフト記号表（勤務時間帯）'!$C$6:$S$35,17,FALSE))</f>
        <v/>
      </c>
      <c r="AN59" s="235" t="str">
        <f>IF(AN57="","",VLOOKUP(AN57,'シフト記号表（勤務時間帯）'!$C$6:$S$35,17,FALSE))</f>
        <v/>
      </c>
      <c r="AO59" s="236" t="str">
        <f>IF(AO57="","",VLOOKUP(AO57,'シフト記号表（勤務時間帯）'!$C$6:$S$35,17,FALSE))</f>
        <v/>
      </c>
      <c r="AP59" s="236" t="str">
        <f>IF(AP57="","",VLOOKUP(AP57,'シフト記号表（勤務時間帯）'!$C$6:$S$35,17,FALSE))</f>
        <v/>
      </c>
      <c r="AQ59" s="236" t="str">
        <f>IF(AQ57="","",VLOOKUP(AQ57,'シフト記号表（勤務時間帯）'!$C$6:$S$35,17,FALSE))</f>
        <v/>
      </c>
      <c r="AR59" s="236" t="str">
        <f>IF(AR57="","",VLOOKUP(AR57,'シフト記号表（勤務時間帯）'!$C$6:$S$35,17,FALSE))</f>
        <v/>
      </c>
      <c r="AS59" s="236" t="str">
        <f>IF(AS57="","",VLOOKUP(AS57,'シフト記号表（勤務時間帯）'!$C$6:$S$35,17,FALSE))</f>
        <v/>
      </c>
      <c r="AT59" s="237" t="str">
        <f>IF(AT57="","",VLOOKUP(AT57,'シフト記号表（勤務時間帯）'!$C$6:$S$35,17,FALSE))</f>
        <v/>
      </c>
      <c r="AU59" s="235" t="str">
        <f>IF(AU57="","",VLOOKUP(AU57,'シフト記号表（勤務時間帯）'!$C$6:$S$35,17,FALSE))</f>
        <v/>
      </c>
      <c r="AV59" s="236" t="str">
        <f>IF(AV57="","",VLOOKUP(AV57,'シフト記号表（勤務時間帯）'!$C$6:$S$35,17,FALSE))</f>
        <v/>
      </c>
      <c r="AW59" s="236" t="str">
        <f>IF(AW57="","",VLOOKUP(AW57,'シフト記号表（勤務時間帯）'!$C$6:$S$35,17,FALSE))</f>
        <v/>
      </c>
      <c r="AX59" s="509">
        <f>IF($BB$3="４週",SUM(S59:AT59),IF($BB$3="暦月",SUM(S59:AW59),""))</f>
        <v>0</v>
      </c>
      <c r="AY59" s="510"/>
      <c r="AZ59" s="511">
        <f>IF($BB$3="４週",AX59/4,IF($BB$3="暦月",'療養通所（100名）'!AX59/('療養通所（100名）'!$BB$8/7),""))</f>
        <v>0</v>
      </c>
      <c r="BA59" s="512"/>
      <c r="BB59" s="432"/>
      <c r="BC59" s="425"/>
      <c r="BD59" s="425"/>
      <c r="BE59" s="425"/>
      <c r="BF59" s="426"/>
    </row>
    <row r="60" spans="2:58" ht="20.25" customHeight="1" x14ac:dyDescent="0.4">
      <c r="B60" s="517">
        <f>B57+1</f>
        <v>13</v>
      </c>
      <c r="C60" s="381"/>
      <c r="D60" s="382"/>
      <c r="E60" s="383"/>
      <c r="F60" s="108"/>
      <c r="G60" s="418"/>
      <c r="H60" s="420"/>
      <c r="I60" s="413"/>
      <c r="J60" s="413"/>
      <c r="K60" s="414"/>
      <c r="L60" s="421"/>
      <c r="M60" s="422"/>
      <c r="N60" s="422"/>
      <c r="O60" s="423"/>
      <c r="P60" s="483" t="s">
        <v>44</v>
      </c>
      <c r="Q60" s="484"/>
      <c r="R60" s="485"/>
      <c r="S60" s="239"/>
      <c r="T60" s="238"/>
      <c r="U60" s="238"/>
      <c r="V60" s="238"/>
      <c r="W60" s="238"/>
      <c r="X60" s="238"/>
      <c r="Y60" s="240"/>
      <c r="Z60" s="239"/>
      <c r="AA60" s="238"/>
      <c r="AB60" s="238"/>
      <c r="AC60" s="238"/>
      <c r="AD60" s="238"/>
      <c r="AE60" s="238"/>
      <c r="AF60" s="240"/>
      <c r="AG60" s="239"/>
      <c r="AH60" s="238"/>
      <c r="AI60" s="238"/>
      <c r="AJ60" s="238"/>
      <c r="AK60" s="238"/>
      <c r="AL60" s="238"/>
      <c r="AM60" s="240"/>
      <c r="AN60" s="239"/>
      <c r="AO60" s="238"/>
      <c r="AP60" s="238"/>
      <c r="AQ60" s="238"/>
      <c r="AR60" s="238"/>
      <c r="AS60" s="238"/>
      <c r="AT60" s="240"/>
      <c r="AU60" s="239"/>
      <c r="AV60" s="238"/>
      <c r="AW60" s="238"/>
      <c r="AX60" s="589"/>
      <c r="AY60" s="590"/>
      <c r="AZ60" s="591"/>
      <c r="BA60" s="592"/>
      <c r="BB60" s="430"/>
      <c r="BC60" s="422"/>
      <c r="BD60" s="422"/>
      <c r="BE60" s="422"/>
      <c r="BF60" s="423"/>
    </row>
    <row r="61" spans="2:58" ht="20.25" customHeight="1" x14ac:dyDescent="0.4">
      <c r="B61" s="517"/>
      <c r="C61" s="384"/>
      <c r="D61" s="385"/>
      <c r="E61" s="386"/>
      <c r="F61" s="83"/>
      <c r="G61" s="408"/>
      <c r="H61" s="412"/>
      <c r="I61" s="413"/>
      <c r="J61" s="413"/>
      <c r="K61" s="414"/>
      <c r="L61" s="368"/>
      <c r="M61" s="369"/>
      <c r="N61" s="369"/>
      <c r="O61" s="370"/>
      <c r="P61" s="499" t="s">
        <v>15</v>
      </c>
      <c r="Q61" s="500"/>
      <c r="R61" s="501"/>
      <c r="S61" s="232" t="str">
        <f>IF(S60="","",VLOOKUP(S60,'シフト記号表（勤務時間帯）'!$C$6:$K$35,9,FALSE))</f>
        <v/>
      </c>
      <c r="T61" s="233" t="str">
        <f>IF(T60="","",VLOOKUP(T60,'シフト記号表（勤務時間帯）'!$C$6:$K$35,9,FALSE))</f>
        <v/>
      </c>
      <c r="U61" s="233" t="str">
        <f>IF(U60="","",VLOOKUP(U60,'シフト記号表（勤務時間帯）'!$C$6:$K$35,9,FALSE))</f>
        <v/>
      </c>
      <c r="V61" s="233" t="str">
        <f>IF(V60="","",VLOOKUP(V60,'シフト記号表（勤務時間帯）'!$C$6:$K$35,9,FALSE))</f>
        <v/>
      </c>
      <c r="W61" s="233" t="str">
        <f>IF(W60="","",VLOOKUP(W60,'シフト記号表（勤務時間帯）'!$C$6:$K$35,9,FALSE))</f>
        <v/>
      </c>
      <c r="X61" s="233" t="str">
        <f>IF(X60="","",VLOOKUP(X60,'シフト記号表（勤務時間帯）'!$C$6:$K$35,9,FALSE))</f>
        <v/>
      </c>
      <c r="Y61" s="234" t="str">
        <f>IF(Y60="","",VLOOKUP(Y60,'シフト記号表（勤務時間帯）'!$C$6:$K$35,9,FALSE))</f>
        <v/>
      </c>
      <c r="Z61" s="232" t="str">
        <f>IF(Z60="","",VLOOKUP(Z60,'シフト記号表（勤務時間帯）'!$C$6:$K$35,9,FALSE))</f>
        <v/>
      </c>
      <c r="AA61" s="233" t="str">
        <f>IF(AA60="","",VLOOKUP(AA60,'シフト記号表（勤務時間帯）'!$C$6:$K$35,9,FALSE))</f>
        <v/>
      </c>
      <c r="AB61" s="233" t="str">
        <f>IF(AB60="","",VLOOKUP(AB60,'シフト記号表（勤務時間帯）'!$C$6:$K$35,9,FALSE))</f>
        <v/>
      </c>
      <c r="AC61" s="233" t="str">
        <f>IF(AC60="","",VLOOKUP(AC60,'シフト記号表（勤務時間帯）'!$C$6:$K$35,9,FALSE))</f>
        <v/>
      </c>
      <c r="AD61" s="233" t="str">
        <f>IF(AD60="","",VLOOKUP(AD60,'シフト記号表（勤務時間帯）'!$C$6:$K$35,9,FALSE))</f>
        <v/>
      </c>
      <c r="AE61" s="233" t="str">
        <f>IF(AE60="","",VLOOKUP(AE60,'シフト記号表（勤務時間帯）'!$C$6:$K$35,9,FALSE))</f>
        <v/>
      </c>
      <c r="AF61" s="234" t="str">
        <f>IF(AF60="","",VLOOKUP(AF60,'シフト記号表（勤務時間帯）'!$C$6:$K$35,9,FALSE))</f>
        <v/>
      </c>
      <c r="AG61" s="232" t="str">
        <f>IF(AG60="","",VLOOKUP(AG60,'シフト記号表（勤務時間帯）'!$C$6:$K$35,9,FALSE))</f>
        <v/>
      </c>
      <c r="AH61" s="233" t="str">
        <f>IF(AH60="","",VLOOKUP(AH60,'シフト記号表（勤務時間帯）'!$C$6:$K$35,9,FALSE))</f>
        <v/>
      </c>
      <c r="AI61" s="233" t="str">
        <f>IF(AI60="","",VLOOKUP(AI60,'シフト記号表（勤務時間帯）'!$C$6:$K$35,9,FALSE))</f>
        <v/>
      </c>
      <c r="AJ61" s="233" t="str">
        <f>IF(AJ60="","",VLOOKUP(AJ60,'シフト記号表（勤務時間帯）'!$C$6:$K$35,9,FALSE))</f>
        <v/>
      </c>
      <c r="AK61" s="233" t="str">
        <f>IF(AK60="","",VLOOKUP(AK60,'シフト記号表（勤務時間帯）'!$C$6:$K$35,9,FALSE))</f>
        <v/>
      </c>
      <c r="AL61" s="233" t="str">
        <f>IF(AL60="","",VLOOKUP(AL60,'シフト記号表（勤務時間帯）'!$C$6:$K$35,9,FALSE))</f>
        <v/>
      </c>
      <c r="AM61" s="234" t="str">
        <f>IF(AM60="","",VLOOKUP(AM60,'シフト記号表（勤務時間帯）'!$C$6:$K$35,9,FALSE))</f>
        <v/>
      </c>
      <c r="AN61" s="232" t="str">
        <f>IF(AN60="","",VLOOKUP(AN60,'シフト記号表（勤務時間帯）'!$C$6:$K$35,9,FALSE))</f>
        <v/>
      </c>
      <c r="AO61" s="233" t="str">
        <f>IF(AO60="","",VLOOKUP(AO60,'シフト記号表（勤務時間帯）'!$C$6:$K$35,9,FALSE))</f>
        <v/>
      </c>
      <c r="AP61" s="233" t="str">
        <f>IF(AP60="","",VLOOKUP(AP60,'シフト記号表（勤務時間帯）'!$C$6:$K$35,9,FALSE))</f>
        <v/>
      </c>
      <c r="AQ61" s="233" t="str">
        <f>IF(AQ60="","",VLOOKUP(AQ60,'シフト記号表（勤務時間帯）'!$C$6:$K$35,9,FALSE))</f>
        <v/>
      </c>
      <c r="AR61" s="233" t="str">
        <f>IF(AR60="","",VLOOKUP(AR60,'シフト記号表（勤務時間帯）'!$C$6:$K$35,9,FALSE))</f>
        <v/>
      </c>
      <c r="AS61" s="233" t="str">
        <f>IF(AS60="","",VLOOKUP(AS60,'シフト記号表（勤務時間帯）'!$C$6:$K$35,9,FALSE))</f>
        <v/>
      </c>
      <c r="AT61" s="234" t="str">
        <f>IF(AT60="","",VLOOKUP(AT60,'シフト記号表（勤務時間帯）'!$C$6:$K$35,9,FALSE))</f>
        <v/>
      </c>
      <c r="AU61" s="232" t="str">
        <f>IF(AU60="","",VLOOKUP(AU60,'シフト記号表（勤務時間帯）'!$C$6:$K$35,9,FALSE))</f>
        <v/>
      </c>
      <c r="AV61" s="233" t="str">
        <f>IF(AV60="","",VLOOKUP(AV60,'シフト記号表（勤務時間帯）'!$C$6:$K$35,9,FALSE))</f>
        <v/>
      </c>
      <c r="AW61" s="233" t="str">
        <f>IF(AW60="","",VLOOKUP(AW60,'シフト記号表（勤務時間帯）'!$C$6:$K$35,9,FALSE))</f>
        <v/>
      </c>
      <c r="AX61" s="502">
        <f>IF($BB$3="４週",SUM(S61:AT61),IF($BB$3="暦月",SUM(S61:AW61),""))</f>
        <v>0</v>
      </c>
      <c r="AY61" s="503"/>
      <c r="AZ61" s="504">
        <f>IF($BB$3="４週",AX61/4,IF($BB$3="暦月",'療養通所（100名）'!AX61/('療養通所（100名）'!$BB$8/7),""))</f>
        <v>0</v>
      </c>
      <c r="BA61" s="505"/>
      <c r="BB61" s="431"/>
      <c r="BC61" s="369"/>
      <c r="BD61" s="369"/>
      <c r="BE61" s="369"/>
      <c r="BF61" s="370"/>
    </row>
    <row r="62" spans="2:58" ht="20.25" customHeight="1" x14ac:dyDescent="0.4">
      <c r="B62" s="517"/>
      <c r="C62" s="387"/>
      <c r="D62" s="388"/>
      <c r="E62" s="389"/>
      <c r="F62" s="111">
        <f>C60</f>
        <v>0</v>
      </c>
      <c r="G62" s="419"/>
      <c r="H62" s="412"/>
      <c r="I62" s="413"/>
      <c r="J62" s="413"/>
      <c r="K62" s="414"/>
      <c r="L62" s="424"/>
      <c r="M62" s="425"/>
      <c r="N62" s="425"/>
      <c r="O62" s="426"/>
      <c r="P62" s="514" t="s">
        <v>45</v>
      </c>
      <c r="Q62" s="515"/>
      <c r="R62" s="516"/>
      <c r="S62" s="235" t="str">
        <f>IF(S60="","",VLOOKUP(S60,'シフト記号表（勤務時間帯）'!$C$6:$S$35,17,FALSE))</f>
        <v/>
      </c>
      <c r="T62" s="236" t="str">
        <f>IF(T60="","",VLOOKUP(T60,'シフト記号表（勤務時間帯）'!$C$6:$S$35,17,FALSE))</f>
        <v/>
      </c>
      <c r="U62" s="236" t="str">
        <f>IF(U60="","",VLOOKUP(U60,'シフト記号表（勤務時間帯）'!$C$6:$S$35,17,FALSE))</f>
        <v/>
      </c>
      <c r="V62" s="236" t="str">
        <f>IF(V60="","",VLOOKUP(V60,'シフト記号表（勤務時間帯）'!$C$6:$S$35,17,FALSE))</f>
        <v/>
      </c>
      <c r="W62" s="236" t="str">
        <f>IF(W60="","",VLOOKUP(W60,'シフト記号表（勤務時間帯）'!$C$6:$S$35,17,FALSE))</f>
        <v/>
      </c>
      <c r="X62" s="236" t="str">
        <f>IF(X60="","",VLOOKUP(X60,'シフト記号表（勤務時間帯）'!$C$6:$S$35,17,FALSE))</f>
        <v/>
      </c>
      <c r="Y62" s="237" t="str">
        <f>IF(Y60="","",VLOOKUP(Y60,'シフト記号表（勤務時間帯）'!$C$6:$S$35,17,FALSE))</f>
        <v/>
      </c>
      <c r="Z62" s="235" t="str">
        <f>IF(Z60="","",VLOOKUP(Z60,'シフト記号表（勤務時間帯）'!$C$6:$S$35,17,FALSE))</f>
        <v/>
      </c>
      <c r="AA62" s="236" t="str">
        <f>IF(AA60="","",VLOOKUP(AA60,'シフト記号表（勤務時間帯）'!$C$6:$S$35,17,FALSE))</f>
        <v/>
      </c>
      <c r="AB62" s="236" t="str">
        <f>IF(AB60="","",VLOOKUP(AB60,'シフト記号表（勤務時間帯）'!$C$6:$S$35,17,FALSE))</f>
        <v/>
      </c>
      <c r="AC62" s="236" t="str">
        <f>IF(AC60="","",VLOOKUP(AC60,'シフト記号表（勤務時間帯）'!$C$6:$S$35,17,FALSE))</f>
        <v/>
      </c>
      <c r="AD62" s="236" t="str">
        <f>IF(AD60="","",VLOOKUP(AD60,'シフト記号表（勤務時間帯）'!$C$6:$S$35,17,FALSE))</f>
        <v/>
      </c>
      <c r="AE62" s="236" t="str">
        <f>IF(AE60="","",VLOOKUP(AE60,'シフト記号表（勤務時間帯）'!$C$6:$S$35,17,FALSE))</f>
        <v/>
      </c>
      <c r="AF62" s="237" t="str">
        <f>IF(AF60="","",VLOOKUP(AF60,'シフト記号表（勤務時間帯）'!$C$6:$S$35,17,FALSE))</f>
        <v/>
      </c>
      <c r="AG62" s="235" t="str">
        <f>IF(AG60="","",VLOOKUP(AG60,'シフト記号表（勤務時間帯）'!$C$6:$S$35,17,FALSE))</f>
        <v/>
      </c>
      <c r="AH62" s="236" t="str">
        <f>IF(AH60="","",VLOOKUP(AH60,'シフト記号表（勤務時間帯）'!$C$6:$S$35,17,FALSE))</f>
        <v/>
      </c>
      <c r="AI62" s="236" t="str">
        <f>IF(AI60="","",VLOOKUP(AI60,'シフト記号表（勤務時間帯）'!$C$6:$S$35,17,FALSE))</f>
        <v/>
      </c>
      <c r="AJ62" s="236" t="str">
        <f>IF(AJ60="","",VLOOKUP(AJ60,'シフト記号表（勤務時間帯）'!$C$6:$S$35,17,FALSE))</f>
        <v/>
      </c>
      <c r="AK62" s="236" t="str">
        <f>IF(AK60="","",VLOOKUP(AK60,'シフト記号表（勤務時間帯）'!$C$6:$S$35,17,FALSE))</f>
        <v/>
      </c>
      <c r="AL62" s="236" t="str">
        <f>IF(AL60="","",VLOOKUP(AL60,'シフト記号表（勤務時間帯）'!$C$6:$S$35,17,FALSE))</f>
        <v/>
      </c>
      <c r="AM62" s="237" t="str">
        <f>IF(AM60="","",VLOOKUP(AM60,'シフト記号表（勤務時間帯）'!$C$6:$S$35,17,FALSE))</f>
        <v/>
      </c>
      <c r="AN62" s="235" t="str">
        <f>IF(AN60="","",VLOOKUP(AN60,'シフト記号表（勤務時間帯）'!$C$6:$S$35,17,FALSE))</f>
        <v/>
      </c>
      <c r="AO62" s="236" t="str">
        <f>IF(AO60="","",VLOOKUP(AO60,'シフト記号表（勤務時間帯）'!$C$6:$S$35,17,FALSE))</f>
        <v/>
      </c>
      <c r="AP62" s="236" t="str">
        <f>IF(AP60="","",VLOOKUP(AP60,'シフト記号表（勤務時間帯）'!$C$6:$S$35,17,FALSE))</f>
        <v/>
      </c>
      <c r="AQ62" s="236" t="str">
        <f>IF(AQ60="","",VLOOKUP(AQ60,'シフト記号表（勤務時間帯）'!$C$6:$S$35,17,FALSE))</f>
        <v/>
      </c>
      <c r="AR62" s="236" t="str">
        <f>IF(AR60="","",VLOOKUP(AR60,'シフト記号表（勤務時間帯）'!$C$6:$S$35,17,FALSE))</f>
        <v/>
      </c>
      <c r="AS62" s="236" t="str">
        <f>IF(AS60="","",VLOOKUP(AS60,'シフト記号表（勤務時間帯）'!$C$6:$S$35,17,FALSE))</f>
        <v/>
      </c>
      <c r="AT62" s="237" t="str">
        <f>IF(AT60="","",VLOOKUP(AT60,'シフト記号表（勤務時間帯）'!$C$6:$S$35,17,FALSE))</f>
        <v/>
      </c>
      <c r="AU62" s="235" t="str">
        <f>IF(AU60="","",VLOOKUP(AU60,'シフト記号表（勤務時間帯）'!$C$6:$S$35,17,FALSE))</f>
        <v/>
      </c>
      <c r="AV62" s="236" t="str">
        <f>IF(AV60="","",VLOOKUP(AV60,'シフト記号表（勤務時間帯）'!$C$6:$S$35,17,FALSE))</f>
        <v/>
      </c>
      <c r="AW62" s="236" t="str">
        <f>IF(AW60="","",VLOOKUP(AW60,'シフト記号表（勤務時間帯）'!$C$6:$S$35,17,FALSE))</f>
        <v/>
      </c>
      <c r="AX62" s="509">
        <f>IF($BB$3="４週",SUM(S62:AT62),IF($BB$3="暦月",SUM(S62:AW62),""))</f>
        <v>0</v>
      </c>
      <c r="AY62" s="510"/>
      <c r="AZ62" s="511">
        <f>IF($BB$3="４週",AX62/4,IF($BB$3="暦月",'療養通所（100名）'!AX62/('療養通所（100名）'!$BB$8/7),""))</f>
        <v>0</v>
      </c>
      <c r="BA62" s="512"/>
      <c r="BB62" s="432"/>
      <c r="BC62" s="425"/>
      <c r="BD62" s="425"/>
      <c r="BE62" s="425"/>
      <c r="BF62" s="426"/>
    </row>
    <row r="63" spans="2:58" ht="20.25" customHeight="1" x14ac:dyDescent="0.4">
      <c r="B63" s="597">
        <f>B60+1</f>
        <v>14</v>
      </c>
      <c r="C63" s="384"/>
      <c r="D63" s="385"/>
      <c r="E63" s="386"/>
      <c r="F63" s="110"/>
      <c r="G63" s="598"/>
      <c r="H63" s="599"/>
      <c r="I63" s="600"/>
      <c r="J63" s="600"/>
      <c r="K63" s="601"/>
      <c r="L63" s="368"/>
      <c r="M63" s="369"/>
      <c r="N63" s="369"/>
      <c r="O63" s="370"/>
      <c r="P63" s="602" t="s">
        <v>44</v>
      </c>
      <c r="Q63" s="603"/>
      <c r="R63" s="604"/>
      <c r="S63" s="239"/>
      <c r="T63" s="238"/>
      <c r="U63" s="238"/>
      <c r="V63" s="238"/>
      <c r="W63" s="238"/>
      <c r="X63" s="238"/>
      <c r="Y63" s="240"/>
      <c r="Z63" s="239"/>
      <c r="AA63" s="238"/>
      <c r="AB63" s="238"/>
      <c r="AC63" s="238"/>
      <c r="AD63" s="238"/>
      <c r="AE63" s="238"/>
      <c r="AF63" s="240"/>
      <c r="AG63" s="239"/>
      <c r="AH63" s="238"/>
      <c r="AI63" s="238"/>
      <c r="AJ63" s="238"/>
      <c r="AK63" s="238"/>
      <c r="AL63" s="238"/>
      <c r="AM63" s="240"/>
      <c r="AN63" s="239"/>
      <c r="AO63" s="238"/>
      <c r="AP63" s="238"/>
      <c r="AQ63" s="238"/>
      <c r="AR63" s="238"/>
      <c r="AS63" s="238"/>
      <c r="AT63" s="240"/>
      <c r="AU63" s="239"/>
      <c r="AV63" s="238"/>
      <c r="AW63" s="238"/>
      <c r="AX63" s="593"/>
      <c r="AY63" s="594"/>
      <c r="AZ63" s="595"/>
      <c r="BA63" s="596"/>
      <c r="BB63" s="431"/>
      <c r="BC63" s="369"/>
      <c r="BD63" s="369"/>
      <c r="BE63" s="369"/>
      <c r="BF63" s="370"/>
    </row>
    <row r="64" spans="2:58" ht="20.25" customHeight="1" x14ac:dyDescent="0.4">
      <c r="B64" s="517"/>
      <c r="C64" s="384"/>
      <c r="D64" s="385"/>
      <c r="E64" s="386"/>
      <c r="F64" s="83"/>
      <c r="G64" s="408"/>
      <c r="H64" s="412"/>
      <c r="I64" s="413"/>
      <c r="J64" s="413"/>
      <c r="K64" s="414"/>
      <c r="L64" s="368"/>
      <c r="M64" s="369"/>
      <c r="N64" s="369"/>
      <c r="O64" s="370"/>
      <c r="P64" s="499" t="s">
        <v>15</v>
      </c>
      <c r="Q64" s="500"/>
      <c r="R64" s="501"/>
      <c r="S64" s="232" t="str">
        <f>IF(S63="","",VLOOKUP(S63,'シフト記号表（勤務時間帯）'!$C$6:$K$35,9,FALSE))</f>
        <v/>
      </c>
      <c r="T64" s="233" t="str">
        <f>IF(T63="","",VLOOKUP(T63,'シフト記号表（勤務時間帯）'!$C$6:$K$35,9,FALSE))</f>
        <v/>
      </c>
      <c r="U64" s="233" t="str">
        <f>IF(U63="","",VLOOKUP(U63,'シフト記号表（勤務時間帯）'!$C$6:$K$35,9,FALSE))</f>
        <v/>
      </c>
      <c r="V64" s="233" t="str">
        <f>IF(V63="","",VLOOKUP(V63,'シフト記号表（勤務時間帯）'!$C$6:$K$35,9,FALSE))</f>
        <v/>
      </c>
      <c r="W64" s="233" t="str">
        <f>IF(W63="","",VLOOKUP(W63,'シフト記号表（勤務時間帯）'!$C$6:$K$35,9,FALSE))</f>
        <v/>
      </c>
      <c r="X64" s="233" t="str">
        <f>IF(X63="","",VLOOKUP(X63,'シフト記号表（勤務時間帯）'!$C$6:$K$35,9,FALSE))</f>
        <v/>
      </c>
      <c r="Y64" s="234" t="str">
        <f>IF(Y63="","",VLOOKUP(Y63,'シフト記号表（勤務時間帯）'!$C$6:$K$35,9,FALSE))</f>
        <v/>
      </c>
      <c r="Z64" s="232" t="str">
        <f>IF(Z63="","",VLOOKUP(Z63,'シフト記号表（勤務時間帯）'!$C$6:$K$35,9,FALSE))</f>
        <v/>
      </c>
      <c r="AA64" s="233" t="str">
        <f>IF(AA63="","",VLOOKUP(AA63,'シフト記号表（勤務時間帯）'!$C$6:$K$35,9,FALSE))</f>
        <v/>
      </c>
      <c r="AB64" s="233" t="str">
        <f>IF(AB63="","",VLOOKUP(AB63,'シフト記号表（勤務時間帯）'!$C$6:$K$35,9,FALSE))</f>
        <v/>
      </c>
      <c r="AC64" s="233" t="str">
        <f>IF(AC63="","",VLOOKUP(AC63,'シフト記号表（勤務時間帯）'!$C$6:$K$35,9,FALSE))</f>
        <v/>
      </c>
      <c r="AD64" s="233" t="str">
        <f>IF(AD63="","",VLOOKUP(AD63,'シフト記号表（勤務時間帯）'!$C$6:$K$35,9,FALSE))</f>
        <v/>
      </c>
      <c r="AE64" s="233" t="str">
        <f>IF(AE63="","",VLOOKUP(AE63,'シフト記号表（勤務時間帯）'!$C$6:$K$35,9,FALSE))</f>
        <v/>
      </c>
      <c r="AF64" s="234" t="str">
        <f>IF(AF63="","",VLOOKUP(AF63,'シフト記号表（勤務時間帯）'!$C$6:$K$35,9,FALSE))</f>
        <v/>
      </c>
      <c r="AG64" s="232" t="str">
        <f>IF(AG63="","",VLOOKUP(AG63,'シフト記号表（勤務時間帯）'!$C$6:$K$35,9,FALSE))</f>
        <v/>
      </c>
      <c r="AH64" s="233" t="str">
        <f>IF(AH63="","",VLOOKUP(AH63,'シフト記号表（勤務時間帯）'!$C$6:$K$35,9,FALSE))</f>
        <v/>
      </c>
      <c r="AI64" s="233" t="str">
        <f>IF(AI63="","",VLOOKUP(AI63,'シフト記号表（勤務時間帯）'!$C$6:$K$35,9,FALSE))</f>
        <v/>
      </c>
      <c r="AJ64" s="233" t="str">
        <f>IF(AJ63="","",VLOOKUP(AJ63,'シフト記号表（勤務時間帯）'!$C$6:$K$35,9,FALSE))</f>
        <v/>
      </c>
      <c r="AK64" s="233" t="str">
        <f>IF(AK63="","",VLOOKUP(AK63,'シフト記号表（勤務時間帯）'!$C$6:$K$35,9,FALSE))</f>
        <v/>
      </c>
      <c r="AL64" s="233" t="str">
        <f>IF(AL63="","",VLOOKUP(AL63,'シフト記号表（勤務時間帯）'!$C$6:$K$35,9,FALSE))</f>
        <v/>
      </c>
      <c r="AM64" s="234" t="str">
        <f>IF(AM63="","",VLOOKUP(AM63,'シフト記号表（勤務時間帯）'!$C$6:$K$35,9,FALSE))</f>
        <v/>
      </c>
      <c r="AN64" s="232" t="str">
        <f>IF(AN63="","",VLOOKUP(AN63,'シフト記号表（勤務時間帯）'!$C$6:$K$35,9,FALSE))</f>
        <v/>
      </c>
      <c r="AO64" s="233" t="str">
        <f>IF(AO63="","",VLOOKUP(AO63,'シフト記号表（勤務時間帯）'!$C$6:$K$35,9,FALSE))</f>
        <v/>
      </c>
      <c r="AP64" s="233" t="str">
        <f>IF(AP63="","",VLOOKUP(AP63,'シフト記号表（勤務時間帯）'!$C$6:$K$35,9,FALSE))</f>
        <v/>
      </c>
      <c r="AQ64" s="233" t="str">
        <f>IF(AQ63="","",VLOOKUP(AQ63,'シフト記号表（勤務時間帯）'!$C$6:$K$35,9,FALSE))</f>
        <v/>
      </c>
      <c r="AR64" s="233" t="str">
        <f>IF(AR63="","",VLOOKUP(AR63,'シフト記号表（勤務時間帯）'!$C$6:$K$35,9,FALSE))</f>
        <v/>
      </c>
      <c r="AS64" s="233" t="str">
        <f>IF(AS63="","",VLOOKUP(AS63,'シフト記号表（勤務時間帯）'!$C$6:$K$35,9,FALSE))</f>
        <v/>
      </c>
      <c r="AT64" s="234" t="str">
        <f>IF(AT63="","",VLOOKUP(AT63,'シフト記号表（勤務時間帯）'!$C$6:$K$35,9,FALSE))</f>
        <v/>
      </c>
      <c r="AU64" s="232" t="str">
        <f>IF(AU63="","",VLOOKUP(AU63,'シフト記号表（勤務時間帯）'!$C$6:$K$35,9,FALSE))</f>
        <v/>
      </c>
      <c r="AV64" s="233" t="str">
        <f>IF(AV63="","",VLOOKUP(AV63,'シフト記号表（勤務時間帯）'!$C$6:$K$35,9,FALSE))</f>
        <v/>
      </c>
      <c r="AW64" s="233" t="str">
        <f>IF(AW63="","",VLOOKUP(AW63,'シフト記号表（勤務時間帯）'!$C$6:$K$35,9,FALSE))</f>
        <v/>
      </c>
      <c r="AX64" s="502">
        <f>IF($BB$3="４週",SUM(S64:AT64),IF($BB$3="暦月",SUM(S64:AW64),""))</f>
        <v>0</v>
      </c>
      <c r="AY64" s="503"/>
      <c r="AZ64" s="504">
        <f>IF($BB$3="４週",AX64/4,IF($BB$3="暦月",'療養通所（100名）'!AX64/('療養通所（100名）'!$BB$8/7),""))</f>
        <v>0</v>
      </c>
      <c r="BA64" s="505"/>
      <c r="BB64" s="431"/>
      <c r="BC64" s="369"/>
      <c r="BD64" s="369"/>
      <c r="BE64" s="369"/>
      <c r="BF64" s="370"/>
    </row>
    <row r="65" spans="2:58" ht="20.25" customHeight="1" x14ac:dyDescent="0.4">
      <c r="B65" s="517"/>
      <c r="C65" s="387"/>
      <c r="D65" s="388"/>
      <c r="E65" s="389"/>
      <c r="F65" s="111">
        <f>C63</f>
        <v>0</v>
      </c>
      <c r="G65" s="419"/>
      <c r="H65" s="412"/>
      <c r="I65" s="413"/>
      <c r="J65" s="413"/>
      <c r="K65" s="414"/>
      <c r="L65" s="424"/>
      <c r="M65" s="425"/>
      <c r="N65" s="425"/>
      <c r="O65" s="426"/>
      <c r="P65" s="514" t="s">
        <v>45</v>
      </c>
      <c r="Q65" s="515"/>
      <c r="R65" s="516"/>
      <c r="S65" s="235" t="str">
        <f>IF(S63="","",VLOOKUP(S63,'シフト記号表（勤務時間帯）'!$C$6:$S$35,17,FALSE))</f>
        <v/>
      </c>
      <c r="T65" s="236" t="str">
        <f>IF(T63="","",VLOOKUP(T63,'シフト記号表（勤務時間帯）'!$C$6:$S$35,17,FALSE))</f>
        <v/>
      </c>
      <c r="U65" s="236" t="str">
        <f>IF(U63="","",VLOOKUP(U63,'シフト記号表（勤務時間帯）'!$C$6:$S$35,17,FALSE))</f>
        <v/>
      </c>
      <c r="V65" s="236" t="str">
        <f>IF(V63="","",VLOOKUP(V63,'シフト記号表（勤務時間帯）'!$C$6:$S$35,17,FALSE))</f>
        <v/>
      </c>
      <c r="W65" s="236" t="str">
        <f>IF(W63="","",VLOOKUP(W63,'シフト記号表（勤務時間帯）'!$C$6:$S$35,17,FALSE))</f>
        <v/>
      </c>
      <c r="X65" s="236" t="str">
        <f>IF(X63="","",VLOOKUP(X63,'シフト記号表（勤務時間帯）'!$C$6:$S$35,17,FALSE))</f>
        <v/>
      </c>
      <c r="Y65" s="237" t="str">
        <f>IF(Y63="","",VLOOKUP(Y63,'シフト記号表（勤務時間帯）'!$C$6:$S$35,17,FALSE))</f>
        <v/>
      </c>
      <c r="Z65" s="235" t="str">
        <f>IF(Z63="","",VLOOKUP(Z63,'シフト記号表（勤務時間帯）'!$C$6:$S$35,17,FALSE))</f>
        <v/>
      </c>
      <c r="AA65" s="236" t="str">
        <f>IF(AA63="","",VLOOKUP(AA63,'シフト記号表（勤務時間帯）'!$C$6:$S$35,17,FALSE))</f>
        <v/>
      </c>
      <c r="AB65" s="236" t="str">
        <f>IF(AB63="","",VLOOKUP(AB63,'シフト記号表（勤務時間帯）'!$C$6:$S$35,17,FALSE))</f>
        <v/>
      </c>
      <c r="AC65" s="236" t="str">
        <f>IF(AC63="","",VLOOKUP(AC63,'シフト記号表（勤務時間帯）'!$C$6:$S$35,17,FALSE))</f>
        <v/>
      </c>
      <c r="AD65" s="236" t="str">
        <f>IF(AD63="","",VLOOKUP(AD63,'シフト記号表（勤務時間帯）'!$C$6:$S$35,17,FALSE))</f>
        <v/>
      </c>
      <c r="AE65" s="236" t="str">
        <f>IF(AE63="","",VLOOKUP(AE63,'シフト記号表（勤務時間帯）'!$C$6:$S$35,17,FALSE))</f>
        <v/>
      </c>
      <c r="AF65" s="237" t="str">
        <f>IF(AF63="","",VLOOKUP(AF63,'シフト記号表（勤務時間帯）'!$C$6:$S$35,17,FALSE))</f>
        <v/>
      </c>
      <c r="AG65" s="235" t="str">
        <f>IF(AG63="","",VLOOKUP(AG63,'シフト記号表（勤務時間帯）'!$C$6:$S$35,17,FALSE))</f>
        <v/>
      </c>
      <c r="AH65" s="236" t="str">
        <f>IF(AH63="","",VLOOKUP(AH63,'シフト記号表（勤務時間帯）'!$C$6:$S$35,17,FALSE))</f>
        <v/>
      </c>
      <c r="AI65" s="236" t="str">
        <f>IF(AI63="","",VLOOKUP(AI63,'シフト記号表（勤務時間帯）'!$C$6:$S$35,17,FALSE))</f>
        <v/>
      </c>
      <c r="AJ65" s="236" t="str">
        <f>IF(AJ63="","",VLOOKUP(AJ63,'シフト記号表（勤務時間帯）'!$C$6:$S$35,17,FALSE))</f>
        <v/>
      </c>
      <c r="AK65" s="236" t="str">
        <f>IF(AK63="","",VLOOKUP(AK63,'シフト記号表（勤務時間帯）'!$C$6:$S$35,17,FALSE))</f>
        <v/>
      </c>
      <c r="AL65" s="236" t="str">
        <f>IF(AL63="","",VLOOKUP(AL63,'シフト記号表（勤務時間帯）'!$C$6:$S$35,17,FALSE))</f>
        <v/>
      </c>
      <c r="AM65" s="237" t="str">
        <f>IF(AM63="","",VLOOKUP(AM63,'シフト記号表（勤務時間帯）'!$C$6:$S$35,17,FALSE))</f>
        <v/>
      </c>
      <c r="AN65" s="235" t="str">
        <f>IF(AN63="","",VLOOKUP(AN63,'シフト記号表（勤務時間帯）'!$C$6:$S$35,17,FALSE))</f>
        <v/>
      </c>
      <c r="AO65" s="236" t="str">
        <f>IF(AO63="","",VLOOKUP(AO63,'シフト記号表（勤務時間帯）'!$C$6:$S$35,17,FALSE))</f>
        <v/>
      </c>
      <c r="AP65" s="236" t="str">
        <f>IF(AP63="","",VLOOKUP(AP63,'シフト記号表（勤務時間帯）'!$C$6:$S$35,17,FALSE))</f>
        <v/>
      </c>
      <c r="AQ65" s="236" t="str">
        <f>IF(AQ63="","",VLOOKUP(AQ63,'シフト記号表（勤務時間帯）'!$C$6:$S$35,17,FALSE))</f>
        <v/>
      </c>
      <c r="AR65" s="236" t="str">
        <f>IF(AR63="","",VLOOKUP(AR63,'シフト記号表（勤務時間帯）'!$C$6:$S$35,17,FALSE))</f>
        <v/>
      </c>
      <c r="AS65" s="236" t="str">
        <f>IF(AS63="","",VLOOKUP(AS63,'シフト記号表（勤務時間帯）'!$C$6:$S$35,17,FALSE))</f>
        <v/>
      </c>
      <c r="AT65" s="237" t="str">
        <f>IF(AT63="","",VLOOKUP(AT63,'シフト記号表（勤務時間帯）'!$C$6:$S$35,17,FALSE))</f>
        <v/>
      </c>
      <c r="AU65" s="235" t="str">
        <f>IF(AU63="","",VLOOKUP(AU63,'シフト記号表（勤務時間帯）'!$C$6:$S$35,17,FALSE))</f>
        <v/>
      </c>
      <c r="AV65" s="236" t="str">
        <f>IF(AV63="","",VLOOKUP(AV63,'シフト記号表（勤務時間帯）'!$C$6:$S$35,17,FALSE))</f>
        <v/>
      </c>
      <c r="AW65" s="236" t="str">
        <f>IF(AW63="","",VLOOKUP(AW63,'シフト記号表（勤務時間帯）'!$C$6:$S$35,17,FALSE))</f>
        <v/>
      </c>
      <c r="AX65" s="509">
        <f>IF($BB$3="４週",SUM(S65:AT65),IF($BB$3="暦月",SUM(S65:AW65),""))</f>
        <v>0</v>
      </c>
      <c r="AY65" s="510"/>
      <c r="AZ65" s="511">
        <f>IF($BB$3="４週",AX65/4,IF($BB$3="暦月",'療養通所（100名）'!AX65/('療養通所（100名）'!$BB$8/7),""))</f>
        <v>0</v>
      </c>
      <c r="BA65" s="512"/>
      <c r="BB65" s="432"/>
      <c r="BC65" s="425"/>
      <c r="BD65" s="425"/>
      <c r="BE65" s="425"/>
      <c r="BF65" s="426"/>
    </row>
    <row r="66" spans="2:58" ht="20.25" customHeight="1" x14ac:dyDescent="0.4">
      <c r="B66" s="517">
        <f>B63+1</f>
        <v>15</v>
      </c>
      <c r="C66" s="381"/>
      <c r="D66" s="382"/>
      <c r="E66" s="383"/>
      <c r="F66" s="108"/>
      <c r="G66" s="418"/>
      <c r="H66" s="420"/>
      <c r="I66" s="413"/>
      <c r="J66" s="413"/>
      <c r="K66" s="414"/>
      <c r="L66" s="421"/>
      <c r="M66" s="422"/>
      <c r="N66" s="422"/>
      <c r="O66" s="423"/>
      <c r="P66" s="483" t="s">
        <v>44</v>
      </c>
      <c r="Q66" s="484"/>
      <c r="R66" s="485"/>
      <c r="S66" s="239"/>
      <c r="T66" s="238"/>
      <c r="U66" s="238"/>
      <c r="V66" s="238"/>
      <c r="W66" s="238"/>
      <c r="X66" s="238"/>
      <c r="Y66" s="240"/>
      <c r="Z66" s="239"/>
      <c r="AA66" s="238"/>
      <c r="AB66" s="238"/>
      <c r="AC66" s="238"/>
      <c r="AD66" s="238"/>
      <c r="AE66" s="238"/>
      <c r="AF66" s="240"/>
      <c r="AG66" s="239"/>
      <c r="AH66" s="238"/>
      <c r="AI66" s="238"/>
      <c r="AJ66" s="238"/>
      <c r="AK66" s="238"/>
      <c r="AL66" s="238"/>
      <c r="AM66" s="240"/>
      <c r="AN66" s="239"/>
      <c r="AO66" s="238"/>
      <c r="AP66" s="238"/>
      <c r="AQ66" s="238"/>
      <c r="AR66" s="238"/>
      <c r="AS66" s="238"/>
      <c r="AT66" s="240"/>
      <c r="AU66" s="239"/>
      <c r="AV66" s="238"/>
      <c r="AW66" s="238"/>
      <c r="AX66" s="589"/>
      <c r="AY66" s="590"/>
      <c r="AZ66" s="591"/>
      <c r="BA66" s="592"/>
      <c r="BB66" s="430"/>
      <c r="BC66" s="422"/>
      <c r="BD66" s="422"/>
      <c r="BE66" s="422"/>
      <c r="BF66" s="423"/>
    </row>
    <row r="67" spans="2:58" ht="20.25" customHeight="1" x14ac:dyDescent="0.4">
      <c r="B67" s="517"/>
      <c r="C67" s="384"/>
      <c r="D67" s="385"/>
      <c r="E67" s="386"/>
      <c r="F67" s="83"/>
      <c r="G67" s="408"/>
      <c r="H67" s="412"/>
      <c r="I67" s="413"/>
      <c r="J67" s="413"/>
      <c r="K67" s="414"/>
      <c r="L67" s="368"/>
      <c r="M67" s="369"/>
      <c r="N67" s="369"/>
      <c r="O67" s="370"/>
      <c r="P67" s="499" t="s">
        <v>15</v>
      </c>
      <c r="Q67" s="500"/>
      <c r="R67" s="501"/>
      <c r="S67" s="232" t="str">
        <f>IF(S66="","",VLOOKUP(S66,'シフト記号表（勤務時間帯）'!$C$6:$K$35,9,FALSE))</f>
        <v/>
      </c>
      <c r="T67" s="233" t="str">
        <f>IF(T66="","",VLOOKUP(T66,'シフト記号表（勤務時間帯）'!$C$6:$K$35,9,FALSE))</f>
        <v/>
      </c>
      <c r="U67" s="233" t="str">
        <f>IF(U66="","",VLOOKUP(U66,'シフト記号表（勤務時間帯）'!$C$6:$K$35,9,FALSE))</f>
        <v/>
      </c>
      <c r="V67" s="233" t="str">
        <f>IF(V66="","",VLOOKUP(V66,'シフト記号表（勤務時間帯）'!$C$6:$K$35,9,FALSE))</f>
        <v/>
      </c>
      <c r="W67" s="233" t="str">
        <f>IF(W66="","",VLOOKUP(W66,'シフト記号表（勤務時間帯）'!$C$6:$K$35,9,FALSE))</f>
        <v/>
      </c>
      <c r="X67" s="233" t="str">
        <f>IF(X66="","",VLOOKUP(X66,'シフト記号表（勤務時間帯）'!$C$6:$K$35,9,FALSE))</f>
        <v/>
      </c>
      <c r="Y67" s="234" t="str">
        <f>IF(Y66="","",VLOOKUP(Y66,'シフト記号表（勤務時間帯）'!$C$6:$K$35,9,FALSE))</f>
        <v/>
      </c>
      <c r="Z67" s="232" t="str">
        <f>IF(Z66="","",VLOOKUP(Z66,'シフト記号表（勤務時間帯）'!$C$6:$K$35,9,FALSE))</f>
        <v/>
      </c>
      <c r="AA67" s="233" t="str">
        <f>IF(AA66="","",VLOOKUP(AA66,'シフト記号表（勤務時間帯）'!$C$6:$K$35,9,FALSE))</f>
        <v/>
      </c>
      <c r="AB67" s="233" t="str">
        <f>IF(AB66="","",VLOOKUP(AB66,'シフト記号表（勤務時間帯）'!$C$6:$K$35,9,FALSE))</f>
        <v/>
      </c>
      <c r="AC67" s="233" t="str">
        <f>IF(AC66="","",VLOOKUP(AC66,'シフト記号表（勤務時間帯）'!$C$6:$K$35,9,FALSE))</f>
        <v/>
      </c>
      <c r="AD67" s="233" t="str">
        <f>IF(AD66="","",VLOOKUP(AD66,'シフト記号表（勤務時間帯）'!$C$6:$K$35,9,FALSE))</f>
        <v/>
      </c>
      <c r="AE67" s="233" t="str">
        <f>IF(AE66="","",VLOOKUP(AE66,'シフト記号表（勤務時間帯）'!$C$6:$K$35,9,FALSE))</f>
        <v/>
      </c>
      <c r="AF67" s="234" t="str">
        <f>IF(AF66="","",VLOOKUP(AF66,'シフト記号表（勤務時間帯）'!$C$6:$K$35,9,FALSE))</f>
        <v/>
      </c>
      <c r="AG67" s="232" t="str">
        <f>IF(AG66="","",VLOOKUP(AG66,'シフト記号表（勤務時間帯）'!$C$6:$K$35,9,FALSE))</f>
        <v/>
      </c>
      <c r="AH67" s="233" t="str">
        <f>IF(AH66="","",VLOOKUP(AH66,'シフト記号表（勤務時間帯）'!$C$6:$K$35,9,FALSE))</f>
        <v/>
      </c>
      <c r="AI67" s="233" t="str">
        <f>IF(AI66="","",VLOOKUP(AI66,'シフト記号表（勤務時間帯）'!$C$6:$K$35,9,FALSE))</f>
        <v/>
      </c>
      <c r="AJ67" s="233" t="str">
        <f>IF(AJ66="","",VLOOKUP(AJ66,'シフト記号表（勤務時間帯）'!$C$6:$K$35,9,FALSE))</f>
        <v/>
      </c>
      <c r="AK67" s="233" t="str">
        <f>IF(AK66="","",VLOOKUP(AK66,'シフト記号表（勤務時間帯）'!$C$6:$K$35,9,FALSE))</f>
        <v/>
      </c>
      <c r="AL67" s="233" t="str">
        <f>IF(AL66="","",VLOOKUP(AL66,'シフト記号表（勤務時間帯）'!$C$6:$K$35,9,FALSE))</f>
        <v/>
      </c>
      <c r="AM67" s="234" t="str">
        <f>IF(AM66="","",VLOOKUP(AM66,'シフト記号表（勤務時間帯）'!$C$6:$K$35,9,FALSE))</f>
        <v/>
      </c>
      <c r="AN67" s="232" t="str">
        <f>IF(AN66="","",VLOOKUP(AN66,'シフト記号表（勤務時間帯）'!$C$6:$K$35,9,FALSE))</f>
        <v/>
      </c>
      <c r="AO67" s="233" t="str">
        <f>IF(AO66="","",VLOOKUP(AO66,'シフト記号表（勤務時間帯）'!$C$6:$K$35,9,FALSE))</f>
        <v/>
      </c>
      <c r="AP67" s="233" t="str">
        <f>IF(AP66="","",VLOOKUP(AP66,'シフト記号表（勤務時間帯）'!$C$6:$K$35,9,FALSE))</f>
        <v/>
      </c>
      <c r="AQ67" s="233" t="str">
        <f>IF(AQ66="","",VLOOKUP(AQ66,'シフト記号表（勤務時間帯）'!$C$6:$K$35,9,FALSE))</f>
        <v/>
      </c>
      <c r="AR67" s="233" t="str">
        <f>IF(AR66="","",VLOOKUP(AR66,'シフト記号表（勤務時間帯）'!$C$6:$K$35,9,FALSE))</f>
        <v/>
      </c>
      <c r="AS67" s="233" t="str">
        <f>IF(AS66="","",VLOOKUP(AS66,'シフト記号表（勤務時間帯）'!$C$6:$K$35,9,FALSE))</f>
        <v/>
      </c>
      <c r="AT67" s="234" t="str">
        <f>IF(AT66="","",VLOOKUP(AT66,'シフト記号表（勤務時間帯）'!$C$6:$K$35,9,FALSE))</f>
        <v/>
      </c>
      <c r="AU67" s="232" t="str">
        <f>IF(AU66="","",VLOOKUP(AU66,'シフト記号表（勤務時間帯）'!$C$6:$K$35,9,FALSE))</f>
        <v/>
      </c>
      <c r="AV67" s="233" t="str">
        <f>IF(AV66="","",VLOOKUP(AV66,'シフト記号表（勤務時間帯）'!$C$6:$K$35,9,FALSE))</f>
        <v/>
      </c>
      <c r="AW67" s="233" t="str">
        <f>IF(AW66="","",VLOOKUP(AW66,'シフト記号表（勤務時間帯）'!$C$6:$K$35,9,FALSE))</f>
        <v/>
      </c>
      <c r="AX67" s="502">
        <f>IF($BB$3="４週",SUM(S67:AT67),IF($BB$3="暦月",SUM(S67:AW67),""))</f>
        <v>0</v>
      </c>
      <c r="AY67" s="503"/>
      <c r="AZ67" s="504">
        <f>IF($BB$3="４週",AX67/4,IF($BB$3="暦月",'療養通所（100名）'!AX67/('療養通所（100名）'!$BB$8/7),""))</f>
        <v>0</v>
      </c>
      <c r="BA67" s="505"/>
      <c r="BB67" s="431"/>
      <c r="BC67" s="369"/>
      <c r="BD67" s="369"/>
      <c r="BE67" s="369"/>
      <c r="BF67" s="370"/>
    </row>
    <row r="68" spans="2:58" ht="20.25" customHeight="1" x14ac:dyDescent="0.4">
      <c r="B68" s="517"/>
      <c r="C68" s="387"/>
      <c r="D68" s="388"/>
      <c r="E68" s="389"/>
      <c r="F68" s="111">
        <f>C66</f>
        <v>0</v>
      </c>
      <c r="G68" s="419"/>
      <c r="H68" s="412"/>
      <c r="I68" s="413"/>
      <c r="J68" s="413"/>
      <c r="K68" s="414"/>
      <c r="L68" s="424"/>
      <c r="M68" s="425"/>
      <c r="N68" s="425"/>
      <c r="O68" s="426"/>
      <c r="P68" s="514" t="s">
        <v>45</v>
      </c>
      <c r="Q68" s="515"/>
      <c r="R68" s="516"/>
      <c r="S68" s="235" t="str">
        <f>IF(S66="","",VLOOKUP(S66,'シフト記号表（勤務時間帯）'!$C$6:$S$35,17,FALSE))</f>
        <v/>
      </c>
      <c r="T68" s="236" t="str">
        <f>IF(T66="","",VLOOKUP(T66,'シフト記号表（勤務時間帯）'!$C$6:$S$35,17,FALSE))</f>
        <v/>
      </c>
      <c r="U68" s="236" t="str">
        <f>IF(U66="","",VLOOKUP(U66,'シフト記号表（勤務時間帯）'!$C$6:$S$35,17,FALSE))</f>
        <v/>
      </c>
      <c r="V68" s="236" t="str">
        <f>IF(V66="","",VLOOKUP(V66,'シフト記号表（勤務時間帯）'!$C$6:$S$35,17,FALSE))</f>
        <v/>
      </c>
      <c r="W68" s="236" t="str">
        <f>IF(W66="","",VLOOKUP(W66,'シフト記号表（勤務時間帯）'!$C$6:$S$35,17,FALSE))</f>
        <v/>
      </c>
      <c r="X68" s="236" t="str">
        <f>IF(X66="","",VLOOKUP(X66,'シフト記号表（勤務時間帯）'!$C$6:$S$35,17,FALSE))</f>
        <v/>
      </c>
      <c r="Y68" s="237" t="str">
        <f>IF(Y66="","",VLOOKUP(Y66,'シフト記号表（勤務時間帯）'!$C$6:$S$35,17,FALSE))</f>
        <v/>
      </c>
      <c r="Z68" s="235" t="str">
        <f>IF(Z66="","",VLOOKUP(Z66,'シフト記号表（勤務時間帯）'!$C$6:$S$35,17,FALSE))</f>
        <v/>
      </c>
      <c r="AA68" s="236" t="str">
        <f>IF(AA66="","",VLOOKUP(AA66,'シフト記号表（勤務時間帯）'!$C$6:$S$35,17,FALSE))</f>
        <v/>
      </c>
      <c r="AB68" s="236" t="str">
        <f>IF(AB66="","",VLOOKUP(AB66,'シフト記号表（勤務時間帯）'!$C$6:$S$35,17,FALSE))</f>
        <v/>
      </c>
      <c r="AC68" s="236" t="str">
        <f>IF(AC66="","",VLOOKUP(AC66,'シフト記号表（勤務時間帯）'!$C$6:$S$35,17,FALSE))</f>
        <v/>
      </c>
      <c r="AD68" s="236" t="str">
        <f>IF(AD66="","",VLOOKUP(AD66,'シフト記号表（勤務時間帯）'!$C$6:$S$35,17,FALSE))</f>
        <v/>
      </c>
      <c r="AE68" s="236" t="str">
        <f>IF(AE66="","",VLOOKUP(AE66,'シフト記号表（勤務時間帯）'!$C$6:$S$35,17,FALSE))</f>
        <v/>
      </c>
      <c r="AF68" s="237" t="str">
        <f>IF(AF66="","",VLOOKUP(AF66,'シフト記号表（勤務時間帯）'!$C$6:$S$35,17,FALSE))</f>
        <v/>
      </c>
      <c r="AG68" s="235" t="str">
        <f>IF(AG66="","",VLOOKUP(AG66,'シフト記号表（勤務時間帯）'!$C$6:$S$35,17,FALSE))</f>
        <v/>
      </c>
      <c r="AH68" s="236" t="str">
        <f>IF(AH66="","",VLOOKUP(AH66,'シフト記号表（勤務時間帯）'!$C$6:$S$35,17,FALSE))</f>
        <v/>
      </c>
      <c r="AI68" s="236" t="str">
        <f>IF(AI66="","",VLOOKUP(AI66,'シフト記号表（勤務時間帯）'!$C$6:$S$35,17,FALSE))</f>
        <v/>
      </c>
      <c r="AJ68" s="236" t="str">
        <f>IF(AJ66="","",VLOOKUP(AJ66,'シフト記号表（勤務時間帯）'!$C$6:$S$35,17,FALSE))</f>
        <v/>
      </c>
      <c r="AK68" s="236" t="str">
        <f>IF(AK66="","",VLOOKUP(AK66,'シフト記号表（勤務時間帯）'!$C$6:$S$35,17,FALSE))</f>
        <v/>
      </c>
      <c r="AL68" s="236" t="str">
        <f>IF(AL66="","",VLOOKUP(AL66,'シフト記号表（勤務時間帯）'!$C$6:$S$35,17,FALSE))</f>
        <v/>
      </c>
      <c r="AM68" s="237" t="str">
        <f>IF(AM66="","",VLOOKUP(AM66,'シフト記号表（勤務時間帯）'!$C$6:$S$35,17,FALSE))</f>
        <v/>
      </c>
      <c r="AN68" s="235" t="str">
        <f>IF(AN66="","",VLOOKUP(AN66,'シフト記号表（勤務時間帯）'!$C$6:$S$35,17,FALSE))</f>
        <v/>
      </c>
      <c r="AO68" s="236" t="str">
        <f>IF(AO66="","",VLOOKUP(AO66,'シフト記号表（勤務時間帯）'!$C$6:$S$35,17,FALSE))</f>
        <v/>
      </c>
      <c r="AP68" s="236" t="str">
        <f>IF(AP66="","",VLOOKUP(AP66,'シフト記号表（勤務時間帯）'!$C$6:$S$35,17,FALSE))</f>
        <v/>
      </c>
      <c r="AQ68" s="236" t="str">
        <f>IF(AQ66="","",VLOOKUP(AQ66,'シフト記号表（勤務時間帯）'!$C$6:$S$35,17,FALSE))</f>
        <v/>
      </c>
      <c r="AR68" s="236" t="str">
        <f>IF(AR66="","",VLOOKUP(AR66,'シフト記号表（勤務時間帯）'!$C$6:$S$35,17,FALSE))</f>
        <v/>
      </c>
      <c r="AS68" s="236" t="str">
        <f>IF(AS66="","",VLOOKUP(AS66,'シフト記号表（勤務時間帯）'!$C$6:$S$35,17,FALSE))</f>
        <v/>
      </c>
      <c r="AT68" s="237" t="str">
        <f>IF(AT66="","",VLOOKUP(AT66,'シフト記号表（勤務時間帯）'!$C$6:$S$35,17,FALSE))</f>
        <v/>
      </c>
      <c r="AU68" s="235" t="str">
        <f>IF(AU66="","",VLOOKUP(AU66,'シフト記号表（勤務時間帯）'!$C$6:$S$35,17,FALSE))</f>
        <v/>
      </c>
      <c r="AV68" s="236" t="str">
        <f>IF(AV66="","",VLOOKUP(AV66,'シフト記号表（勤務時間帯）'!$C$6:$S$35,17,FALSE))</f>
        <v/>
      </c>
      <c r="AW68" s="236" t="str">
        <f>IF(AW66="","",VLOOKUP(AW66,'シフト記号表（勤務時間帯）'!$C$6:$S$35,17,FALSE))</f>
        <v/>
      </c>
      <c r="AX68" s="509">
        <f>IF($BB$3="４週",SUM(S68:AT68),IF($BB$3="暦月",SUM(S68:AW68),""))</f>
        <v>0</v>
      </c>
      <c r="AY68" s="510"/>
      <c r="AZ68" s="511">
        <f>IF($BB$3="４週",AX68/4,IF($BB$3="暦月",'療養通所（100名）'!AX68/('療養通所（100名）'!$BB$8/7),""))</f>
        <v>0</v>
      </c>
      <c r="BA68" s="512"/>
      <c r="BB68" s="432"/>
      <c r="BC68" s="425"/>
      <c r="BD68" s="425"/>
      <c r="BE68" s="425"/>
      <c r="BF68" s="426"/>
    </row>
    <row r="69" spans="2:58" ht="20.25" customHeight="1" x14ac:dyDescent="0.4">
      <c r="B69" s="517">
        <f>B66+1</f>
        <v>16</v>
      </c>
      <c r="C69" s="381"/>
      <c r="D69" s="382"/>
      <c r="E69" s="383"/>
      <c r="F69" s="108"/>
      <c r="G69" s="418"/>
      <c r="H69" s="420"/>
      <c r="I69" s="413"/>
      <c r="J69" s="413"/>
      <c r="K69" s="414"/>
      <c r="L69" s="421"/>
      <c r="M69" s="422"/>
      <c r="N69" s="422"/>
      <c r="O69" s="423"/>
      <c r="P69" s="483" t="s">
        <v>44</v>
      </c>
      <c r="Q69" s="484"/>
      <c r="R69" s="485"/>
      <c r="S69" s="239"/>
      <c r="T69" s="238"/>
      <c r="U69" s="238"/>
      <c r="V69" s="238"/>
      <c r="W69" s="238"/>
      <c r="X69" s="238"/>
      <c r="Y69" s="240"/>
      <c r="Z69" s="239"/>
      <c r="AA69" s="238"/>
      <c r="AB69" s="238"/>
      <c r="AC69" s="238"/>
      <c r="AD69" s="238"/>
      <c r="AE69" s="238"/>
      <c r="AF69" s="240"/>
      <c r="AG69" s="239"/>
      <c r="AH69" s="238"/>
      <c r="AI69" s="238"/>
      <c r="AJ69" s="238"/>
      <c r="AK69" s="238"/>
      <c r="AL69" s="238"/>
      <c r="AM69" s="240"/>
      <c r="AN69" s="239"/>
      <c r="AO69" s="238"/>
      <c r="AP69" s="238"/>
      <c r="AQ69" s="238"/>
      <c r="AR69" s="238"/>
      <c r="AS69" s="238"/>
      <c r="AT69" s="240"/>
      <c r="AU69" s="239"/>
      <c r="AV69" s="238"/>
      <c r="AW69" s="238"/>
      <c r="AX69" s="589"/>
      <c r="AY69" s="590"/>
      <c r="AZ69" s="591"/>
      <c r="BA69" s="592"/>
      <c r="BB69" s="430"/>
      <c r="BC69" s="422"/>
      <c r="BD69" s="422"/>
      <c r="BE69" s="422"/>
      <c r="BF69" s="423"/>
    </row>
    <row r="70" spans="2:58" ht="20.25" customHeight="1" x14ac:dyDescent="0.4">
      <c r="B70" s="517"/>
      <c r="C70" s="384"/>
      <c r="D70" s="385"/>
      <c r="E70" s="386"/>
      <c r="F70" s="83"/>
      <c r="G70" s="408"/>
      <c r="H70" s="412"/>
      <c r="I70" s="413"/>
      <c r="J70" s="413"/>
      <c r="K70" s="414"/>
      <c r="L70" s="368"/>
      <c r="M70" s="369"/>
      <c r="N70" s="369"/>
      <c r="O70" s="370"/>
      <c r="P70" s="499" t="s">
        <v>15</v>
      </c>
      <c r="Q70" s="500"/>
      <c r="R70" s="501"/>
      <c r="S70" s="232" t="str">
        <f>IF(S69="","",VLOOKUP(S69,'シフト記号表（勤務時間帯）'!$C$6:$K$35,9,FALSE))</f>
        <v/>
      </c>
      <c r="T70" s="233" t="str">
        <f>IF(T69="","",VLOOKUP(T69,'シフト記号表（勤務時間帯）'!$C$6:$K$35,9,FALSE))</f>
        <v/>
      </c>
      <c r="U70" s="233" t="str">
        <f>IF(U69="","",VLOOKUP(U69,'シフト記号表（勤務時間帯）'!$C$6:$K$35,9,FALSE))</f>
        <v/>
      </c>
      <c r="V70" s="233" t="str">
        <f>IF(V69="","",VLOOKUP(V69,'シフト記号表（勤務時間帯）'!$C$6:$K$35,9,FALSE))</f>
        <v/>
      </c>
      <c r="W70" s="233" t="str">
        <f>IF(W69="","",VLOOKUP(W69,'シフト記号表（勤務時間帯）'!$C$6:$K$35,9,FALSE))</f>
        <v/>
      </c>
      <c r="X70" s="233" t="str">
        <f>IF(X69="","",VLOOKUP(X69,'シフト記号表（勤務時間帯）'!$C$6:$K$35,9,FALSE))</f>
        <v/>
      </c>
      <c r="Y70" s="234" t="str">
        <f>IF(Y69="","",VLOOKUP(Y69,'シフト記号表（勤務時間帯）'!$C$6:$K$35,9,FALSE))</f>
        <v/>
      </c>
      <c r="Z70" s="232" t="str">
        <f>IF(Z69="","",VLOOKUP(Z69,'シフト記号表（勤務時間帯）'!$C$6:$K$35,9,FALSE))</f>
        <v/>
      </c>
      <c r="AA70" s="233" t="str">
        <f>IF(AA69="","",VLOOKUP(AA69,'シフト記号表（勤務時間帯）'!$C$6:$K$35,9,FALSE))</f>
        <v/>
      </c>
      <c r="AB70" s="233" t="str">
        <f>IF(AB69="","",VLOOKUP(AB69,'シフト記号表（勤務時間帯）'!$C$6:$K$35,9,FALSE))</f>
        <v/>
      </c>
      <c r="AC70" s="233" t="str">
        <f>IF(AC69="","",VLOOKUP(AC69,'シフト記号表（勤務時間帯）'!$C$6:$K$35,9,FALSE))</f>
        <v/>
      </c>
      <c r="AD70" s="233" t="str">
        <f>IF(AD69="","",VLOOKUP(AD69,'シフト記号表（勤務時間帯）'!$C$6:$K$35,9,FALSE))</f>
        <v/>
      </c>
      <c r="AE70" s="233" t="str">
        <f>IF(AE69="","",VLOOKUP(AE69,'シフト記号表（勤務時間帯）'!$C$6:$K$35,9,FALSE))</f>
        <v/>
      </c>
      <c r="AF70" s="234" t="str">
        <f>IF(AF69="","",VLOOKUP(AF69,'シフト記号表（勤務時間帯）'!$C$6:$K$35,9,FALSE))</f>
        <v/>
      </c>
      <c r="AG70" s="232" t="str">
        <f>IF(AG69="","",VLOOKUP(AG69,'シフト記号表（勤務時間帯）'!$C$6:$K$35,9,FALSE))</f>
        <v/>
      </c>
      <c r="AH70" s="233" t="str">
        <f>IF(AH69="","",VLOOKUP(AH69,'シフト記号表（勤務時間帯）'!$C$6:$K$35,9,FALSE))</f>
        <v/>
      </c>
      <c r="AI70" s="233" t="str">
        <f>IF(AI69="","",VLOOKUP(AI69,'シフト記号表（勤務時間帯）'!$C$6:$K$35,9,FALSE))</f>
        <v/>
      </c>
      <c r="AJ70" s="233" t="str">
        <f>IF(AJ69="","",VLOOKUP(AJ69,'シフト記号表（勤務時間帯）'!$C$6:$K$35,9,FALSE))</f>
        <v/>
      </c>
      <c r="AK70" s="233" t="str">
        <f>IF(AK69="","",VLOOKUP(AK69,'シフト記号表（勤務時間帯）'!$C$6:$K$35,9,FALSE))</f>
        <v/>
      </c>
      <c r="AL70" s="233" t="str">
        <f>IF(AL69="","",VLOOKUP(AL69,'シフト記号表（勤務時間帯）'!$C$6:$K$35,9,FALSE))</f>
        <v/>
      </c>
      <c r="AM70" s="234" t="str">
        <f>IF(AM69="","",VLOOKUP(AM69,'シフト記号表（勤務時間帯）'!$C$6:$K$35,9,FALSE))</f>
        <v/>
      </c>
      <c r="AN70" s="232" t="str">
        <f>IF(AN69="","",VLOOKUP(AN69,'シフト記号表（勤務時間帯）'!$C$6:$K$35,9,FALSE))</f>
        <v/>
      </c>
      <c r="AO70" s="233" t="str">
        <f>IF(AO69="","",VLOOKUP(AO69,'シフト記号表（勤務時間帯）'!$C$6:$K$35,9,FALSE))</f>
        <v/>
      </c>
      <c r="AP70" s="233" t="str">
        <f>IF(AP69="","",VLOOKUP(AP69,'シフト記号表（勤務時間帯）'!$C$6:$K$35,9,FALSE))</f>
        <v/>
      </c>
      <c r="AQ70" s="233" t="str">
        <f>IF(AQ69="","",VLOOKUP(AQ69,'シフト記号表（勤務時間帯）'!$C$6:$K$35,9,FALSE))</f>
        <v/>
      </c>
      <c r="AR70" s="233" t="str">
        <f>IF(AR69="","",VLOOKUP(AR69,'シフト記号表（勤務時間帯）'!$C$6:$K$35,9,FALSE))</f>
        <v/>
      </c>
      <c r="AS70" s="233" t="str">
        <f>IF(AS69="","",VLOOKUP(AS69,'シフト記号表（勤務時間帯）'!$C$6:$K$35,9,FALSE))</f>
        <v/>
      </c>
      <c r="AT70" s="234" t="str">
        <f>IF(AT69="","",VLOOKUP(AT69,'シフト記号表（勤務時間帯）'!$C$6:$K$35,9,FALSE))</f>
        <v/>
      </c>
      <c r="AU70" s="232" t="str">
        <f>IF(AU69="","",VLOOKUP(AU69,'シフト記号表（勤務時間帯）'!$C$6:$K$35,9,FALSE))</f>
        <v/>
      </c>
      <c r="AV70" s="233" t="str">
        <f>IF(AV69="","",VLOOKUP(AV69,'シフト記号表（勤務時間帯）'!$C$6:$K$35,9,FALSE))</f>
        <v/>
      </c>
      <c r="AW70" s="233" t="str">
        <f>IF(AW69="","",VLOOKUP(AW69,'シフト記号表（勤務時間帯）'!$C$6:$K$35,9,FALSE))</f>
        <v/>
      </c>
      <c r="AX70" s="502">
        <f>IF($BB$3="４週",SUM(S70:AT70),IF($BB$3="暦月",SUM(S70:AW70),""))</f>
        <v>0</v>
      </c>
      <c r="AY70" s="503"/>
      <c r="AZ70" s="504">
        <f>IF($BB$3="４週",AX70/4,IF($BB$3="暦月",'療養通所（100名）'!AX70/('療養通所（100名）'!$BB$8/7),""))</f>
        <v>0</v>
      </c>
      <c r="BA70" s="505"/>
      <c r="BB70" s="431"/>
      <c r="BC70" s="369"/>
      <c r="BD70" s="369"/>
      <c r="BE70" s="369"/>
      <c r="BF70" s="370"/>
    </row>
    <row r="71" spans="2:58" ht="20.25" customHeight="1" x14ac:dyDescent="0.4">
      <c r="B71" s="517"/>
      <c r="C71" s="387"/>
      <c r="D71" s="388"/>
      <c r="E71" s="389"/>
      <c r="F71" s="111">
        <f>C69</f>
        <v>0</v>
      </c>
      <c r="G71" s="419"/>
      <c r="H71" s="412"/>
      <c r="I71" s="413"/>
      <c r="J71" s="413"/>
      <c r="K71" s="414"/>
      <c r="L71" s="424"/>
      <c r="M71" s="425"/>
      <c r="N71" s="425"/>
      <c r="O71" s="426"/>
      <c r="P71" s="514" t="s">
        <v>45</v>
      </c>
      <c r="Q71" s="515"/>
      <c r="R71" s="516"/>
      <c r="S71" s="235" t="str">
        <f>IF(S69="","",VLOOKUP(S69,'シフト記号表（勤務時間帯）'!$C$6:$S$35,17,FALSE))</f>
        <v/>
      </c>
      <c r="T71" s="236" t="str">
        <f>IF(T69="","",VLOOKUP(T69,'シフト記号表（勤務時間帯）'!$C$6:$S$35,17,FALSE))</f>
        <v/>
      </c>
      <c r="U71" s="236" t="str">
        <f>IF(U69="","",VLOOKUP(U69,'シフト記号表（勤務時間帯）'!$C$6:$S$35,17,FALSE))</f>
        <v/>
      </c>
      <c r="V71" s="236" t="str">
        <f>IF(V69="","",VLOOKUP(V69,'シフト記号表（勤務時間帯）'!$C$6:$S$35,17,FALSE))</f>
        <v/>
      </c>
      <c r="W71" s="236" t="str">
        <f>IF(W69="","",VLOOKUP(W69,'シフト記号表（勤務時間帯）'!$C$6:$S$35,17,FALSE))</f>
        <v/>
      </c>
      <c r="X71" s="236" t="str">
        <f>IF(X69="","",VLOOKUP(X69,'シフト記号表（勤務時間帯）'!$C$6:$S$35,17,FALSE))</f>
        <v/>
      </c>
      <c r="Y71" s="237" t="str">
        <f>IF(Y69="","",VLOOKUP(Y69,'シフト記号表（勤務時間帯）'!$C$6:$S$35,17,FALSE))</f>
        <v/>
      </c>
      <c r="Z71" s="235" t="str">
        <f>IF(Z69="","",VLOOKUP(Z69,'シフト記号表（勤務時間帯）'!$C$6:$S$35,17,FALSE))</f>
        <v/>
      </c>
      <c r="AA71" s="236" t="str">
        <f>IF(AA69="","",VLOOKUP(AA69,'シフト記号表（勤務時間帯）'!$C$6:$S$35,17,FALSE))</f>
        <v/>
      </c>
      <c r="AB71" s="236" t="str">
        <f>IF(AB69="","",VLOOKUP(AB69,'シフト記号表（勤務時間帯）'!$C$6:$S$35,17,FALSE))</f>
        <v/>
      </c>
      <c r="AC71" s="236" t="str">
        <f>IF(AC69="","",VLOOKUP(AC69,'シフト記号表（勤務時間帯）'!$C$6:$S$35,17,FALSE))</f>
        <v/>
      </c>
      <c r="AD71" s="236" t="str">
        <f>IF(AD69="","",VLOOKUP(AD69,'シフト記号表（勤務時間帯）'!$C$6:$S$35,17,FALSE))</f>
        <v/>
      </c>
      <c r="AE71" s="236" t="str">
        <f>IF(AE69="","",VLOOKUP(AE69,'シフト記号表（勤務時間帯）'!$C$6:$S$35,17,FALSE))</f>
        <v/>
      </c>
      <c r="AF71" s="237" t="str">
        <f>IF(AF69="","",VLOOKUP(AF69,'シフト記号表（勤務時間帯）'!$C$6:$S$35,17,FALSE))</f>
        <v/>
      </c>
      <c r="AG71" s="235" t="str">
        <f>IF(AG69="","",VLOOKUP(AG69,'シフト記号表（勤務時間帯）'!$C$6:$S$35,17,FALSE))</f>
        <v/>
      </c>
      <c r="AH71" s="236" t="str">
        <f>IF(AH69="","",VLOOKUP(AH69,'シフト記号表（勤務時間帯）'!$C$6:$S$35,17,FALSE))</f>
        <v/>
      </c>
      <c r="AI71" s="236" t="str">
        <f>IF(AI69="","",VLOOKUP(AI69,'シフト記号表（勤務時間帯）'!$C$6:$S$35,17,FALSE))</f>
        <v/>
      </c>
      <c r="AJ71" s="236" t="str">
        <f>IF(AJ69="","",VLOOKUP(AJ69,'シフト記号表（勤務時間帯）'!$C$6:$S$35,17,FALSE))</f>
        <v/>
      </c>
      <c r="AK71" s="236" t="str">
        <f>IF(AK69="","",VLOOKUP(AK69,'シフト記号表（勤務時間帯）'!$C$6:$S$35,17,FALSE))</f>
        <v/>
      </c>
      <c r="AL71" s="236" t="str">
        <f>IF(AL69="","",VLOOKUP(AL69,'シフト記号表（勤務時間帯）'!$C$6:$S$35,17,FALSE))</f>
        <v/>
      </c>
      <c r="AM71" s="237" t="str">
        <f>IF(AM69="","",VLOOKUP(AM69,'シフト記号表（勤務時間帯）'!$C$6:$S$35,17,FALSE))</f>
        <v/>
      </c>
      <c r="AN71" s="235" t="str">
        <f>IF(AN69="","",VLOOKUP(AN69,'シフト記号表（勤務時間帯）'!$C$6:$S$35,17,FALSE))</f>
        <v/>
      </c>
      <c r="AO71" s="236" t="str">
        <f>IF(AO69="","",VLOOKUP(AO69,'シフト記号表（勤務時間帯）'!$C$6:$S$35,17,FALSE))</f>
        <v/>
      </c>
      <c r="AP71" s="236" t="str">
        <f>IF(AP69="","",VLOOKUP(AP69,'シフト記号表（勤務時間帯）'!$C$6:$S$35,17,FALSE))</f>
        <v/>
      </c>
      <c r="AQ71" s="236" t="str">
        <f>IF(AQ69="","",VLOOKUP(AQ69,'シフト記号表（勤務時間帯）'!$C$6:$S$35,17,FALSE))</f>
        <v/>
      </c>
      <c r="AR71" s="236" t="str">
        <f>IF(AR69="","",VLOOKUP(AR69,'シフト記号表（勤務時間帯）'!$C$6:$S$35,17,FALSE))</f>
        <v/>
      </c>
      <c r="AS71" s="236" t="str">
        <f>IF(AS69="","",VLOOKUP(AS69,'シフト記号表（勤務時間帯）'!$C$6:$S$35,17,FALSE))</f>
        <v/>
      </c>
      <c r="AT71" s="237" t="str">
        <f>IF(AT69="","",VLOOKUP(AT69,'シフト記号表（勤務時間帯）'!$C$6:$S$35,17,FALSE))</f>
        <v/>
      </c>
      <c r="AU71" s="235" t="str">
        <f>IF(AU69="","",VLOOKUP(AU69,'シフト記号表（勤務時間帯）'!$C$6:$S$35,17,FALSE))</f>
        <v/>
      </c>
      <c r="AV71" s="236" t="str">
        <f>IF(AV69="","",VLOOKUP(AV69,'シフト記号表（勤務時間帯）'!$C$6:$S$35,17,FALSE))</f>
        <v/>
      </c>
      <c r="AW71" s="236" t="str">
        <f>IF(AW69="","",VLOOKUP(AW69,'シフト記号表（勤務時間帯）'!$C$6:$S$35,17,FALSE))</f>
        <v/>
      </c>
      <c r="AX71" s="509">
        <f>IF($BB$3="４週",SUM(S71:AT71),IF($BB$3="暦月",SUM(S71:AW71),""))</f>
        <v>0</v>
      </c>
      <c r="AY71" s="510"/>
      <c r="AZ71" s="511">
        <f>IF($BB$3="４週",AX71/4,IF($BB$3="暦月",'療養通所（100名）'!AX71/('療養通所（100名）'!$BB$8/7),""))</f>
        <v>0</v>
      </c>
      <c r="BA71" s="512"/>
      <c r="BB71" s="432"/>
      <c r="BC71" s="425"/>
      <c r="BD71" s="425"/>
      <c r="BE71" s="425"/>
      <c r="BF71" s="426"/>
    </row>
    <row r="72" spans="2:58" ht="20.25" customHeight="1" x14ac:dyDescent="0.4">
      <c r="B72" s="517">
        <f>B69+1</f>
        <v>17</v>
      </c>
      <c r="C72" s="381"/>
      <c r="D72" s="382"/>
      <c r="E72" s="383"/>
      <c r="F72" s="108"/>
      <c r="G72" s="418"/>
      <c r="H72" s="420"/>
      <c r="I72" s="413"/>
      <c r="J72" s="413"/>
      <c r="K72" s="414"/>
      <c r="L72" s="421"/>
      <c r="M72" s="422"/>
      <c r="N72" s="422"/>
      <c r="O72" s="423"/>
      <c r="P72" s="483" t="s">
        <v>44</v>
      </c>
      <c r="Q72" s="484"/>
      <c r="R72" s="485"/>
      <c r="S72" s="239"/>
      <c r="T72" s="238"/>
      <c r="U72" s="238"/>
      <c r="V72" s="238"/>
      <c r="W72" s="238"/>
      <c r="X72" s="238"/>
      <c r="Y72" s="240"/>
      <c r="Z72" s="239"/>
      <c r="AA72" s="238"/>
      <c r="AB72" s="238"/>
      <c r="AC72" s="238"/>
      <c r="AD72" s="238"/>
      <c r="AE72" s="238"/>
      <c r="AF72" s="240"/>
      <c r="AG72" s="239"/>
      <c r="AH72" s="238"/>
      <c r="AI72" s="238"/>
      <c r="AJ72" s="238"/>
      <c r="AK72" s="238"/>
      <c r="AL72" s="238"/>
      <c r="AM72" s="240"/>
      <c r="AN72" s="239"/>
      <c r="AO72" s="238"/>
      <c r="AP72" s="238"/>
      <c r="AQ72" s="238"/>
      <c r="AR72" s="238"/>
      <c r="AS72" s="238"/>
      <c r="AT72" s="240"/>
      <c r="AU72" s="239"/>
      <c r="AV72" s="238"/>
      <c r="AW72" s="238"/>
      <c r="AX72" s="589"/>
      <c r="AY72" s="590"/>
      <c r="AZ72" s="591"/>
      <c r="BA72" s="592"/>
      <c r="BB72" s="430"/>
      <c r="BC72" s="422"/>
      <c r="BD72" s="422"/>
      <c r="BE72" s="422"/>
      <c r="BF72" s="423"/>
    </row>
    <row r="73" spans="2:58" ht="20.25" customHeight="1" x14ac:dyDescent="0.4">
      <c r="B73" s="517"/>
      <c r="C73" s="384"/>
      <c r="D73" s="385"/>
      <c r="E73" s="386"/>
      <c r="F73" s="83"/>
      <c r="G73" s="408"/>
      <c r="H73" s="412"/>
      <c r="I73" s="413"/>
      <c r="J73" s="413"/>
      <c r="K73" s="414"/>
      <c r="L73" s="368"/>
      <c r="M73" s="369"/>
      <c r="N73" s="369"/>
      <c r="O73" s="370"/>
      <c r="P73" s="499" t="s">
        <v>15</v>
      </c>
      <c r="Q73" s="500"/>
      <c r="R73" s="501"/>
      <c r="S73" s="232" t="str">
        <f>IF(S72="","",VLOOKUP(S72,'シフト記号表（勤務時間帯）'!$C$6:$K$35,9,FALSE))</f>
        <v/>
      </c>
      <c r="T73" s="233" t="str">
        <f>IF(T72="","",VLOOKUP(T72,'シフト記号表（勤務時間帯）'!$C$6:$K$35,9,FALSE))</f>
        <v/>
      </c>
      <c r="U73" s="233" t="str">
        <f>IF(U72="","",VLOOKUP(U72,'シフト記号表（勤務時間帯）'!$C$6:$K$35,9,FALSE))</f>
        <v/>
      </c>
      <c r="V73" s="233" t="str">
        <f>IF(V72="","",VLOOKUP(V72,'シフト記号表（勤務時間帯）'!$C$6:$K$35,9,FALSE))</f>
        <v/>
      </c>
      <c r="W73" s="233" t="str">
        <f>IF(W72="","",VLOOKUP(W72,'シフト記号表（勤務時間帯）'!$C$6:$K$35,9,FALSE))</f>
        <v/>
      </c>
      <c r="X73" s="233" t="str">
        <f>IF(X72="","",VLOOKUP(X72,'シフト記号表（勤務時間帯）'!$C$6:$K$35,9,FALSE))</f>
        <v/>
      </c>
      <c r="Y73" s="234" t="str">
        <f>IF(Y72="","",VLOOKUP(Y72,'シフト記号表（勤務時間帯）'!$C$6:$K$35,9,FALSE))</f>
        <v/>
      </c>
      <c r="Z73" s="232" t="str">
        <f>IF(Z72="","",VLOOKUP(Z72,'シフト記号表（勤務時間帯）'!$C$6:$K$35,9,FALSE))</f>
        <v/>
      </c>
      <c r="AA73" s="233" t="str">
        <f>IF(AA72="","",VLOOKUP(AA72,'シフト記号表（勤務時間帯）'!$C$6:$K$35,9,FALSE))</f>
        <v/>
      </c>
      <c r="AB73" s="233" t="str">
        <f>IF(AB72="","",VLOOKUP(AB72,'シフト記号表（勤務時間帯）'!$C$6:$K$35,9,FALSE))</f>
        <v/>
      </c>
      <c r="AC73" s="233" t="str">
        <f>IF(AC72="","",VLOOKUP(AC72,'シフト記号表（勤務時間帯）'!$C$6:$K$35,9,FALSE))</f>
        <v/>
      </c>
      <c r="AD73" s="233" t="str">
        <f>IF(AD72="","",VLOOKUP(AD72,'シフト記号表（勤務時間帯）'!$C$6:$K$35,9,FALSE))</f>
        <v/>
      </c>
      <c r="AE73" s="233" t="str">
        <f>IF(AE72="","",VLOOKUP(AE72,'シフト記号表（勤務時間帯）'!$C$6:$K$35,9,FALSE))</f>
        <v/>
      </c>
      <c r="AF73" s="234" t="str">
        <f>IF(AF72="","",VLOOKUP(AF72,'シフト記号表（勤務時間帯）'!$C$6:$K$35,9,FALSE))</f>
        <v/>
      </c>
      <c r="AG73" s="232" t="str">
        <f>IF(AG72="","",VLOOKUP(AG72,'シフト記号表（勤務時間帯）'!$C$6:$K$35,9,FALSE))</f>
        <v/>
      </c>
      <c r="AH73" s="233" t="str">
        <f>IF(AH72="","",VLOOKUP(AH72,'シフト記号表（勤務時間帯）'!$C$6:$K$35,9,FALSE))</f>
        <v/>
      </c>
      <c r="AI73" s="233" t="str">
        <f>IF(AI72="","",VLOOKUP(AI72,'シフト記号表（勤務時間帯）'!$C$6:$K$35,9,FALSE))</f>
        <v/>
      </c>
      <c r="AJ73" s="233" t="str">
        <f>IF(AJ72="","",VLOOKUP(AJ72,'シフト記号表（勤務時間帯）'!$C$6:$K$35,9,FALSE))</f>
        <v/>
      </c>
      <c r="AK73" s="233" t="str">
        <f>IF(AK72="","",VLOOKUP(AK72,'シフト記号表（勤務時間帯）'!$C$6:$K$35,9,FALSE))</f>
        <v/>
      </c>
      <c r="AL73" s="233" t="str">
        <f>IF(AL72="","",VLOOKUP(AL72,'シフト記号表（勤務時間帯）'!$C$6:$K$35,9,FALSE))</f>
        <v/>
      </c>
      <c r="AM73" s="234" t="str">
        <f>IF(AM72="","",VLOOKUP(AM72,'シフト記号表（勤務時間帯）'!$C$6:$K$35,9,FALSE))</f>
        <v/>
      </c>
      <c r="AN73" s="232" t="str">
        <f>IF(AN72="","",VLOOKUP(AN72,'シフト記号表（勤務時間帯）'!$C$6:$K$35,9,FALSE))</f>
        <v/>
      </c>
      <c r="AO73" s="233" t="str">
        <f>IF(AO72="","",VLOOKUP(AO72,'シフト記号表（勤務時間帯）'!$C$6:$K$35,9,FALSE))</f>
        <v/>
      </c>
      <c r="AP73" s="233" t="str">
        <f>IF(AP72="","",VLOOKUP(AP72,'シフト記号表（勤務時間帯）'!$C$6:$K$35,9,FALSE))</f>
        <v/>
      </c>
      <c r="AQ73" s="233" t="str">
        <f>IF(AQ72="","",VLOOKUP(AQ72,'シフト記号表（勤務時間帯）'!$C$6:$K$35,9,FALSE))</f>
        <v/>
      </c>
      <c r="AR73" s="233" t="str">
        <f>IF(AR72="","",VLOOKUP(AR72,'シフト記号表（勤務時間帯）'!$C$6:$K$35,9,FALSE))</f>
        <v/>
      </c>
      <c r="AS73" s="233" t="str">
        <f>IF(AS72="","",VLOOKUP(AS72,'シフト記号表（勤務時間帯）'!$C$6:$K$35,9,FALSE))</f>
        <v/>
      </c>
      <c r="AT73" s="234" t="str">
        <f>IF(AT72="","",VLOOKUP(AT72,'シフト記号表（勤務時間帯）'!$C$6:$K$35,9,FALSE))</f>
        <v/>
      </c>
      <c r="AU73" s="232" t="str">
        <f>IF(AU72="","",VLOOKUP(AU72,'シフト記号表（勤務時間帯）'!$C$6:$K$35,9,FALSE))</f>
        <v/>
      </c>
      <c r="AV73" s="233" t="str">
        <f>IF(AV72="","",VLOOKUP(AV72,'シフト記号表（勤務時間帯）'!$C$6:$K$35,9,FALSE))</f>
        <v/>
      </c>
      <c r="AW73" s="233" t="str">
        <f>IF(AW72="","",VLOOKUP(AW72,'シフト記号表（勤務時間帯）'!$C$6:$K$35,9,FALSE))</f>
        <v/>
      </c>
      <c r="AX73" s="502">
        <f>IF($BB$3="４週",SUM(S73:AT73),IF($BB$3="暦月",SUM(S73:AW73),""))</f>
        <v>0</v>
      </c>
      <c r="AY73" s="503"/>
      <c r="AZ73" s="504">
        <f>IF($BB$3="４週",AX73/4,IF($BB$3="暦月",'療養通所（100名）'!AX73/('療養通所（100名）'!$BB$8/7),""))</f>
        <v>0</v>
      </c>
      <c r="BA73" s="505"/>
      <c r="BB73" s="431"/>
      <c r="BC73" s="369"/>
      <c r="BD73" s="369"/>
      <c r="BE73" s="369"/>
      <c r="BF73" s="370"/>
    </row>
    <row r="74" spans="2:58" ht="20.25" customHeight="1" x14ac:dyDescent="0.4">
      <c r="B74" s="517"/>
      <c r="C74" s="387"/>
      <c r="D74" s="388"/>
      <c r="E74" s="389"/>
      <c r="F74" s="111">
        <f>C72</f>
        <v>0</v>
      </c>
      <c r="G74" s="419"/>
      <c r="H74" s="412"/>
      <c r="I74" s="413"/>
      <c r="J74" s="413"/>
      <c r="K74" s="414"/>
      <c r="L74" s="424"/>
      <c r="M74" s="425"/>
      <c r="N74" s="425"/>
      <c r="O74" s="426"/>
      <c r="P74" s="514" t="s">
        <v>45</v>
      </c>
      <c r="Q74" s="515"/>
      <c r="R74" s="516"/>
      <c r="S74" s="235" t="str">
        <f>IF(S72="","",VLOOKUP(S72,'シフト記号表（勤務時間帯）'!$C$6:$S$35,17,FALSE))</f>
        <v/>
      </c>
      <c r="T74" s="236" t="str">
        <f>IF(T72="","",VLOOKUP(T72,'シフト記号表（勤務時間帯）'!$C$6:$S$35,17,FALSE))</f>
        <v/>
      </c>
      <c r="U74" s="236" t="str">
        <f>IF(U72="","",VLOOKUP(U72,'シフト記号表（勤務時間帯）'!$C$6:$S$35,17,FALSE))</f>
        <v/>
      </c>
      <c r="V74" s="236" t="str">
        <f>IF(V72="","",VLOOKUP(V72,'シフト記号表（勤務時間帯）'!$C$6:$S$35,17,FALSE))</f>
        <v/>
      </c>
      <c r="W74" s="236" t="str">
        <f>IF(W72="","",VLOOKUP(W72,'シフト記号表（勤務時間帯）'!$C$6:$S$35,17,FALSE))</f>
        <v/>
      </c>
      <c r="X74" s="236" t="str">
        <f>IF(X72="","",VLOOKUP(X72,'シフト記号表（勤務時間帯）'!$C$6:$S$35,17,FALSE))</f>
        <v/>
      </c>
      <c r="Y74" s="237" t="str">
        <f>IF(Y72="","",VLOOKUP(Y72,'シフト記号表（勤務時間帯）'!$C$6:$S$35,17,FALSE))</f>
        <v/>
      </c>
      <c r="Z74" s="235" t="str">
        <f>IF(Z72="","",VLOOKUP(Z72,'シフト記号表（勤務時間帯）'!$C$6:$S$35,17,FALSE))</f>
        <v/>
      </c>
      <c r="AA74" s="236" t="str">
        <f>IF(AA72="","",VLOOKUP(AA72,'シフト記号表（勤務時間帯）'!$C$6:$S$35,17,FALSE))</f>
        <v/>
      </c>
      <c r="AB74" s="236" t="str">
        <f>IF(AB72="","",VLOOKUP(AB72,'シフト記号表（勤務時間帯）'!$C$6:$S$35,17,FALSE))</f>
        <v/>
      </c>
      <c r="AC74" s="236" t="str">
        <f>IF(AC72="","",VLOOKUP(AC72,'シフト記号表（勤務時間帯）'!$C$6:$S$35,17,FALSE))</f>
        <v/>
      </c>
      <c r="AD74" s="236" t="str">
        <f>IF(AD72="","",VLOOKUP(AD72,'シフト記号表（勤務時間帯）'!$C$6:$S$35,17,FALSE))</f>
        <v/>
      </c>
      <c r="AE74" s="236" t="str">
        <f>IF(AE72="","",VLOOKUP(AE72,'シフト記号表（勤務時間帯）'!$C$6:$S$35,17,FALSE))</f>
        <v/>
      </c>
      <c r="AF74" s="237" t="str">
        <f>IF(AF72="","",VLOOKUP(AF72,'シフト記号表（勤務時間帯）'!$C$6:$S$35,17,FALSE))</f>
        <v/>
      </c>
      <c r="AG74" s="235" t="str">
        <f>IF(AG72="","",VLOOKUP(AG72,'シフト記号表（勤務時間帯）'!$C$6:$S$35,17,FALSE))</f>
        <v/>
      </c>
      <c r="AH74" s="236" t="str">
        <f>IF(AH72="","",VLOOKUP(AH72,'シフト記号表（勤務時間帯）'!$C$6:$S$35,17,FALSE))</f>
        <v/>
      </c>
      <c r="AI74" s="236" t="str">
        <f>IF(AI72="","",VLOOKUP(AI72,'シフト記号表（勤務時間帯）'!$C$6:$S$35,17,FALSE))</f>
        <v/>
      </c>
      <c r="AJ74" s="236" t="str">
        <f>IF(AJ72="","",VLOOKUP(AJ72,'シフト記号表（勤務時間帯）'!$C$6:$S$35,17,FALSE))</f>
        <v/>
      </c>
      <c r="AK74" s="236" t="str">
        <f>IF(AK72="","",VLOOKUP(AK72,'シフト記号表（勤務時間帯）'!$C$6:$S$35,17,FALSE))</f>
        <v/>
      </c>
      <c r="AL74" s="236" t="str">
        <f>IF(AL72="","",VLOOKUP(AL72,'シフト記号表（勤務時間帯）'!$C$6:$S$35,17,FALSE))</f>
        <v/>
      </c>
      <c r="AM74" s="237" t="str">
        <f>IF(AM72="","",VLOOKUP(AM72,'シフト記号表（勤務時間帯）'!$C$6:$S$35,17,FALSE))</f>
        <v/>
      </c>
      <c r="AN74" s="235" t="str">
        <f>IF(AN72="","",VLOOKUP(AN72,'シフト記号表（勤務時間帯）'!$C$6:$S$35,17,FALSE))</f>
        <v/>
      </c>
      <c r="AO74" s="236" t="str">
        <f>IF(AO72="","",VLOOKUP(AO72,'シフト記号表（勤務時間帯）'!$C$6:$S$35,17,FALSE))</f>
        <v/>
      </c>
      <c r="AP74" s="236" t="str">
        <f>IF(AP72="","",VLOOKUP(AP72,'シフト記号表（勤務時間帯）'!$C$6:$S$35,17,FALSE))</f>
        <v/>
      </c>
      <c r="AQ74" s="236" t="str">
        <f>IF(AQ72="","",VLOOKUP(AQ72,'シフト記号表（勤務時間帯）'!$C$6:$S$35,17,FALSE))</f>
        <v/>
      </c>
      <c r="AR74" s="236" t="str">
        <f>IF(AR72="","",VLOOKUP(AR72,'シフト記号表（勤務時間帯）'!$C$6:$S$35,17,FALSE))</f>
        <v/>
      </c>
      <c r="AS74" s="236" t="str">
        <f>IF(AS72="","",VLOOKUP(AS72,'シフト記号表（勤務時間帯）'!$C$6:$S$35,17,FALSE))</f>
        <v/>
      </c>
      <c r="AT74" s="237" t="str">
        <f>IF(AT72="","",VLOOKUP(AT72,'シフト記号表（勤務時間帯）'!$C$6:$S$35,17,FALSE))</f>
        <v/>
      </c>
      <c r="AU74" s="235" t="str">
        <f>IF(AU72="","",VLOOKUP(AU72,'シフト記号表（勤務時間帯）'!$C$6:$S$35,17,FALSE))</f>
        <v/>
      </c>
      <c r="AV74" s="236" t="str">
        <f>IF(AV72="","",VLOOKUP(AV72,'シフト記号表（勤務時間帯）'!$C$6:$S$35,17,FALSE))</f>
        <v/>
      </c>
      <c r="AW74" s="236" t="str">
        <f>IF(AW72="","",VLOOKUP(AW72,'シフト記号表（勤務時間帯）'!$C$6:$S$35,17,FALSE))</f>
        <v/>
      </c>
      <c r="AX74" s="509">
        <f>IF($BB$3="４週",SUM(S74:AT74),IF($BB$3="暦月",SUM(S74:AW74),""))</f>
        <v>0</v>
      </c>
      <c r="AY74" s="510"/>
      <c r="AZ74" s="511">
        <f>IF($BB$3="４週",AX74/4,IF($BB$3="暦月",'療養通所（100名）'!AX74/('療養通所（100名）'!$BB$8/7),""))</f>
        <v>0</v>
      </c>
      <c r="BA74" s="512"/>
      <c r="BB74" s="432"/>
      <c r="BC74" s="425"/>
      <c r="BD74" s="425"/>
      <c r="BE74" s="425"/>
      <c r="BF74" s="426"/>
    </row>
    <row r="75" spans="2:58" ht="20.25" customHeight="1" x14ac:dyDescent="0.4">
      <c r="B75" s="517">
        <f>B72+1</f>
        <v>18</v>
      </c>
      <c r="C75" s="381"/>
      <c r="D75" s="382"/>
      <c r="E75" s="383"/>
      <c r="F75" s="108"/>
      <c r="G75" s="418"/>
      <c r="H75" s="420"/>
      <c r="I75" s="413"/>
      <c r="J75" s="413"/>
      <c r="K75" s="414"/>
      <c r="L75" s="421"/>
      <c r="M75" s="422"/>
      <c r="N75" s="422"/>
      <c r="O75" s="423"/>
      <c r="P75" s="483" t="s">
        <v>44</v>
      </c>
      <c r="Q75" s="484"/>
      <c r="R75" s="485"/>
      <c r="S75" s="239"/>
      <c r="T75" s="238"/>
      <c r="U75" s="238"/>
      <c r="V75" s="238"/>
      <c r="W75" s="238"/>
      <c r="X75" s="238"/>
      <c r="Y75" s="240"/>
      <c r="Z75" s="239"/>
      <c r="AA75" s="238"/>
      <c r="AB75" s="238"/>
      <c r="AC75" s="238"/>
      <c r="AD75" s="238"/>
      <c r="AE75" s="238"/>
      <c r="AF75" s="240"/>
      <c r="AG75" s="239"/>
      <c r="AH75" s="238"/>
      <c r="AI75" s="238"/>
      <c r="AJ75" s="238"/>
      <c r="AK75" s="238"/>
      <c r="AL75" s="238"/>
      <c r="AM75" s="240"/>
      <c r="AN75" s="239"/>
      <c r="AO75" s="238"/>
      <c r="AP75" s="238"/>
      <c r="AQ75" s="238"/>
      <c r="AR75" s="238"/>
      <c r="AS75" s="238"/>
      <c r="AT75" s="240"/>
      <c r="AU75" s="239"/>
      <c r="AV75" s="238"/>
      <c r="AW75" s="238"/>
      <c r="AX75" s="589"/>
      <c r="AY75" s="590"/>
      <c r="AZ75" s="591"/>
      <c r="BA75" s="592"/>
      <c r="BB75" s="430"/>
      <c r="BC75" s="422"/>
      <c r="BD75" s="422"/>
      <c r="BE75" s="422"/>
      <c r="BF75" s="423"/>
    </row>
    <row r="76" spans="2:58" ht="20.25" customHeight="1" x14ac:dyDescent="0.4">
      <c r="B76" s="517"/>
      <c r="C76" s="384"/>
      <c r="D76" s="385"/>
      <c r="E76" s="386"/>
      <c r="F76" s="83"/>
      <c r="G76" s="408"/>
      <c r="H76" s="412"/>
      <c r="I76" s="413"/>
      <c r="J76" s="413"/>
      <c r="K76" s="414"/>
      <c r="L76" s="368"/>
      <c r="M76" s="369"/>
      <c r="N76" s="369"/>
      <c r="O76" s="370"/>
      <c r="P76" s="499" t="s">
        <v>15</v>
      </c>
      <c r="Q76" s="500"/>
      <c r="R76" s="501"/>
      <c r="S76" s="232" t="str">
        <f>IF(S75="","",VLOOKUP(S75,'シフト記号表（勤務時間帯）'!$C$6:$K$35,9,FALSE))</f>
        <v/>
      </c>
      <c r="T76" s="233" t="str">
        <f>IF(T75="","",VLOOKUP(T75,'シフト記号表（勤務時間帯）'!$C$6:$K$35,9,FALSE))</f>
        <v/>
      </c>
      <c r="U76" s="233" t="str">
        <f>IF(U75="","",VLOOKUP(U75,'シフト記号表（勤務時間帯）'!$C$6:$K$35,9,FALSE))</f>
        <v/>
      </c>
      <c r="V76" s="233" t="str">
        <f>IF(V75="","",VLOOKUP(V75,'シフト記号表（勤務時間帯）'!$C$6:$K$35,9,FALSE))</f>
        <v/>
      </c>
      <c r="W76" s="233" t="str">
        <f>IF(W75="","",VLOOKUP(W75,'シフト記号表（勤務時間帯）'!$C$6:$K$35,9,FALSE))</f>
        <v/>
      </c>
      <c r="X76" s="233" t="str">
        <f>IF(X75="","",VLOOKUP(X75,'シフト記号表（勤務時間帯）'!$C$6:$K$35,9,FALSE))</f>
        <v/>
      </c>
      <c r="Y76" s="234" t="str">
        <f>IF(Y75="","",VLOOKUP(Y75,'シフト記号表（勤務時間帯）'!$C$6:$K$35,9,FALSE))</f>
        <v/>
      </c>
      <c r="Z76" s="232" t="str">
        <f>IF(Z75="","",VLOOKUP(Z75,'シフト記号表（勤務時間帯）'!$C$6:$K$35,9,FALSE))</f>
        <v/>
      </c>
      <c r="AA76" s="233" t="str">
        <f>IF(AA75="","",VLOOKUP(AA75,'シフト記号表（勤務時間帯）'!$C$6:$K$35,9,FALSE))</f>
        <v/>
      </c>
      <c r="AB76" s="233" t="str">
        <f>IF(AB75="","",VLOOKUP(AB75,'シフト記号表（勤務時間帯）'!$C$6:$K$35,9,FALSE))</f>
        <v/>
      </c>
      <c r="AC76" s="233" t="str">
        <f>IF(AC75="","",VLOOKUP(AC75,'シフト記号表（勤務時間帯）'!$C$6:$K$35,9,FALSE))</f>
        <v/>
      </c>
      <c r="AD76" s="233" t="str">
        <f>IF(AD75="","",VLOOKUP(AD75,'シフト記号表（勤務時間帯）'!$C$6:$K$35,9,FALSE))</f>
        <v/>
      </c>
      <c r="AE76" s="233" t="str">
        <f>IF(AE75="","",VLOOKUP(AE75,'シフト記号表（勤務時間帯）'!$C$6:$K$35,9,FALSE))</f>
        <v/>
      </c>
      <c r="AF76" s="234" t="str">
        <f>IF(AF75="","",VLOOKUP(AF75,'シフト記号表（勤務時間帯）'!$C$6:$K$35,9,FALSE))</f>
        <v/>
      </c>
      <c r="AG76" s="232" t="str">
        <f>IF(AG75="","",VLOOKUP(AG75,'シフト記号表（勤務時間帯）'!$C$6:$K$35,9,FALSE))</f>
        <v/>
      </c>
      <c r="AH76" s="233" t="str">
        <f>IF(AH75="","",VLOOKUP(AH75,'シフト記号表（勤務時間帯）'!$C$6:$K$35,9,FALSE))</f>
        <v/>
      </c>
      <c r="AI76" s="233" t="str">
        <f>IF(AI75="","",VLOOKUP(AI75,'シフト記号表（勤務時間帯）'!$C$6:$K$35,9,FALSE))</f>
        <v/>
      </c>
      <c r="AJ76" s="233" t="str">
        <f>IF(AJ75="","",VLOOKUP(AJ75,'シフト記号表（勤務時間帯）'!$C$6:$K$35,9,FALSE))</f>
        <v/>
      </c>
      <c r="AK76" s="233" t="str">
        <f>IF(AK75="","",VLOOKUP(AK75,'シフト記号表（勤務時間帯）'!$C$6:$K$35,9,FALSE))</f>
        <v/>
      </c>
      <c r="AL76" s="233" t="str">
        <f>IF(AL75="","",VLOOKUP(AL75,'シフト記号表（勤務時間帯）'!$C$6:$K$35,9,FALSE))</f>
        <v/>
      </c>
      <c r="AM76" s="234" t="str">
        <f>IF(AM75="","",VLOOKUP(AM75,'シフト記号表（勤務時間帯）'!$C$6:$K$35,9,FALSE))</f>
        <v/>
      </c>
      <c r="AN76" s="232" t="str">
        <f>IF(AN75="","",VLOOKUP(AN75,'シフト記号表（勤務時間帯）'!$C$6:$K$35,9,FALSE))</f>
        <v/>
      </c>
      <c r="AO76" s="233" t="str">
        <f>IF(AO75="","",VLOOKUP(AO75,'シフト記号表（勤務時間帯）'!$C$6:$K$35,9,FALSE))</f>
        <v/>
      </c>
      <c r="AP76" s="233" t="str">
        <f>IF(AP75="","",VLOOKUP(AP75,'シフト記号表（勤務時間帯）'!$C$6:$K$35,9,FALSE))</f>
        <v/>
      </c>
      <c r="AQ76" s="233" t="str">
        <f>IF(AQ75="","",VLOOKUP(AQ75,'シフト記号表（勤務時間帯）'!$C$6:$K$35,9,FALSE))</f>
        <v/>
      </c>
      <c r="AR76" s="233" t="str">
        <f>IF(AR75="","",VLOOKUP(AR75,'シフト記号表（勤務時間帯）'!$C$6:$K$35,9,FALSE))</f>
        <v/>
      </c>
      <c r="AS76" s="233" t="str">
        <f>IF(AS75="","",VLOOKUP(AS75,'シフト記号表（勤務時間帯）'!$C$6:$K$35,9,FALSE))</f>
        <v/>
      </c>
      <c r="AT76" s="234" t="str">
        <f>IF(AT75="","",VLOOKUP(AT75,'シフト記号表（勤務時間帯）'!$C$6:$K$35,9,FALSE))</f>
        <v/>
      </c>
      <c r="AU76" s="232" t="str">
        <f>IF(AU75="","",VLOOKUP(AU75,'シフト記号表（勤務時間帯）'!$C$6:$K$35,9,FALSE))</f>
        <v/>
      </c>
      <c r="AV76" s="233" t="str">
        <f>IF(AV75="","",VLOOKUP(AV75,'シフト記号表（勤務時間帯）'!$C$6:$K$35,9,FALSE))</f>
        <v/>
      </c>
      <c r="AW76" s="233" t="str">
        <f>IF(AW75="","",VLOOKUP(AW75,'シフト記号表（勤務時間帯）'!$C$6:$K$35,9,FALSE))</f>
        <v/>
      </c>
      <c r="AX76" s="502">
        <f>IF($BB$3="４週",SUM(S76:AT76),IF($BB$3="暦月",SUM(S76:AW76),""))</f>
        <v>0</v>
      </c>
      <c r="AY76" s="503"/>
      <c r="AZ76" s="504">
        <f>IF($BB$3="４週",AX76/4,IF($BB$3="暦月",'療養通所（100名）'!AX76/('療養通所（100名）'!$BB$8/7),""))</f>
        <v>0</v>
      </c>
      <c r="BA76" s="505"/>
      <c r="BB76" s="431"/>
      <c r="BC76" s="369"/>
      <c r="BD76" s="369"/>
      <c r="BE76" s="369"/>
      <c r="BF76" s="370"/>
    </row>
    <row r="77" spans="2:58" ht="20.25" customHeight="1" x14ac:dyDescent="0.4">
      <c r="B77" s="517"/>
      <c r="C77" s="387"/>
      <c r="D77" s="388"/>
      <c r="E77" s="389"/>
      <c r="F77" s="111">
        <f>C75</f>
        <v>0</v>
      </c>
      <c r="G77" s="419"/>
      <c r="H77" s="412"/>
      <c r="I77" s="413"/>
      <c r="J77" s="413"/>
      <c r="K77" s="414"/>
      <c r="L77" s="424"/>
      <c r="M77" s="425"/>
      <c r="N77" s="425"/>
      <c r="O77" s="426"/>
      <c r="P77" s="514" t="s">
        <v>45</v>
      </c>
      <c r="Q77" s="515"/>
      <c r="R77" s="516"/>
      <c r="S77" s="235" t="str">
        <f>IF(S75="","",VLOOKUP(S75,'シフト記号表（勤務時間帯）'!$C$6:$S$35,17,FALSE))</f>
        <v/>
      </c>
      <c r="T77" s="236" t="str">
        <f>IF(T75="","",VLOOKUP(T75,'シフト記号表（勤務時間帯）'!$C$6:$S$35,17,FALSE))</f>
        <v/>
      </c>
      <c r="U77" s="236" t="str">
        <f>IF(U75="","",VLOOKUP(U75,'シフト記号表（勤務時間帯）'!$C$6:$S$35,17,FALSE))</f>
        <v/>
      </c>
      <c r="V77" s="236" t="str">
        <f>IF(V75="","",VLOOKUP(V75,'シフト記号表（勤務時間帯）'!$C$6:$S$35,17,FALSE))</f>
        <v/>
      </c>
      <c r="W77" s="236" t="str">
        <f>IF(W75="","",VLOOKUP(W75,'シフト記号表（勤務時間帯）'!$C$6:$S$35,17,FALSE))</f>
        <v/>
      </c>
      <c r="X77" s="236" t="str">
        <f>IF(X75="","",VLOOKUP(X75,'シフト記号表（勤務時間帯）'!$C$6:$S$35,17,FALSE))</f>
        <v/>
      </c>
      <c r="Y77" s="237" t="str">
        <f>IF(Y75="","",VLOOKUP(Y75,'シフト記号表（勤務時間帯）'!$C$6:$S$35,17,FALSE))</f>
        <v/>
      </c>
      <c r="Z77" s="235" t="str">
        <f>IF(Z75="","",VLOOKUP(Z75,'シフト記号表（勤務時間帯）'!$C$6:$S$35,17,FALSE))</f>
        <v/>
      </c>
      <c r="AA77" s="236" t="str">
        <f>IF(AA75="","",VLOOKUP(AA75,'シフト記号表（勤務時間帯）'!$C$6:$S$35,17,FALSE))</f>
        <v/>
      </c>
      <c r="AB77" s="236" t="str">
        <f>IF(AB75="","",VLOOKUP(AB75,'シフト記号表（勤務時間帯）'!$C$6:$S$35,17,FALSE))</f>
        <v/>
      </c>
      <c r="AC77" s="236" t="str">
        <f>IF(AC75="","",VLOOKUP(AC75,'シフト記号表（勤務時間帯）'!$C$6:$S$35,17,FALSE))</f>
        <v/>
      </c>
      <c r="AD77" s="236" t="str">
        <f>IF(AD75="","",VLOOKUP(AD75,'シフト記号表（勤務時間帯）'!$C$6:$S$35,17,FALSE))</f>
        <v/>
      </c>
      <c r="AE77" s="236" t="str">
        <f>IF(AE75="","",VLOOKUP(AE75,'シフト記号表（勤務時間帯）'!$C$6:$S$35,17,FALSE))</f>
        <v/>
      </c>
      <c r="AF77" s="237" t="str">
        <f>IF(AF75="","",VLOOKUP(AF75,'シフト記号表（勤務時間帯）'!$C$6:$S$35,17,FALSE))</f>
        <v/>
      </c>
      <c r="AG77" s="235" t="str">
        <f>IF(AG75="","",VLOOKUP(AG75,'シフト記号表（勤務時間帯）'!$C$6:$S$35,17,FALSE))</f>
        <v/>
      </c>
      <c r="AH77" s="236" t="str">
        <f>IF(AH75="","",VLOOKUP(AH75,'シフト記号表（勤務時間帯）'!$C$6:$S$35,17,FALSE))</f>
        <v/>
      </c>
      <c r="AI77" s="236" t="str">
        <f>IF(AI75="","",VLOOKUP(AI75,'シフト記号表（勤務時間帯）'!$C$6:$S$35,17,FALSE))</f>
        <v/>
      </c>
      <c r="AJ77" s="236" t="str">
        <f>IF(AJ75="","",VLOOKUP(AJ75,'シフト記号表（勤務時間帯）'!$C$6:$S$35,17,FALSE))</f>
        <v/>
      </c>
      <c r="AK77" s="236" t="str">
        <f>IF(AK75="","",VLOOKUP(AK75,'シフト記号表（勤務時間帯）'!$C$6:$S$35,17,FALSE))</f>
        <v/>
      </c>
      <c r="AL77" s="236" t="str">
        <f>IF(AL75="","",VLOOKUP(AL75,'シフト記号表（勤務時間帯）'!$C$6:$S$35,17,FALSE))</f>
        <v/>
      </c>
      <c r="AM77" s="237" t="str">
        <f>IF(AM75="","",VLOOKUP(AM75,'シフト記号表（勤務時間帯）'!$C$6:$S$35,17,FALSE))</f>
        <v/>
      </c>
      <c r="AN77" s="235" t="str">
        <f>IF(AN75="","",VLOOKUP(AN75,'シフト記号表（勤務時間帯）'!$C$6:$S$35,17,FALSE))</f>
        <v/>
      </c>
      <c r="AO77" s="236" t="str">
        <f>IF(AO75="","",VLOOKUP(AO75,'シフト記号表（勤務時間帯）'!$C$6:$S$35,17,FALSE))</f>
        <v/>
      </c>
      <c r="AP77" s="236" t="str">
        <f>IF(AP75="","",VLOOKUP(AP75,'シフト記号表（勤務時間帯）'!$C$6:$S$35,17,FALSE))</f>
        <v/>
      </c>
      <c r="AQ77" s="236" t="str">
        <f>IF(AQ75="","",VLOOKUP(AQ75,'シフト記号表（勤務時間帯）'!$C$6:$S$35,17,FALSE))</f>
        <v/>
      </c>
      <c r="AR77" s="236" t="str">
        <f>IF(AR75="","",VLOOKUP(AR75,'シフト記号表（勤務時間帯）'!$C$6:$S$35,17,FALSE))</f>
        <v/>
      </c>
      <c r="AS77" s="236" t="str">
        <f>IF(AS75="","",VLOOKUP(AS75,'シフト記号表（勤務時間帯）'!$C$6:$S$35,17,FALSE))</f>
        <v/>
      </c>
      <c r="AT77" s="237" t="str">
        <f>IF(AT75="","",VLOOKUP(AT75,'シフト記号表（勤務時間帯）'!$C$6:$S$35,17,FALSE))</f>
        <v/>
      </c>
      <c r="AU77" s="235" t="str">
        <f>IF(AU75="","",VLOOKUP(AU75,'シフト記号表（勤務時間帯）'!$C$6:$S$35,17,FALSE))</f>
        <v/>
      </c>
      <c r="AV77" s="236" t="str">
        <f>IF(AV75="","",VLOOKUP(AV75,'シフト記号表（勤務時間帯）'!$C$6:$S$35,17,FALSE))</f>
        <v/>
      </c>
      <c r="AW77" s="236" t="str">
        <f>IF(AW75="","",VLOOKUP(AW75,'シフト記号表（勤務時間帯）'!$C$6:$S$35,17,FALSE))</f>
        <v/>
      </c>
      <c r="AX77" s="509">
        <f>IF($BB$3="４週",SUM(S77:AT77),IF($BB$3="暦月",SUM(S77:AW77),""))</f>
        <v>0</v>
      </c>
      <c r="AY77" s="510"/>
      <c r="AZ77" s="511">
        <f>IF($BB$3="４週",AX77/4,IF($BB$3="暦月",'療養通所（100名）'!AX77/('療養通所（100名）'!$BB$8/7),""))</f>
        <v>0</v>
      </c>
      <c r="BA77" s="512"/>
      <c r="BB77" s="432"/>
      <c r="BC77" s="425"/>
      <c r="BD77" s="425"/>
      <c r="BE77" s="425"/>
      <c r="BF77" s="426"/>
    </row>
    <row r="78" spans="2:58" ht="20.25" customHeight="1" x14ac:dyDescent="0.4">
      <c r="B78" s="517">
        <f>B75+1</f>
        <v>19</v>
      </c>
      <c r="C78" s="381"/>
      <c r="D78" s="382"/>
      <c r="E78" s="383"/>
      <c r="F78" s="108"/>
      <c r="G78" s="418"/>
      <c r="H78" s="420"/>
      <c r="I78" s="413"/>
      <c r="J78" s="413"/>
      <c r="K78" s="414"/>
      <c r="L78" s="421"/>
      <c r="M78" s="422"/>
      <c r="N78" s="422"/>
      <c r="O78" s="423"/>
      <c r="P78" s="483" t="s">
        <v>44</v>
      </c>
      <c r="Q78" s="484"/>
      <c r="R78" s="485"/>
      <c r="S78" s="239"/>
      <c r="T78" s="238"/>
      <c r="U78" s="238"/>
      <c r="V78" s="238"/>
      <c r="W78" s="238"/>
      <c r="X78" s="238"/>
      <c r="Y78" s="240"/>
      <c r="Z78" s="239"/>
      <c r="AA78" s="238"/>
      <c r="AB78" s="238"/>
      <c r="AC78" s="238"/>
      <c r="AD78" s="238"/>
      <c r="AE78" s="238"/>
      <c r="AF78" s="240"/>
      <c r="AG78" s="239"/>
      <c r="AH78" s="238"/>
      <c r="AI78" s="238"/>
      <c r="AJ78" s="238"/>
      <c r="AK78" s="238"/>
      <c r="AL78" s="238"/>
      <c r="AM78" s="240"/>
      <c r="AN78" s="239"/>
      <c r="AO78" s="238"/>
      <c r="AP78" s="238"/>
      <c r="AQ78" s="238"/>
      <c r="AR78" s="238"/>
      <c r="AS78" s="238"/>
      <c r="AT78" s="240"/>
      <c r="AU78" s="239"/>
      <c r="AV78" s="238"/>
      <c r="AW78" s="238"/>
      <c r="AX78" s="589"/>
      <c r="AY78" s="590"/>
      <c r="AZ78" s="591"/>
      <c r="BA78" s="592"/>
      <c r="BB78" s="430"/>
      <c r="BC78" s="422"/>
      <c r="BD78" s="422"/>
      <c r="BE78" s="422"/>
      <c r="BF78" s="423"/>
    </row>
    <row r="79" spans="2:58" ht="20.25" customHeight="1" x14ac:dyDescent="0.4">
      <c r="B79" s="517"/>
      <c r="C79" s="384"/>
      <c r="D79" s="385"/>
      <c r="E79" s="386"/>
      <c r="F79" s="83"/>
      <c r="G79" s="408"/>
      <c r="H79" s="412"/>
      <c r="I79" s="413"/>
      <c r="J79" s="413"/>
      <c r="K79" s="414"/>
      <c r="L79" s="368"/>
      <c r="M79" s="369"/>
      <c r="N79" s="369"/>
      <c r="O79" s="370"/>
      <c r="P79" s="499" t="s">
        <v>15</v>
      </c>
      <c r="Q79" s="500"/>
      <c r="R79" s="501"/>
      <c r="S79" s="232" t="str">
        <f>IF(S78="","",VLOOKUP(S78,'シフト記号表（勤務時間帯）'!$C$6:$K$35,9,FALSE))</f>
        <v/>
      </c>
      <c r="T79" s="233" t="str">
        <f>IF(T78="","",VLOOKUP(T78,'シフト記号表（勤務時間帯）'!$C$6:$K$35,9,FALSE))</f>
        <v/>
      </c>
      <c r="U79" s="233" t="str">
        <f>IF(U78="","",VLOOKUP(U78,'シフト記号表（勤務時間帯）'!$C$6:$K$35,9,FALSE))</f>
        <v/>
      </c>
      <c r="V79" s="233" t="str">
        <f>IF(V78="","",VLOOKUP(V78,'シフト記号表（勤務時間帯）'!$C$6:$K$35,9,FALSE))</f>
        <v/>
      </c>
      <c r="W79" s="233" t="str">
        <f>IF(W78="","",VLOOKUP(W78,'シフト記号表（勤務時間帯）'!$C$6:$K$35,9,FALSE))</f>
        <v/>
      </c>
      <c r="X79" s="233" t="str">
        <f>IF(X78="","",VLOOKUP(X78,'シフト記号表（勤務時間帯）'!$C$6:$K$35,9,FALSE))</f>
        <v/>
      </c>
      <c r="Y79" s="234" t="str">
        <f>IF(Y78="","",VLOOKUP(Y78,'シフト記号表（勤務時間帯）'!$C$6:$K$35,9,FALSE))</f>
        <v/>
      </c>
      <c r="Z79" s="232" t="str">
        <f>IF(Z78="","",VLOOKUP(Z78,'シフト記号表（勤務時間帯）'!$C$6:$K$35,9,FALSE))</f>
        <v/>
      </c>
      <c r="AA79" s="233" t="str">
        <f>IF(AA78="","",VLOOKUP(AA78,'シフト記号表（勤務時間帯）'!$C$6:$K$35,9,FALSE))</f>
        <v/>
      </c>
      <c r="AB79" s="233" t="str">
        <f>IF(AB78="","",VLOOKUP(AB78,'シフト記号表（勤務時間帯）'!$C$6:$K$35,9,FALSE))</f>
        <v/>
      </c>
      <c r="AC79" s="233" t="str">
        <f>IF(AC78="","",VLOOKUP(AC78,'シフト記号表（勤務時間帯）'!$C$6:$K$35,9,FALSE))</f>
        <v/>
      </c>
      <c r="AD79" s="233" t="str">
        <f>IF(AD78="","",VLOOKUP(AD78,'シフト記号表（勤務時間帯）'!$C$6:$K$35,9,FALSE))</f>
        <v/>
      </c>
      <c r="AE79" s="233" t="str">
        <f>IF(AE78="","",VLOOKUP(AE78,'シフト記号表（勤務時間帯）'!$C$6:$K$35,9,FALSE))</f>
        <v/>
      </c>
      <c r="AF79" s="234" t="str">
        <f>IF(AF78="","",VLOOKUP(AF78,'シフト記号表（勤務時間帯）'!$C$6:$K$35,9,FALSE))</f>
        <v/>
      </c>
      <c r="AG79" s="232" t="str">
        <f>IF(AG78="","",VLOOKUP(AG78,'シフト記号表（勤務時間帯）'!$C$6:$K$35,9,FALSE))</f>
        <v/>
      </c>
      <c r="AH79" s="233" t="str">
        <f>IF(AH78="","",VLOOKUP(AH78,'シフト記号表（勤務時間帯）'!$C$6:$K$35,9,FALSE))</f>
        <v/>
      </c>
      <c r="AI79" s="233" t="str">
        <f>IF(AI78="","",VLOOKUP(AI78,'シフト記号表（勤務時間帯）'!$C$6:$K$35,9,FALSE))</f>
        <v/>
      </c>
      <c r="AJ79" s="233" t="str">
        <f>IF(AJ78="","",VLOOKUP(AJ78,'シフト記号表（勤務時間帯）'!$C$6:$K$35,9,FALSE))</f>
        <v/>
      </c>
      <c r="AK79" s="233" t="str">
        <f>IF(AK78="","",VLOOKUP(AK78,'シフト記号表（勤務時間帯）'!$C$6:$K$35,9,FALSE))</f>
        <v/>
      </c>
      <c r="AL79" s="233" t="str">
        <f>IF(AL78="","",VLOOKUP(AL78,'シフト記号表（勤務時間帯）'!$C$6:$K$35,9,FALSE))</f>
        <v/>
      </c>
      <c r="AM79" s="234" t="str">
        <f>IF(AM78="","",VLOOKUP(AM78,'シフト記号表（勤務時間帯）'!$C$6:$K$35,9,FALSE))</f>
        <v/>
      </c>
      <c r="AN79" s="232" t="str">
        <f>IF(AN78="","",VLOOKUP(AN78,'シフト記号表（勤務時間帯）'!$C$6:$K$35,9,FALSE))</f>
        <v/>
      </c>
      <c r="AO79" s="233" t="str">
        <f>IF(AO78="","",VLOOKUP(AO78,'シフト記号表（勤務時間帯）'!$C$6:$K$35,9,FALSE))</f>
        <v/>
      </c>
      <c r="AP79" s="233" t="str">
        <f>IF(AP78="","",VLOOKUP(AP78,'シフト記号表（勤務時間帯）'!$C$6:$K$35,9,FALSE))</f>
        <v/>
      </c>
      <c r="AQ79" s="233" t="str">
        <f>IF(AQ78="","",VLOOKUP(AQ78,'シフト記号表（勤務時間帯）'!$C$6:$K$35,9,FALSE))</f>
        <v/>
      </c>
      <c r="AR79" s="233" t="str">
        <f>IF(AR78="","",VLOOKUP(AR78,'シフト記号表（勤務時間帯）'!$C$6:$K$35,9,FALSE))</f>
        <v/>
      </c>
      <c r="AS79" s="233" t="str">
        <f>IF(AS78="","",VLOOKUP(AS78,'シフト記号表（勤務時間帯）'!$C$6:$K$35,9,FALSE))</f>
        <v/>
      </c>
      <c r="AT79" s="234" t="str">
        <f>IF(AT78="","",VLOOKUP(AT78,'シフト記号表（勤務時間帯）'!$C$6:$K$35,9,FALSE))</f>
        <v/>
      </c>
      <c r="AU79" s="232" t="str">
        <f>IF(AU78="","",VLOOKUP(AU78,'シフト記号表（勤務時間帯）'!$C$6:$K$35,9,FALSE))</f>
        <v/>
      </c>
      <c r="AV79" s="233" t="str">
        <f>IF(AV78="","",VLOOKUP(AV78,'シフト記号表（勤務時間帯）'!$C$6:$K$35,9,FALSE))</f>
        <v/>
      </c>
      <c r="AW79" s="233" t="str">
        <f>IF(AW78="","",VLOOKUP(AW78,'シフト記号表（勤務時間帯）'!$C$6:$K$35,9,FALSE))</f>
        <v/>
      </c>
      <c r="AX79" s="502">
        <f>IF($BB$3="４週",SUM(S79:AT79),IF($BB$3="暦月",SUM(S79:AW79),""))</f>
        <v>0</v>
      </c>
      <c r="AY79" s="503"/>
      <c r="AZ79" s="504">
        <f>IF($BB$3="４週",AX79/4,IF($BB$3="暦月",'療養通所（100名）'!AX79/('療養通所（100名）'!$BB$8/7),""))</f>
        <v>0</v>
      </c>
      <c r="BA79" s="505"/>
      <c r="BB79" s="431"/>
      <c r="BC79" s="369"/>
      <c r="BD79" s="369"/>
      <c r="BE79" s="369"/>
      <c r="BF79" s="370"/>
    </row>
    <row r="80" spans="2:58" ht="20.25" customHeight="1" x14ac:dyDescent="0.4">
      <c r="B80" s="517"/>
      <c r="C80" s="387"/>
      <c r="D80" s="388"/>
      <c r="E80" s="389"/>
      <c r="F80" s="111">
        <f>C78</f>
        <v>0</v>
      </c>
      <c r="G80" s="419"/>
      <c r="H80" s="412"/>
      <c r="I80" s="413"/>
      <c r="J80" s="413"/>
      <c r="K80" s="414"/>
      <c r="L80" s="424"/>
      <c r="M80" s="425"/>
      <c r="N80" s="425"/>
      <c r="O80" s="426"/>
      <c r="P80" s="514" t="s">
        <v>45</v>
      </c>
      <c r="Q80" s="515"/>
      <c r="R80" s="516"/>
      <c r="S80" s="235" t="str">
        <f>IF(S78="","",VLOOKUP(S78,'シフト記号表（勤務時間帯）'!$C$6:$S$35,17,FALSE))</f>
        <v/>
      </c>
      <c r="T80" s="236" t="str">
        <f>IF(T78="","",VLOOKUP(T78,'シフト記号表（勤務時間帯）'!$C$6:$S$35,17,FALSE))</f>
        <v/>
      </c>
      <c r="U80" s="236" t="str">
        <f>IF(U78="","",VLOOKUP(U78,'シフト記号表（勤務時間帯）'!$C$6:$S$35,17,FALSE))</f>
        <v/>
      </c>
      <c r="V80" s="236" t="str">
        <f>IF(V78="","",VLOOKUP(V78,'シフト記号表（勤務時間帯）'!$C$6:$S$35,17,FALSE))</f>
        <v/>
      </c>
      <c r="W80" s="236" t="str">
        <f>IF(W78="","",VLOOKUP(W78,'シフト記号表（勤務時間帯）'!$C$6:$S$35,17,FALSE))</f>
        <v/>
      </c>
      <c r="X80" s="236" t="str">
        <f>IF(X78="","",VLOOKUP(X78,'シフト記号表（勤務時間帯）'!$C$6:$S$35,17,FALSE))</f>
        <v/>
      </c>
      <c r="Y80" s="237" t="str">
        <f>IF(Y78="","",VLOOKUP(Y78,'シフト記号表（勤務時間帯）'!$C$6:$S$35,17,FALSE))</f>
        <v/>
      </c>
      <c r="Z80" s="235" t="str">
        <f>IF(Z78="","",VLOOKUP(Z78,'シフト記号表（勤務時間帯）'!$C$6:$S$35,17,FALSE))</f>
        <v/>
      </c>
      <c r="AA80" s="236" t="str">
        <f>IF(AA78="","",VLOOKUP(AA78,'シフト記号表（勤務時間帯）'!$C$6:$S$35,17,FALSE))</f>
        <v/>
      </c>
      <c r="AB80" s="236" t="str">
        <f>IF(AB78="","",VLOOKUP(AB78,'シフト記号表（勤務時間帯）'!$C$6:$S$35,17,FALSE))</f>
        <v/>
      </c>
      <c r="AC80" s="236" t="str">
        <f>IF(AC78="","",VLOOKUP(AC78,'シフト記号表（勤務時間帯）'!$C$6:$S$35,17,FALSE))</f>
        <v/>
      </c>
      <c r="AD80" s="236" t="str">
        <f>IF(AD78="","",VLOOKUP(AD78,'シフト記号表（勤務時間帯）'!$C$6:$S$35,17,FALSE))</f>
        <v/>
      </c>
      <c r="AE80" s="236" t="str">
        <f>IF(AE78="","",VLOOKUP(AE78,'シフト記号表（勤務時間帯）'!$C$6:$S$35,17,FALSE))</f>
        <v/>
      </c>
      <c r="AF80" s="237" t="str">
        <f>IF(AF78="","",VLOOKUP(AF78,'シフト記号表（勤務時間帯）'!$C$6:$S$35,17,FALSE))</f>
        <v/>
      </c>
      <c r="AG80" s="235" t="str">
        <f>IF(AG78="","",VLOOKUP(AG78,'シフト記号表（勤務時間帯）'!$C$6:$S$35,17,FALSE))</f>
        <v/>
      </c>
      <c r="AH80" s="236" t="str">
        <f>IF(AH78="","",VLOOKUP(AH78,'シフト記号表（勤務時間帯）'!$C$6:$S$35,17,FALSE))</f>
        <v/>
      </c>
      <c r="AI80" s="236" t="str">
        <f>IF(AI78="","",VLOOKUP(AI78,'シフト記号表（勤務時間帯）'!$C$6:$S$35,17,FALSE))</f>
        <v/>
      </c>
      <c r="AJ80" s="236" t="str">
        <f>IF(AJ78="","",VLOOKUP(AJ78,'シフト記号表（勤務時間帯）'!$C$6:$S$35,17,FALSE))</f>
        <v/>
      </c>
      <c r="AK80" s="236" t="str">
        <f>IF(AK78="","",VLOOKUP(AK78,'シフト記号表（勤務時間帯）'!$C$6:$S$35,17,FALSE))</f>
        <v/>
      </c>
      <c r="AL80" s="236" t="str">
        <f>IF(AL78="","",VLOOKUP(AL78,'シフト記号表（勤務時間帯）'!$C$6:$S$35,17,FALSE))</f>
        <v/>
      </c>
      <c r="AM80" s="237" t="str">
        <f>IF(AM78="","",VLOOKUP(AM78,'シフト記号表（勤務時間帯）'!$C$6:$S$35,17,FALSE))</f>
        <v/>
      </c>
      <c r="AN80" s="235" t="str">
        <f>IF(AN78="","",VLOOKUP(AN78,'シフト記号表（勤務時間帯）'!$C$6:$S$35,17,FALSE))</f>
        <v/>
      </c>
      <c r="AO80" s="236" t="str">
        <f>IF(AO78="","",VLOOKUP(AO78,'シフト記号表（勤務時間帯）'!$C$6:$S$35,17,FALSE))</f>
        <v/>
      </c>
      <c r="AP80" s="236" t="str">
        <f>IF(AP78="","",VLOOKUP(AP78,'シフト記号表（勤務時間帯）'!$C$6:$S$35,17,FALSE))</f>
        <v/>
      </c>
      <c r="AQ80" s="236" t="str">
        <f>IF(AQ78="","",VLOOKUP(AQ78,'シフト記号表（勤務時間帯）'!$C$6:$S$35,17,FALSE))</f>
        <v/>
      </c>
      <c r="AR80" s="236" t="str">
        <f>IF(AR78="","",VLOOKUP(AR78,'シフト記号表（勤務時間帯）'!$C$6:$S$35,17,FALSE))</f>
        <v/>
      </c>
      <c r="AS80" s="236" t="str">
        <f>IF(AS78="","",VLOOKUP(AS78,'シフト記号表（勤務時間帯）'!$C$6:$S$35,17,FALSE))</f>
        <v/>
      </c>
      <c r="AT80" s="237" t="str">
        <f>IF(AT78="","",VLOOKUP(AT78,'シフト記号表（勤務時間帯）'!$C$6:$S$35,17,FALSE))</f>
        <v/>
      </c>
      <c r="AU80" s="235" t="str">
        <f>IF(AU78="","",VLOOKUP(AU78,'シフト記号表（勤務時間帯）'!$C$6:$S$35,17,FALSE))</f>
        <v/>
      </c>
      <c r="AV80" s="236" t="str">
        <f>IF(AV78="","",VLOOKUP(AV78,'シフト記号表（勤務時間帯）'!$C$6:$S$35,17,FALSE))</f>
        <v/>
      </c>
      <c r="AW80" s="236" t="str">
        <f>IF(AW78="","",VLOOKUP(AW78,'シフト記号表（勤務時間帯）'!$C$6:$S$35,17,FALSE))</f>
        <v/>
      </c>
      <c r="AX80" s="509">
        <f>IF($BB$3="４週",SUM(S80:AT80),IF($BB$3="暦月",SUM(S80:AW80),""))</f>
        <v>0</v>
      </c>
      <c r="AY80" s="510"/>
      <c r="AZ80" s="511">
        <f>IF($BB$3="４週",AX80/4,IF($BB$3="暦月",'療養通所（100名）'!AX80/('療養通所（100名）'!$BB$8/7),""))</f>
        <v>0</v>
      </c>
      <c r="BA80" s="512"/>
      <c r="BB80" s="432"/>
      <c r="BC80" s="425"/>
      <c r="BD80" s="425"/>
      <c r="BE80" s="425"/>
      <c r="BF80" s="426"/>
    </row>
    <row r="81" spans="2:58" ht="20.25" customHeight="1" x14ac:dyDescent="0.4">
      <c r="B81" s="517">
        <f>B78+1</f>
        <v>20</v>
      </c>
      <c r="C81" s="381"/>
      <c r="D81" s="382"/>
      <c r="E81" s="383"/>
      <c r="F81" s="108"/>
      <c r="G81" s="418"/>
      <c r="H81" s="420"/>
      <c r="I81" s="413"/>
      <c r="J81" s="413"/>
      <c r="K81" s="414"/>
      <c r="L81" s="421"/>
      <c r="M81" s="422"/>
      <c r="N81" s="422"/>
      <c r="O81" s="423"/>
      <c r="P81" s="483" t="s">
        <v>44</v>
      </c>
      <c r="Q81" s="484"/>
      <c r="R81" s="485"/>
      <c r="S81" s="239"/>
      <c r="T81" s="238"/>
      <c r="U81" s="238"/>
      <c r="V81" s="238"/>
      <c r="W81" s="238"/>
      <c r="X81" s="238"/>
      <c r="Y81" s="240"/>
      <c r="Z81" s="239"/>
      <c r="AA81" s="238"/>
      <c r="AB81" s="238"/>
      <c r="AC81" s="238"/>
      <c r="AD81" s="238"/>
      <c r="AE81" s="238"/>
      <c r="AF81" s="240"/>
      <c r="AG81" s="239"/>
      <c r="AH81" s="238"/>
      <c r="AI81" s="238"/>
      <c r="AJ81" s="238"/>
      <c r="AK81" s="238"/>
      <c r="AL81" s="238"/>
      <c r="AM81" s="240"/>
      <c r="AN81" s="239"/>
      <c r="AO81" s="238"/>
      <c r="AP81" s="238"/>
      <c r="AQ81" s="238"/>
      <c r="AR81" s="238"/>
      <c r="AS81" s="238"/>
      <c r="AT81" s="240"/>
      <c r="AU81" s="239"/>
      <c r="AV81" s="238"/>
      <c r="AW81" s="238"/>
      <c r="AX81" s="589"/>
      <c r="AY81" s="590"/>
      <c r="AZ81" s="591"/>
      <c r="BA81" s="592"/>
      <c r="BB81" s="430"/>
      <c r="BC81" s="422"/>
      <c r="BD81" s="422"/>
      <c r="BE81" s="422"/>
      <c r="BF81" s="423"/>
    </row>
    <row r="82" spans="2:58" ht="20.25" customHeight="1" x14ac:dyDescent="0.4">
      <c r="B82" s="517"/>
      <c r="C82" s="384"/>
      <c r="D82" s="385"/>
      <c r="E82" s="386"/>
      <c r="F82" s="83"/>
      <c r="G82" s="408"/>
      <c r="H82" s="412"/>
      <c r="I82" s="413"/>
      <c r="J82" s="413"/>
      <c r="K82" s="414"/>
      <c r="L82" s="368"/>
      <c r="M82" s="369"/>
      <c r="N82" s="369"/>
      <c r="O82" s="370"/>
      <c r="P82" s="499" t="s">
        <v>15</v>
      </c>
      <c r="Q82" s="500"/>
      <c r="R82" s="501"/>
      <c r="S82" s="232" t="str">
        <f>IF(S81="","",VLOOKUP(S81,'シフト記号表（勤務時間帯）'!$C$6:$K$35,9,FALSE))</f>
        <v/>
      </c>
      <c r="T82" s="233" t="str">
        <f>IF(T81="","",VLOOKUP(T81,'シフト記号表（勤務時間帯）'!$C$6:$K$35,9,FALSE))</f>
        <v/>
      </c>
      <c r="U82" s="233" t="str">
        <f>IF(U81="","",VLOOKUP(U81,'シフト記号表（勤務時間帯）'!$C$6:$K$35,9,FALSE))</f>
        <v/>
      </c>
      <c r="V82" s="233" t="str">
        <f>IF(V81="","",VLOOKUP(V81,'シフト記号表（勤務時間帯）'!$C$6:$K$35,9,FALSE))</f>
        <v/>
      </c>
      <c r="W82" s="233" t="str">
        <f>IF(W81="","",VLOOKUP(W81,'シフト記号表（勤務時間帯）'!$C$6:$K$35,9,FALSE))</f>
        <v/>
      </c>
      <c r="X82" s="233" t="str">
        <f>IF(X81="","",VLOOKUP(X81,'シフト記号表（勤務時間帯）'!$C$6:$K$35,9,FALSE))</f>
        <v/>
      </c>
      <c r="Y82" s="234" t="str">
        <f>IF(Y81="","",VLOOKUP(Y81,'シフト記号表（勤務時間帯）'!$C$6:$K$35,9,FALSE))</f>
        <v/>
      </c>
      <c r="Z82" s="232" t="str">
        <f>IF(Z81="","",VLOOKUP(Z81,'シフト記号表（勤務時間帯）'!$C$6:$K$35,9,FALSE))</f>
        <v/>
      </c>
      <c r="AA82" s="233" t="str">
        <f>IF(AA81="","",VLOOKUP(AA81,'シフト記号表（勤務時間帯）'!$C$6:$K$35,9,FALSE))</f>
        <v/>
      </c>
      <c r="AB82" s="233" t="str">
        <f>IF(AB81="","",VLOOKUP(AB81,'シフト記号表（勤務時間帯）'!$C$6:$K$35,9,FALSE))</f>
        <v/>
      </c>
      <c r="AC82" s="233" t="str">
        <f>IF(AC81="","",VLOOKUP(AC81,'シフト記号表（勤務時間帯）'!$C$6:$K$35,9,FALSE))</f>
        <v/>
      </c>
      <c r="AD82" s="233" t="str">
        <f>IF(AD81="","",VLOOKUP(AD81,'シフト記号表（勤務時間帯）'!$C$6:$K$35,9,FALSE))</f>
        <v/>
      </c>
      <c r="AE82" s="233" t="str">
        <f>IF(AE81="","",VLOOKUP(AE81,'シフト記号表（勤務時間帯）'!$C$6:$K$35,9,FALSE))</f>
        <v/>
      </c>
      <c r="AF82" s="234" t="str">
        <f>IF(AF81="","",VLOOKUP(AF81,'シフト記号表（勤務時間帯）'!$C$6:$K$35,9,FALSE))</f>
        <v/>
      </c>
      <c r="AG82" s="232" t="str">
        <f>IF(AG81="","",VLOOKUP(AG81,'シフト記号表（勤務時間帯）'!$C$6:$K$35,9,FALSE))</f>
        <v/>
      </c>
      <c r="AH82" s="233" t="str">
        <f>IF(AH81="","",VLOOKUP(AH81,'シフト記号表（勤務時間帯）'!$C$6:$K$35,9,FALSE))</f>
        <v/>
      </c>
      <c r="AI82" s="233" t="str">
        <f>IF(AI81="","",VLOOKUP(AI81,'シフト記号表（勤務時間帯）'!$C$6:$K$35,9,FALSE))</f>
        <v/>
      </c>
      <c r="AJ82" s="233" t="str">
        <f>IF(AJ81="","",VLOOKUP(AJ81,'シフト記号表（勤務時間帯）'!$C$6:$K$35,9,FALSE))</f>
        <v/>
      </c>
      <c r="AK82" s="233" t="str">
        <f>IF(AK81="","",VLOOKUP(AK81,'シフト記号表（勤務時間帯）'!$C$6:$K$35,9,FALSE))</f>
        <v/>
      </c>
      <c r="AL82" s="233" t="str">
        <f>IF(AL81="","",VLOOKUP(AL81,'シフト記号表（勤務時間帯）'!$C$6:$K$35,9,FALSE))</f>
        <v/>
      </c>
      <c r="AM82" s="234" t="str">
        <f>IF(AM81="","",VLOOKUP(AM81,'シフト記号表（勤務時間帯）'!$C$6:$K$35,9,FALSE))</f>
        <v/>
      </c>
      <c r="AN82" s="232" t="str">
        <f>IF(AN81="","",VLOOKUP(AN81,'シフト記号表（勤務時間帯）'!$C$6:$K$35,9,FALSE))</f>
        <v/>
      </c>
      <c r="AO82" s="233" t="str">
        <f>IF(AO81="","",VLOOKUP(AO81,'シフト記号表（勤務時間帯）'!$C$6:$K$35,9,FALSE))</f>
        <v/>
      </c>
      <c r="AP82" s="233" t="str">
        <f>IF(AP81="","",VLOOKUP(AP81,'シフト記号表（勤務時間帯）'!$C$6:$K$35,9,FALSE))</f>
        <v/>
      </c>
      <c r="AQ82" s="233" t="str">
        <f>IF(AQ81="","",VLOOKUP(AQ81,'シフト記号表（勤務時間帯）'!$C$6:$K$35,9,FALSE))</f>
        <v/>
      </c>
      <c r="AR82" s="233" t="str">
        <f>IF(AR81="","",VLOOKUP(AR81,'シフト記号表（勤務時間帯）'!$C$6:$K$35,9,FALSE))</f>
        <v/>
      </c>
      <c r="AS82" s="233" t="str">
        <f>IF(AS81="","",VLOOKUP(AS81,'シフト記号表（勤務時間帯）'!$C$6:$K$35,9,FALSE))</f>
        <v/>
      </c>
      <c r="AT82" s="234" t="str">
        <f>IF(AT81="","",VLOOKUP(AT81,'シフト記号表（勤務時間帯）'!$C$6:$K$35,9,FALSE))</f>
        <v/>
      </c>
      <c r="AU82" s="232" t="str">
        <f>IF(AU81="","",VLOOKUP(AU81,'シフト記号表（勤務時間帯）'!$C$6:$K$35,9,FALSE))</f>
        <v/>
      </c>
      <c r="AV82" s="233" t="str">
        <f>IF(AV81="","",VLOOKUP(AV81,'シフト記号表（勤務時間帯）'!$C$6:$K$35,9,FALSE))</f>
        <v/>
      </c>
      <c r="AW82" s="233" t="str">
        <f>IF(AW81="","",VLOOKUP(AW81,'シフト記号表（勤務時間帯）'!$C$6:$K$35,9,FALSE))</f>
        <v/>
      </c>
      <c r="AX82" s="502">
        <f>IF($BB$3="４週",SUM(S82:AT82),IF($BB$3="暦月",SUM(S82:AW82),""))</f>
        <v>0</v>
      </c>
      <c r="AY82" s="503"/>
      <c r="AZ82" s="504">
        <f>IF($BB$3="４週",AX82/4,IF($BB$3="暦月",'療養通所（100名）'!AX82/('療養通所（100名）'!$BB$8/7),""))</f>
        <v>0</v>
      </c>
      <c r="BA82" s="505"/>
      <c r="BB82" s="431"/>
      <c r="BC82" s="369"/>
      <c r="BD82" s="369"/>
      <c r="BE82" s="369"/>
      <c r="BF82" s="370"/>
    </row>
    <row r="83" spans="2:58" ht="20.25" customHeight="1" x14ac:dyDescent="0.4">
      <c r="B83" s="517"/>
      <c r="C83" s="387"/>
      <c r="D83" s="388"/>
      <c r="E83" s="389"/>
      <c r="F83" s="111">
        <f>C81</f>
        <v>0</v>
      </c>
      <c r="G83" s="419"/>
      <c r="H83" s="412"/>
      <c r="I83" s="413"/>
      <c r="J83" s="413"/>
      <c r="K83" s="414"/>
      <c r="L83" s="424"/>
      <c r="M83" s="425"/>
      <c r="N83" s="425"/>
      <c r="O83" s="426"/>
      <c r="P83" s="514" t="s">
        <v>45</v>
      </c>
      <c r="Q83" s="515"/>
      <c r="R83" s="516"/>
      <c r="S83" s="235" t="str">
        <f>IF(S81="","",VLOOKUP(S81,'シフト記号表（勤務時間帯）'!$C$6:$S$35,17,FALSE))</f>
        <v/>
      </c>
      <c r="T83" s="236" t="str">
        <f>IF(T81="","",VLOOKUP(T81,'シフト記号表（勤務時間帯）'!$C$6:$S$35,17,FALSE))</f>
        <v/>
      </c>
      <c r="U83" s="236" t="str">
        <f>IF(U81="","",VLOOKUP(U81,'シフト記号表（勤務時間帯）'!$C$6:$S$35,17,FALSE))</f>
        <v/>
      </c>
      <c r="V83" s="236" t="str">
        <f>IF(V81="","",VLOOKUP(V81,'シフト記号表（勤務時間帯）'!$C$6:$S$35,17,FALSE))</f>
        <v/>
      </c>
      <c r="W83" s="236" t="str">
        <f>IF(W81="","",VLOOKUP(W81,'シフト記号表（勤務時間帯）'!$C$6:$S$35,17,FALSE))</f>
        <v/>
      </c>
      <c r="X83" s="236" t="str">
        <f>IF(X81="","",VLOOKUP(X81,'シフト記号表（勤務時間帯）'!$C$6:$S$35,17,FALSE))</f>
        <v/>
      </c>
      <c r="Y83" s="237" t="str">
        <f>IF(Y81="","",VLOOKUP(Y81,'シフト記号表（勤務時間帯）'!$C$6:$S$35,17,FALSE))</f>
        <v/>
      </c>
      <c r="Z83" s="235" t="str">
        <f>IF(Z81="","",VLOOKUP(Z81,'シフト記号表（勤務時間帯）'!$C$6:$S$35,17,FALSE))</f>
        <v/>
      </c>
      <c r="AA83" s="236" t="str">
        <f>IF(AA81="","",VLOOKUP(AA81,'シフト記号表（勤務時間帯）'!$C$6:$S$35,17,FALSE))</f>
        <v/>
      </c>
      <c r="AB83" s="236" t="str">
        <f>IF(AB81="","",VLOOKUP(AB81,'シフト記号表（勤務時間帯）'!$C$6:$S$35,17,FALSE))</f>
        <v/>
      </c>
      <c r="AC83" s="236" t="str">
        <f>IF(AC81="","",VLOOKUP(AC81,'シフト記号表（勤務時間帯）'!$C$6:$S$35,17,FALSE))</f>
        <v/>
      </c>
      <c r="AD83" s="236" t="str">
        <f>IF(AD81="","",VLOOKUP(AD81,'シフト記号表（勤務時間帯）'!$C$6:$S$35,17,FALSE))</f>
        <v/>
      </c>
      <c r="AE83" s="236" t="str">
        <f>IF(AE81="","",VLOOKUP(AE81,'シフト記号表（勤務時間帯）'!$C$6:$S$35,17,FALSE))</f>
        <v/>
      </c>
      <c r="AF83" s="237" t="str">
        <f>IF(AF81="","",VLOOKUP(AF81,'シフト記号表（勤務時間帯）'!$C$6:$S$35,17,FALSE))</f>
        <v/>
      </c>
      <c r="AG83" s="235" t="str">
        <f>IF(AG81="","",VLOOKUP(AG81,'シフト記号表（勤務時間帯）'!$C$6:$S$35,17,FALSE))</f>
        <v/>
      </c>
      <c r="AH83" s="236" t="str">
        <f>IF(AH81="","",VLOOKUP(AH81,'シフト記号表（勤務時間帯）'!$C$6:$S$35,17,FALSE))</f>
        <v/>
      </c>
      <c r="AI83" s="236" t="str">
        <f>IF(AI81="","",VLOOKUP(AI81,'シフト記号表（勤務時間帯）'!$C$6:$S$35,17,FALSE))</f>
        <v/>
      </c>
      <c r="AJ83" s="236" t="str">
        <f>IF(AJ81="","",VLOOKUP(AJ81,'シフト記号表（勤務時間帯）'!$C$6:$S$35,17,FALSE))</f>
        <v/>
      </c>
      <c r="AK83" s="236" t="str">
        <f>IF(AK81="","",VLOOKUP(AK81,'シフト記号表（勤務時間帯）'!$C$6:$S$35,17,FALSE))</f>
        <v/>
      </c>
      <c r="AL83" s="236" t="str">
        <f>IF(AL81="","",VLOOKUP(AL81,'シフト記号表（勤務時間帯）'!$C$6:$S$35,17,FALSE))</f>
        <v/>
      </c>
      <c r="AM83" s="237" t="str">
        <f>IF(AM81="","",VLOOKUP(AM81,'シフト記号表（勤務時間帯）'!$C$6:$S$35,17,FALSE))</f>
        <v/>
      </c>
      <c r="AN83" s="235" t="str">
        <f>IF(AN81="","",VLOOKUP(AN81,'シフト記号表（勤務時間帯）'!$C$6:$S$35,17,FALSE))</f>
        <v/>
      </c>
      <c r="AO83" s="236" t="str">
        <f>IF(AO81="","",VLOOKUP(AO81,'シフト記号表（勤務時間帯）'!$C$6:$S$35,17,FALSE))</f>
        <v/>
      </c>
      <c r="AP83" s="236" t="str">
        <f>IF(AP81="","",VLOOKUP(AP81,'シフト記号表（勤務時間帯）'!$C$6:$S$35,17,FALSE))</f>
        <v/>
      </c>
      <c r="AQ83" s="236" t="str">
        <f>IF(AQ81="","",VLOOKUP(AQ81,'シフト記号表（勤務時間帯）'!$C$6:$S$35,17,FALSE))</f>
        <v/>
      </c>
      <c r="AR83" s="236" t="str">
        <f>IF(AR81="","",VLOOKUP(AR81,'シフト記号表（勤務時間帯）'!$C$6:$S$35,17,FALSE))</f>
        <v/>
      </c>
      <c r="AS83" s="236" t="str">
        <f>IF(AS81="","",VLOOKUP(AS81,'シフト記号表（勤務時間帯）'!$C$6:$S$35,17,FALSE))</f>
        <v/>
      </c>
      <c r="AT83" s="237" t="str">
        <f>IF(AT81="","",VLOOKUP(AT81,'シフト記号表（勤務時間帯）'!$C$6:$S$35,17,FALSE))</f>
        <v/>
      </c>
      <c r="AU83" s="235" t="str">
        <f>IF(AU81="","",VLOOKUP(AU81,'シフト記号表（勤務時間帯）'!$C$6:$S$35,17,FALSE))</f>
        <v/>
      </c>
      <c r="AV83" s="236" t="str">
        <f>IF(AV81="","",VLOOKUP(AV81,'シフト記号表（勤務時間帯）'!$C$6:$S$35,17,FALSE))</f>
        <v/>
      </c>
      <c r="AW83" s="236" t="str">
        <f>IF(AW81="","",VLOOKUP(AW81,'シフト記号表（勤務時間帯）'!$C$6:$S$35,17,FALSE))</f>
        <v/>
      </c>
      <c r="AX83" s="509">
        <f>IF($BB$3="４週",SUM(S83:AT83),IF($BB$3="暦月",SUM(S83:AW83),""))</f>
        <v>0</v>
      </c>
      <c r="AY83" s="510"/>
      <c r="AZ83" s="511">
        <f>IF($BB$3="４週",AX83/4,IF($BB$3="暦月",'療養通所（100名）'!AX83/('療養通所（100名）'!$BB$8/7),""))</f>
        <v>0</v>
      </c>
      <c r="BA83" s="512"/>
      <c r="BB83" s="432"/>
      <c r="BC83" s="425"/>
      <c r="BD83" s="425"/>
      <c r="BE83" s="425"/>
      <c r="BF83" s="426"/>
    </row>
    <row r="84" spans="2:58" ht="20.25" customHeight="1" x14ac:dyDescent="0.4">
      <c r="B84" s="517">
        <f>B81+1</f>
        <v>21</v>
      </c>
      <c r="C84" s="381"/>
      <c r="D84" s="382"/>
      <c r="E84" s="383"/>
      <c r="F84" s="108"/>
      <c r="G84" s="418"/>
      <c r="H84" s="420"/>
      <c r="I84" s="413"/>
      <c r="J84" s="413"/>
      <c r="K84" s="414"/>
      <c r="L84" s="421"/>
      <c r="M84" s="422"/>
      <c r="N84" s="422"/>
      <c r="O84" s="423"/>
      <c r="P84" s="483" t="s">
        <v>44</v>
      </c>
      <c r="Q84" s="484"/>
      <c r="R84" s="485"/>
      <c r="S84" s="239"/>
      <c r="T84" s="238"/>
      <c r="U84" s="238"/>
      <c r="V84" s="238"/>
      <c r="W84" s="238"/>
      <c r="X84" s="238"/>
      <c r="Y84" s="240"/>
      <c r="Z84" s="239"/>
      <c r="AA84" s="238"/>
      <c r="AB84" s="238"/>
      <c r="AC84" s="238"/>
      <c r="AD84" s="238"/>
      <c r="AE84" s="238"/>
      <c r="AF84" s="240"/>
      <c r="AG84" s="239"/>
      <c r="AH84" s="238"/>
      <c r="AI84" s="238"/>
      <c r="AJ84" s="238"/>
      <c r="AK84" s="238"/>
      <c r="AL84" s="238"/>
      <c r="AM84" s="240"/>
      <c r="AN84" s="239"/>
      <c r="AO84" s="238"/>
      <c r="AP84" s="238"/>
      <c r="AQ84" s="238"/>
      <c r="AR84" s="238"/>
      <c r="AS84" s="238"/>
      <c r="AT84" s="240"/>
      <c r="AU84" s="239"/>
      <c r="AV84" s="238"/>
      <c r="AW84" s="238"/>
      <c r="AX84" s="589"/>
      <c r="AY84" s="590"/>
      <c r="AZ84" s="591"/>
      <c r="BA84" s="592"/>
      <c r="BB84" s="430"/>
      <c r="BC84" s="422"/>
      <c r="BD84" s="422"/>
      <c r="BE84" s="422"/>
      <c r="BF84" s="423"/>
    </row>
    <row r="85" spans="2:58" ht="20.25" customHeight="1" x14ac:dyDescent="0.4">
      <c r="B85" s="517"/>
      <c r="C85" s="384"/>
      <c r="D85" s="385"/>
      <c r="E85" s="386"/>
      <c r="F85" s="83"/>
      <c r="G85" s="408"/>
      <c r="H85" s="412"/>
      <c r="I85" s="413"/>
      <c r="J85" s="413"/>
      <c r="K85" s="414"/>
      <c r="L85" s="368"/>
      <c r="M85" s="369"/>
      <c r="N85" s="369"/>
      <c r="O85" s="370"/>
      <c r="P85" s="499" t="s">
        <v>15</v>
      </c>
      <c r="Q85" s="500"/>
      <c r="R85" s="501"/>
      <c r="S85" s="232" t="str">
        <f>IF(S84="","",VLOOKUP(S84,'シフト記号表（勤務時間帯）'!$C$6:$K$35,9,FALSE))</f>
        <v/>
      </c>
      <c r="T85" s="233" t="str">
        <f>IF(T84="","",VLOOKUP(T84,'シフト記号表（勤務時間帯）'!$C$6:$K$35,9,FALSE))</f>
        <v/>
      </c>
      <c r="U85" s="233" t="str">
        <f>IF(U84="","",VLOOKUP(U84,'シフト記号表（勤務時間帯）'!$C$6:$K$35,9,FALSE))</f>
        <v/>
      </c>
      <c r="V85" s="233" t="str">
        <f>IF(V84="","",VLOOKUP(V84,'シフト記号表（勤務時間帯）'!$C$6:$K$35,9,FALSE))</f>
        <v/>
      </c>
      <c r="W85" s="233" t="str">
        <f>IF(W84="","",VLOOKUP(W84,'シフト記号表（勤務時間帯）'!$C$6:$K$35,9,FALSE))</f>
        <v/>
      </c>
      <c r="X85" s="233" t="str">
        <f>IF(X84="","",VLOOKUP(X84,'シフト記号表（勤務時間帯）'!$C$6:$K$35,9,FALSE))</f>
        <v/>
      </c>
      <c r="Y85" s="234" t="str">
        <f>IF(Y84="","",VLOOKUP(Y84,'シフト記号表（勤務時間帯）'!$C$6:$K$35,9,FALSE))</f>
        <v/>
      </c>
      <c r="Z85" s="232" t="str">
        <f>IF(Z84="","",VLOOKUP(Z84,'シフト記号表（勤務時間帯）'!$C$6:$K$35,9,FALSE))</f>
        <v/>
      </c>
      <c r="AA85" s="233" t="str">
        <f>IF(AA84="","",VLOOKUP(AA84,'シフト記号表（勤務時間帯）'!$C$6:$K$35,9,FALSE))</f>
        <v/>
      </c>
      <c r="AB85" s="233" t="str">
        <f>IF(AB84="","",VLOOKUP(AB84,'シフト記号表（勤務時間帯）'!$C$6:$K$35,9,FALSE))</f>
        <v/>
      </c>
      <c r="AC85" s="233" t="str">
        <f>IF(AC84="","",VLOOKUP(AC84,'シフト記号表（勤務時間帯）'!$C$6:$K$35,9,FALSE))</f>
        <v/>
      </c>
      <c r="AD85" s="233" t="str">
        <f>IF(AD84="","",VLOOKUP(AD84,'シフト記号表（勤務時間帯）'!$C$6:$K$35,9,FALSE))</f>
        <v/>
      </c>
      <c r="AE85" s="233" t="str">
        <f>IF(AE84="","",VLOOKUP(AE84,'シフト記号表（勤務時間帯）'!$C$6:$K$35,9,FALSE))</f>
        <v/>
      </c>
      <c r="AF85" s="234" t="str">
        <f>IF(AF84="","",VLOOKUP(AF84,'シフト記号表（勤務時間帯）'!$C$6:$K$35,9,FALSE))</f>
        <v/>
      </c>
      <c r="AG85" s="232" t="str">
        <f>IF(AG84="","",VLOOKUP(AG84,'シフト記号表（勤務時間帯）'!$C$6:$K$35,9,FALSE))</f>
        <v/>
      </c>
      <c r="AH85" s="233" t="str">
        <f>IF(AH84="","",VLOOKUP(AH84,'シフト記号表（勤務時間帯）'!$C$6:$K$35,9,FALSE))</f>
        <v/>
      </c>
      <c r="AI85" s="233" t="str">
        <f>IF(AI84="","",VLOOKUP(AI84,'シフト記号表（勤務時間帯）'!$C$6:$K$35,9,FALSE))</f>
        <v/>
      </c>
      <c r="AJ85" s="233" t="str">
        <f>IF(AJ84="","",VLOOKUP(AJ84,'シフト記号表（勤務時間帯）'!$C$6:$K$35,9,FALSE))</f>
        <v/>
      </c>
      <c r="AK85" s="233" t="str">
        <f>IF(AK84="","",VLOOKUP(AK84,'シフト記号表（勤務時間帯）'!$C$6:$K$35,9,FALSE))</f>
        <v/>
      </c>
      <c r="AL85" s="233" t="str">
        <f>IF(AL84="","",VLOOKUP(AL84,'シフト記号表（勤務時間帯）'!$C$6:$K$35,9,FALSE))</f>
        <v/>
      </c>
      <c r="AM85" s="234" t="str">
        <f>IF(AM84="","",VLOOKUP(AM84,'シフト記号表（勤務時間帯）'!$C$6:$K$35,9,FALSE))</f>
        <v/>
      </c>
      <c r="AN85" s="232" t="str">
        <f>IF(AN84="","",VLOOKUP(AN84,'シフト記号表（勤務時間帯）'!$C$6:$K$35,9,FALSE))</f>
        <v/>
      </c>
      <c r="AO85" s="233" t="str">
        <f>IF(AO84="","",VLOOKUP(AO84,'シフト記号表（勤務時間帯）'!$C$6:$K$35,9,FALSE))</f>
        <v/>
      </c>
      <c r="AP85" s="233" t="str">
        <f>IF(AP84="","",VLOOKUP(AP84,'シフト記号表（勤務時間帯）'!$C$6:$K$35,9,FALSE))</f>
        <v/>
      </c>
      <c r="AQ85" s="233" t="str">
        <f>IF(AQ84="","",VLOOKUP(AQ84,'シフト記号表（勤務時間帯）'!$C$6:$K$35,9,FALSE))</f>
        <v/>
      </c>
      <c r="AR85" s="233" t="str">
        <f>IF(AR84="","",VLOOKUP(AR84,'シフト記号表（勤務時間帯）'!$C$6:$K$35,9,FALSE))</f>
        <v/>
      </c>
      <c r="AS85" s="233" t="str">
        <f>IF(AS84="","",VLOOKUP(AS84,'シフト記号表（勤務時間帯）'!$C$6:$K$35,9,FALSE))</f>
        <v/>
      </c>
      <c r="AT85" s="234" t="str">
        <f>IF(AT84="","",VLOOKUP(AT84,'シフト記号表（勤務時間帯）'!$C$6:$K$35,9,FALSE))</f>
        <v/>
      </c>
      <c r="AU85" s="232" t="str">
        <f>IF(AU84="","",VLOOKUP(AU84,'シフト記号表（勤務時間帯）'!$C$6:$K$35,9,FALSE))</f>
        <v/>
      </c>
      <c r="AV85" s="233" t="str">
        <f>IF(AV84="","",VLOOKUP(AV84,'シフト記号表（勤務時間帯）'!$C$6:$K$35,9,FALSE))</f>
        <v/>
      </c>
      <c r="AW85" s="233" t="str">
        <f>IF(AW84="","",VLOOKUP(AW84,'シフト記号表（勤務時間帯）'!$C$6:$K$35,9,FALSE))</f>
        <v/>
      </c>
      <c r="AX85" s="502">
        <f>IF($BB$3="４週",SUM(S85:AT85),IF($BB$3="暦月",SUM(S85:AW85),""))</f>
        <v>0</v>
      </c>
      <c r="AY85" s="503"/>
      <c r="AZ85" s="504">
        <f>IF($BB$3="４週",AX85/4,IF($BB$3="暦月",'療養通所（100名）'!AX85/('療養通所（100名）'!$BB$8/7),""))</f>
        <v>0</v>
      </c>
      <c r="BA85" s="505"/>
      <c r="BB85" s="431"/>
      <c r="BC85" s="369"/>
      <c r="BD85" s="369"/>
      <c r="BE85" s="369"/>
      <c r="BF85" s="370"/>
    </row>
    <row r="86" spans="2:58" ht="20.25" customHeight="1" x14ac:dyDescent="0.4">
      <c r="B86" s="517"/>
      <c r="C86" s="387"/>
      <c r="D86" s="388"/>
      <c r="E86" s="389"/>
      <c r="F86" s="111">
        <f>C84</f>
        <v>0</v>
      </c>
      <c r="G86" s="419"/>
      <c r="H86" s="412"/>
      <c r="I86" s="413"/>
      <c r="J86" s="413"/>
      <c r="K86" s="414"/>
      <c r="L86" s="424"/>
      <c r="M86" s="425"/>
      <c r="N86" s="425"/>
      <c r="O86" s="426"/>
      <c r="P86" s="514" t="s">
        <v>45</v>
      </c>
      <c r="Q86" s="515"/>
      <c r="R86" s="516"/>
      <c r="S86" s="235" t="str">
        <f>IF(S84="","",VLOOKUP(S84,'シフト記号表（勤務時間帯）'!$C$6:$S$35,17,FALSE))</f>
        <v/>
      </c>
      <c r="T86" s="236" t="str">
        <f>IF(T84="","",VLOOKUP(T84,'シフト記号表（勤務時間帯）'!$C$6:$S$35,17,FALSE))</f>
        <v/>
      </c>
      <c r="U86" s="236" t="str">
        <f>IF(U84="","",VLOOKUP(U84,'シフト記号表（勤務時間帯）'!$C$6:$S$35,17,FALSE))</f>
        <v/>
      </c>
      <c r="V86" s="236" t="str">
        <f>IF(V84="","",VLOOKUP(V84,'シフト記号表（勤務時間帯）'!$C$6:$S$35,17,FALSE))</f>
        <v/>
      </c>
      <c r="W86" s="236" t="str">
        <f>IF(W84="","",VLOOKUP(W84,'シフト記号表（勤務時間帯）'!$C$6:$S$35,17,FALSE))</f>
        <v/>
      </c>
      <c r="X86" s="236" t="str">
        <f>IF(X84="","",VLOOKUP(X84,'シフト記号表（勤務時間帯）'!$C$6:$S$35,17,FALSE))</f>
        <v/>
      </c>
      <c r="Y86" s="237" t="str">
        <f>IF(Y84="","",VLOOKUP(Y84,'シフト記号表（勤務時間帯）'!$C$6:$S$35,17,FALSE))</f>
        <v/>
      </c>
      <c r="Z86" s="235" t="str">
        <f>IF(Z84="","",VLOOKUP(Z84,'シフト記号表（勤務時間帯）'!$C$6:$S$35,17,FALSE))</f>
        <v/>
      </c>
      <c r="AA86" s="236" t="str">
        <f>IF(AA84="","",VLOOKUP(AA84,'シフト記号表（勤務時間帯）'!$C$6:$S$35,17,FALSE))</f>
        <v/>
      </c>
      <c r="AB86" s="236" t="str">
        <f>IF(AB84="","",VLOOKUP(AB84,'シフト記号表（勤務時間帯）'!$C$6:$S$35,17,FALSE))</f>
        <v/>
      </c>
      <c r="AC86" s="236" t="str">
        <f>IF(AC84="","",VLOOKUP(AC84,'シフト記号表（勤務時間帯）'!$C$6:$S$35,17,FALSE))</f>
        <v/>
      </c>
      <c r="AD86" s="236" t="str">
        <f>IF(AD84="","",VLOOKUP(AD84,'シフト記号表（勤務時間帯）'!$C$6:$S$35,17,FALSE))</f>
        <v/>
      </c>
      <c r="AE86" s="236" t="str">
        <f>IF(AE84="","",VLOOKUP(AE84,'シフト記号表（勤務時間帯）'!$C$6:$S$35,17,FALSE))</f>
        <v/>
      </c>
      <c r="AF86" s="237" t="str">
        <f>IF(AF84="","",VLOOKUP(AF84,'シフト記号表（勤務時間帯）'!$C$6:$S$35,17,FALSE))</f>
        <v/>
      </c>
      <c r="AG86" s="235" t="str">
        <f>IF(AG84="","",VLOOKUP(AG84,'シフト記号表（勤務時間帯）'!$C$6:$S$35,17,FALSE))</f>
        <v/>
      </c>
      <c r="AH86" s="236" t="str">
        <f>IF(AH84="","",VLOOKUP(AH84,'シフト記号表（勤務時間帯）'!$C$6:$S$35,17,FALSE))</f>
        <v/>
      </c>
      <c r="AI86" s="236" t="str">
        <f>IF(AI84="","",VLOOKUP(AI84,'シフト記号表（勤務時間帯）'!$C$6:$S$35,17,FALSE))</f>
        <v/>
      </c>
      <c r="AJ86" s="236" t="str">
        <f>IF(AJ84="","",VLOOKUP(AJ84,'シフト記号表（勤務時間帯）'!$C$6:$S$35,17,FALSE))</f>
        <v/>
      </c>
      <c r="AK86" s="236" t="str">
        <f>IF(AK84="","",VLOOKUP(AK84,'シフト記号表（勤務時間帯）'!$C$6:$S$35,17,FALSE))</f>
        <v/>
      </c>
      <c r="AL86" s="236" t="str">
        <f>IF(AL84="","",VLOOKUP(AL84,'シフト記号表（勤務時間帯）'!$C$6:$S$35,17,FALSE))</f>
        <v/>
      </c>
      <c r="AM86" s="237" t="str">
        <f>IF(AM84="","",VLOOKUP(AM84,'シフト記号表（勤務時間帯）'!$C$6:$S$35,17,FALSE))</f>
        <v/>
      </c>
      <c r="AN86" s="235" t="str">
        <f>IF(AN84="","",VLOOKUP(AN84,'シフト記号表（勤務時間帯）'!$C$6:$S$35,17,FALSE))</f>
        <v/>
      </c>
      <c r="AO86" s="236" t="str">
        <f>IF(AO84="","",VLOOKUP(AO84,'シフト記号表（勤務時間帯）'!$C$6:$S$35,17,FALSE))</f>
        <v/>
      </c>
      <c r="AP86" s="236" t="str">
        <f>IF(AP84="","",VLOOKUP(AP84,'シフト記号表（勤務時間帯）'!$C$6:$S$35,17,FALSE))</f>
        <v/>
      </c>
      <c r="AQ86" s="236" t="str">
        <f>IF(AQ84="","",VLOOKUP(AQ84,'シフト記号表（勤務時間帯）'!$C$6:$S$35,17,FALSE))</f>
        <v/>
      </c>
      <c r="AR86" s="236" t="str">
        <f>IF(AR84="","",VLOOKUP(AR84,'シフト記号表（勤務時間帯）'!$C$6:$S$35,17,FALSE))</f>
        <v/>
      </c>
      <c r="AS86" s="236" t="str">
        <f>IF(AS84="","",VLOOKUP(AS84,'シフト記号表（勤務時間帯）'!$C$6:$S$35,17,FALSE))</f>
        <v/>
      </c>
      <c r="AT86" s="237" t="str">
        <f>IF(AT84="","",VLOOKUP(AT84,'シフト記号表（勤務時間帯）'!$C$6:$S$35,17,FALSE))</f>
        <v/>
      </c>
      <c r="AU86" s="235" t="str">
        <f>IF(AU84="","",VLOOKUP(AU84,'シフト記号表（勤務時間帯）'!$C$6:$S$35,17,FALSE))</f>
        <v/>
      </c>
      <c r="AV86" s="236" t="str">
        <f>IF(AV84="","",VLOOKUP(AV84,'シフト記号表（勤務時間帯）'!$C$6:$S$35,17,FALSE))</f>
        <v/>
      </c>
      <c r="AW86" s="236" t="str">
        <f>IF(AW84="","",VLOOKUP(AW84,'シフト記号表（勤務時間帯）'!$C$6:$S$35,17,FALSE))</f>
        <v/>
      </c>
      <c r="AX86" s="509">
        <f>IF($BB$3="４週",SUM(S86:AT86),IF($BB$3="暦月",SUM(S86:AW86),""))</f>
        <v>0</v>
      </c>
      <c r="AY86" s="510"/>
      <c r="AZ86" s="511">
        <f>IF($BB$3="４週",AX86/4,IF($BB$3="暦月",'療養通所（100名）'!AX86/('療養通所（100名）'!$BB$8/7),""))</f>
        <v>0</v>
      </c>
      <c r="BA86" s="512"/>
      <c r="BB86" s="432"/>
      <c r="BC86" s="425"/>
      <c r="BD86" s="425"/>
      <c r="BE86" s="425"/>
      <c r="BF86" s="426"/>
    </row>
    <row r="87" spans="2:58" ht="20.25" customHeight="1" x14ac:dyDescent="0.4">
      <c r="B87" s="517">
        <f>B84+1</f>
        <v>22</v>
      </c>
      <c r="C87" s="381"/>
      <c r="D87" s="382"/>
      <c r="E87" s="383"/>
      <c r="F87" s="108"/>
      <c r="G87" s="418"/>
      <c r="H87" s="420"/>
      <c r="I87" s="413"/>
      <c r="J87" s="413"/>
      <c r="K87" s="414"/>
      <c r="L87" s="421"/>
      <c r="M87" s="422"/>
      <c r="N87" s="422"/>
      <c r="O87" s="423"/>
      <c r="P87" s="483" t="s">
        <v>44</v>
      </c>
      <c r="Q87" s="484"/>
      <c r="R87" s="485"/>
      <c r="S87" s="239"/>
      <c r="T87" s="238"/>
      <c r="U87" s="238"/>
      <c r="V87" s="238"/>
      <c r="W87" s="238"/>
      <c r="X87" s="238"/>
      <c r="Y87" s="240"/>
      <c r="Z87" s="239"/>
      <c r="AA87" s="238"/>
      <c r="AB87" s="238"/>
      <c r="AC87" s="238"/>
      <c r="AD87" s="238"/>
      <c r="AE87" s="238"/>
      <c r="AF87" s="240"/>
      <c r="AG87" s="239"/>
      <c r="AH87" s="238"/>
      <c r="AI87" s="238"/>
      <c r="AJ87" s="238"/>
      <c r="AK87" s="238"/>
      <c r="AL87" s="238"/>
      <c r="AM87" s="240"/>
      <c r="AN87" s="239"/>
      <c r="AO87" s="238"/>
      <c r="AP87" s="238"/>
      <c r="AQ87" s="238"/>
      <c r="AR87" s="238"/>
      <c r="AS87" s="238"/>
      <c r="AT87" s="240"/>
      <c r="AU87" s="239"/>
      <c r="AV87" s="238"/>
      <c r="AW87" s="238"/>
      <c r="AX87" s="589"/>
      <c r="AY87" s="590"/>
      <c r="AZ87" s="591"/>
      <c r="BA87" s="592"/>
      <c r="BB87" s="430"/>
      <c r="BC87" s="422"/>
      <c r="BD87" s="422"/>
      <c r="BE87" s="422"/>
      <c r="BF87" s="423"/>
    </row>
    <row r="88" spans="2:58" ht="20.25" customHeight="1" x14ac:dyDescent="0.4">
      <c r="B88" s="517"/>
      <c r="C88" s="384"/>
      <c r="D88" s="385"/>
      <c r="E88" s="386"/>
      <c r="F88" s="83"/>
      <c r="G88" s="408"/>
      <c r="H88" s="412"/>
      <c r="I88" s="413"/>
      <c r="J88" s="413"/>
      <c r="K88" s="414"/>
      <c r="L88" s="368"/>
      <c r="M88" s="369"/>
      <c r="N88" s="369"/>
      <c r="O88" s="370"/>
      <c r="P88" s="499" t="s">
        <v>15</v>
      </c>
      <c r="Q88" s="500"/>
      <c r="R88" s="501"/>
      <c r="S88" s="232" t="str">
        <f>IF(S87="","",VLOOKUP(S87,'シフト記号表（勤務時間帯）'!$C$6:$K$35,9,FALSE))</f>
        <v/>
      </c>
      <c r="T88" s="233" t="str">
        <f>IF(T87="","",VLOOKUP(T87,'シフト記号表（勤務時間帯）'!$C$6:$K$35,9,FALSE))</f>
        <v/>
      </c>
      <c r="U88" s="233" t="str">
        <f>IF(U87="","",VLOOKUP(U87,'シフト記号表（勤務時間帯）'!$C$6:$K$35,9,FALSE))</f>
        <v/>
      </c>
      <c r="V88" s="233" t="str">
        <f>IF(V87="","",VLOOKUP(V87,'シフト記号表（勤務時間帯）'!$C$6:$K$35,9,FALSE))</f>
        <v/>
      </c>
      <c r="W88" s="233" t="str">
        <f>IF(W87="","",VLOOKUP(W87,'シフト記号表（勤務時間帯）'!$C$6:$K$35,9,FALSE))</f>
        <v/>
      </c>
      <c r="X88" s="233" t="str">
        <f>IF(X87="","",VLOOKUP(X87,'シフト記号表（勤務時間帯）'!$C$6:$K$35,9,FALSE))</f>
        <v/>
      </c>
      <c r="Y88" s="234" t="str">
        <f>IF(Y87="","",VLOOKUP(Y87,'シフト記号表（勤務時間帯）'!$C$6:$K$35,9,FALSE))</f>
        <v/>
      </c>
      <c r="Z88" s="232" t="str">
        <f>IF(Z87="","",VLOOKUP(Z87,'シフト記号表（勤務時間帯）'!$C$6:$K$35,9,FALSE))</f>
        <v/>
      </c>
      <c r="AA88" s="233" t="str">
        <f>IF(AA87="","",VLOOKUP(AA87,'シフト記号表（勤務時間帯）'!$C$6:$K$35,9,FALSE))</f>
        <v/>
      </c>
      <c r="AB88" s="233" t="str">
        <f>IF(AB87="","",VLOOKUP(AB87,'シフト記号表（勤務時間帯）'!$C$6:$K$35,9,FALSE))</f>
        <v/>
      </c>
      <c r="AC88" s="233" t="str">
        <f>IF(AC87="","",VLOOKUP(AC87,'シフト記号表（勤務時間帯）'!$C$6:$K$35,9,FALSE))</f>
        <v/>
      </c>
      <c r="AD88" s="233" t="str">
        <f>IF(AD87="","",VLOOKUP(AD87,'シフト記号表（勤務時間帯）'!$C$6:$K$35,9,FALSE))</f>
        <v/>
      </c>
      <c r="AE88" s="233" t="str">
        <f>IF(AE87="","",VLOOKUP(AE87,'シフト記号表（勤務時間帯）'!$C$6:$K$35,9,FALSE))</f>
        <v/>
      </c>
      <c r="AF88" s="234" t="str">
        <f>IF(AF87="","",VLOOKUP(AF87,'シフト記号表（勤務時間帯）'!$C$6:$K$35,9,FALSE))</f>
        <v/>
      </c>
      <c r="AG88" s="232" t="str">
        <f>IF(AG87="","",VLOOKUP(AG87,'シフト記号表（勤務時間帯）'!$C$6:$K$35,9,FALSE))</f>
        <v/>
      </c>
      <c r="AH88" s="233" t="str">
        <f>IF(AH87="","",VLOOKUP(AH87,'シフト記号表（勤務時間帯）'!$C$6:$K$35,9,FALSE))</f>
        <v/>
      </c>
      <c r="AI88" s="233" t="str">
        <f>IF(AI87="","",VLOOKUP(AI87,'シフト記号表（勤務時間帯）'!$C$6:$K$35,9,FALSE))</f>
        <v/>
      </c>
      <c r="AJ88" s="233" t="str">
        <f>IF(AJ87="","",VLOOKUP(AJ87,'シフト記号表（勤務時間帯）'!$C$6:$K$35,9,FALSE))</f>
        <v/>
      </c>
      <c r="AK88" s="233" t="str">
        <f>IF(AK87="","",VLOOKUP(AK87,'シフト記号表（勤務時間帯）'!$C$6:$K$35,9,FALSE))</f>
        <v/>
      </c>
      <c r="AL88" s="233" t="str">
        <f>IF(AL87="","",VLOOKUP(AL87,'シフト記号表（勤務時間帯）'!$C$6:$K$35,9,FALSE))</f>
        <v/>
      </c>
      <c r="AM88" s="234" t="str">
        <f>IF(AM87="","",VLOOKUP(AM87,'シフト記号表（勤務時間帯）'!$C$6:$K$35,9,FALSE))</f>
        <v/>
      </c>
      <c r="AN88" s="232" t="str">
        <f>IF(AN87="","",VLOOKUP(AN87,'シフト記号表（勤務時間帯）'!$C$6:$K$35,9,FALSE))</f>
        <v/>
      </c>
      <c r="AO88" s="233" t="str">
        <f>IF(AO87="","",VLOOKUP(AO87,'シフト記号表（勤務時間帯）'!$C$6:$K$35,9,FALSE))</f>
        <v/>
      </c>
      <c r="AP88" s="233" t="str">
        <f>IF(AP87="","",VLOOKUP(AP87,'シフト記号表（勤務時間帯）'!$C$6:$K$35,9,FALSE))</f>
        <v/>
      </c>
      <c r="AQ88" s="233" t="str">
        <f>IF(AQ87="","",VLOOKUP(AQ87,'シフト記号表（勤務時間帯）'!$C$6:$K$35,9,FALSE))</f>
        <v/>
      </c>
      <c r="AR88" s="233" t="str">
        <f>IF(AR87="","",VLOOKUP(AR87,'シフト記号表（勤務時間帯）'!$C$6:$K$35,9,FALSE))</f>
        <v/>
      </c>
      <c r="AS88" s="233" t="str">
        <f>IF(AS87="","",VLOOKUP(AS87,'シフト記号表（勤務時間帯）'!$C$6:$K$35,9,FALSE))</f>
        <v/>
      </c>
      <c r="AT88" s="234" t="str">
        <f>IF(AT87="","",VLOOKUP(AT87,'シフト記号表（勤務時間帯）'!$C$6:$K$35,9,FALSE))</f>
        <v/>
      </c>
      <c r="AU88" s="232" t="str">
        <f>IF(AU87="","",VLOOKUP(AU87,'シフト記号表（勤務時間帯）'!$C$6:$K$35,9,FALSE))</f>
        <v/>
      </c>
      <c r="AV88" s="233" t="str">
        <f>IF(AV87="","",VLOOKUP(AV87,'シフト記号表（勤務時間帯）'!$C$6:$K$35,9,FALSE))</f>
        <v/>
      </c>
      <c r="AW88" s="233" t="str">
        <f>IF(AW87="","",VLOOKUP(AW87,'シフト記号表（勤務時間帯）'!$C$6:$K$35,9,FALSE))</f>
        <v/>
      </c>
      <c r="AX88" s="502">
        <f>IF($BB$3="４週",SUM(S88:AT88),IF($BB$3="暦月",SUM(S88:AW88),""))</f>
        <v>0</v>
      </c>
      <c r="AY88" s="503"/>
      <c r="AZ88" s="504">
        <f>IF($BB$3="４週",AX88/4,IF($BB$3="暦月",'療養通所（100名）'!AX88/('療養通所（100名）'!$BB$8/7),""))</f>
        <v>0</v>
      </c>
      <c r="BA88" s="505"/>
      <c r="BB88" s="431"/>
      <c r="BC88" s="369"/>
      <c r="BD88" s="369"/>
      <c r="BE88" s="369"/>
      <c r="BF88" s="370"/>
    </row>
    <row r="89" spans="2:58" ht="20.25" customHeight="1" x14ac:dyDescent="0.4">
      <c r="B89" s="517"/>
      <c r="C89" s="387"/>
      <c r="D89" s="388"/>
      <c r="E89" s="389"/>
      <c r="F89" s="111">
        <f>C87</f>
        <v>0</v>
      </c>
      <c r="G89" s="419"/>
      <c r="H89" s="412"/>
      <c r="I89" s="413"/>
      <c r="J89" s="413"/>
      <c r="K89" s="414"/>
      <c r="L89" s="424"/>
      <c r="M89" s="425"/>
      <c r="N89" s="425"/>
      <c r="O89" s="426"/>
      <c r="P89" s="514" t="s">
        <v>45</v>
      </c>
      <c r="Q89" s="515"/>
      <c r="R89" s="516"/>
      <c r="S89" s="235" t="str">
        <f>IF(S87="","",VLOOKUP(S87,'シフト記号表（勤務時間帯）'!$C$6:$S$35,17,FALSE))</f>
        <v/>
      </c>
      <c r="T89" s="236" t="str">
        <f>IF(T87="","",VLOOKUP(T87,'シフト記号表（勤務時間帯）'!$C$6:$S$35,17,FALSE))</f>
        <v/>
      </c>
      <c r="U89" s="236" t="str">
        <f>IF(U87="","",VLOOKUP(U87,'シフト記号表（勤務時間帯）'!$C$6:$S$35,17,FALSE))</f>
        <v/>
      </c>
      <c r="V89" s="236" t="str">
        <f>IF(V87="","",VLOOKUP(V87,'シフト記号表（勤務時間帯）'!$C$6:$S$35,17,FALSE))</f>
        <v/>
      </c>
      <c r="W89" s="236" t="str">
        <f>IF(W87="","",VLOOKUP(W87,'シフト記号表（勤務時間帯）'!$C$6:$S$35,17,FALSE))</f>
        <v/>
      </c>
      <c r="X89" s="236" t="str">
        <f>IF(X87="","",VLOOKUP(X87,'シフト記号表（勤務時間帯）'!$C$6:$S$35,17,FALSE))</f>
        <v/>
      </c>
      <c r="Y89" s="237" t="str">
        <f>IF(Y87="","",VLOOKUP(Y87,'シフト記号表（勤務時間帯）'!$C$6:$S$35,17,FALSE))</f>
        <v/>
      </c>
      <c r="Z89" s="235" t="str">
        <f>IF(Z87="","",VLOOKUP(Z87,'シフト記号表（勤務時間帯）'!$C$6:$S$35,17,FALSE))</f>
        <v/>
      </c>
      <c r="AA89" s="236" t="str">
        <f>IF(AA87="","",VLOOKUP(AA87,'シフト記号表（勤務時間帯）'!$C$6:$S$35,17,FALSE))</f>
        <v/>
      </c>
      <c r="AB89" s="236" t="str">
        <f>IF(AB87="","",VLOOKUP(AB87,'シフト記号表（勤務時間帯）'!$C$6:$S$35,17,FALSE))</f>
        <v/>
      </c>
      <c r="AC89" s="236" t="str">
        <f>IF(AC87="","",VLOOKUP(AC87,'シフト記号表（勤務時間帯）'!$C$6:$S$35,17,FALSE))</f>
        <v/>
      </c>
      <c r="AD89" s="236" t="str">
        <f>IF(AD87="","",VLOOKUP(AD87,'シフト記号表（勤務時間帯）'!$C$6:$S$35,17,FALSE))</f>
        <v/>
      </c>
      <c r="AE89" s="236" t="str">
        <f>IF(AE87="","",VLOOKUP(AE87,'シフト記号表（勤務時間帯）'!$C$6:$S$35,17,FALSE))</f>
        <v/>
      </c>
      <c r="AF89" s="237" t="str">
        <f>IF(AF87="","",VLOOKUP(AF87,'シフト記号表（勤務時間帯）'!$C$6:$S$35,17,FALSE))</f>
        <v/>
      </c>
      <c r="AG89" s="235" t="str">
        <f>IF(AG87="","",VLOOKUP(AG87,'シフト記号表（勤務時間帯）'!$C$6:$S$35,17,FALSE))</f>
        <v/>
      </c>
      <c r="AH89" s="236" t="str">
        <f>IF(AH87="","",VLOOKUP(AH87,'シフト記号表（勤務時間帯）'!$C$6:$S$35,17,FALSE))</f>
        <v/>
      </c>
      <c r="AI89" s="236" t="str">
        <f>IF(AI87="","",VLOOKUP(AI87,'シフト記号表（勤務時間帯）'!$C$6:$S$35,17,FALSE))</f>
        <v/>
      </c>
      <c r="AJ89" s="236" t="str">
        <f>IF(AJ87="","",VLOOKUP(AJ87,'シフト記号表（勤務時間帯）'!$C$6:$S$35,17,FALSE))</f>
        <v/>
      </c>
      <c r="AK89" s="236" t="str">
        <f>IF(AK87="","",VLOOKUP(AK87,'シフト記号表（勤務時間帯）'!$C$6:$S$35,17,FALSE))</f>
        <v/>
      </c>
      <c r="AL89" s="236" t="str">
        <f>IF(AL87="","",VLOOKUP(AL87,'シフト記号表（勤務時間帯）'!$C$6:$S$35,17,FALSE))</f>
        <v/>
      </c>
      <c r="AM89" s="237" t="str">
        <f>IF(AM87="","",VLOOKUP(AM87,'シフト記号表（勤務時間帯）'!$C$6:$S$35,17,FALSE))</f>
        <v/>
      </c>
      <c r="AN89" s="235" t="str">
        <f>IF(AN87="","",VLOOKUP(AN87,'シフト記号表（勤務時間帯）'!$C$6:$S$35,17,FALSE))</f>
        <v/>
      </c>
      <c r="AO89" s="236" t="str">
        <f>IF(AO87="","",VLOOKUP(AO87,'シフト記号表（勤務時間帯）'!$C$6:$S$35,17,FALSE))</f>
        <v/>
      </c>
      <c r="AP89" s="236" t="str">
        <f>IF(AP87="","",VLOOKUP(AP87,'シフト記号表（勤務時間帯）'!$C$6:$S$35,17,FALSE))</f>
        <v/>
      </c>
      <c r="AQ89" s="236" t="str">
        <f>IF(AQ87="","",VLOOKUP(AQ87,'シフト記号表（勤務時間帯）'!$C$6:$S$35,17,FALSE))</f>
        <v/>
      </c>
      <c r="AR89" s="236" t="str">
        <f>IF(AR87="","",VLOOKUP(AR87,'シフト記号表（勤務時間帯）'!$C$6:$S$35,17,FALSE))</f>
        <v/>
      </c>
      <c r="AS89" s="236" t="str">
        <f>IF(AS87="","",VLOOKUP(AS87,'シフト記号表（勤務時間帯）'!$C$6:$S$35,17,FALSE))</f>
        <v/>
      </c>
      <c r="AT89" s="237" t="str">
        <f>IF(AT87="","",VLOOKUP(AT87,'シフト記号表（勤務時間帯）'!$C$6:$S$35,17,FALSE))</f>
        <v/>
      </c>
      <c r="AU89" s="235" t="str">
        <f>IF(AU87="","",VLOOKUP(AU87,'シフト記号表（勤務時間帯）'!$C$6:$S$35,17,FALSE))</f>
        <v/>
      </c>
      <c r="AV89" s="236" t="str">
        <f>IF(AV87="","",VLOOKUP(AV87,'シフト記号表（勤務時間帯）'!$C$6:$S$35,17,FALSE))</f>
        <v/>
      </c>
      <c r="AW89" s="236" t="str">
        <f>IF(AW87="","",VLOOKUP(AW87,'シフト記号表（勤務時間帯）'!$C$6:$S$35,17,FALSE))</f>
        <v/>
      </c>
      <c r="AX89" s="509">
        <f>IF($BB$3="４週",SUM(S89:AT89),IF($BB$3="暦月",SUM(S89:AW89),""))</f>
        <v>0</v>
      </c>
      <c r="AY89" s="510"/>
      <c r="AZ89" s="511">
        <f>IF($BB$3="４週",AX89/4,IF($BB$3="暦月",'療養通所（100名）'!AX89/('療養通所（100名）'!$BB$8/7),""))</f>
        <v>0</v>
      </c>
      <c r="BA89" s="512"/>
      <c r="BB89" s="432"/>
      <c r="BC89" s="425"/>
      <c r="BD89" s="425"/>
      <c r="BE89" s="425"/>
      <c r="BF89" s="426"/>
    </row>
    <row r="90" spans="2:58" ht="20.25" customHeight="1" x14ac:dyDescent="0.4">
      <c r="B90" s="517">
        <f>B87+1</f>
        <v>23</v>
      </c>
      <c r="C90" s="381"/>
      <c r="D90" s="382"/>
      <c r="E90" s="383"/>
      <c r="F90" s="108"/>
      <c r="G90" s="418"/>
      <c r="H90" s="420"/>
      <c r="I90" s="413"/>
      <c r="J90" s="413"/>
      <c r="K90" s="414"/>
      <c r="L90" s="421"/>
      <c r="M90" s="422"/>
      <c r="N90" s="422"/>
      <c r="O90" s="423"/>
      <c r="P90" s="483" t="s">
        <v>44</v>
      </c>
      <c r="Q90" s="484"/>
      <c r="R90" s="485"/>
      <c r="S90" s="239"/>
      <c r="T90" s="238"/>
      <c r="U90" s="238"/>
      <c r="V90" s="238"/>
      <c r="W90" s="238"/>
      <c r="X90" s="238"/>
      <c r="Y90" s="240"/>
      <c r="Z90" s="239"/>
      <c r="AA90" s="238"/>
      <c r="AB90" s="238"/>
      <c r="AC90" s="238"/>
      <c r="AD90" s="238"/>
      <c r="AE90" s="238"/>
      <c r="AF90" s="240"/>
      <c r="AG90" s="239"/>
      <c r="AH90" s="238"/>
      <c r="AI90" s="238"/>
      <c r="AJ90" s="238"/>
      <c r="AK90" s="238"/>
      <c r="AL90" s="238"/>
      <c r="AM90" s="240"/>
      <c r="AN90" s="239"/>
      <c r="AO90" s="238"/>
      <c r="AP90" s="238"/>
      <c r="AQ90" s="238"/>
      <c r="AR90" s="238"/>
      <c r="AS90" s="238"/>
      <c r="AT90" s="240"/>
      <c r="AU90" s="239"/>
      <c r="AV90" s="238"/>
      <c r="AW90" s="238"/>
      <c r="AX90" s="589"/>
      <c r="AY90" s="590"/>
      <c r="AZ90" s="591"/>
      <c r="BA90" s="592"/>
      <c r="BB90" s="430"/>
      <c r="BC90" s="422"/>
      <c r="BD90" s="422"/>
      <c r="BE90" s="422"/>
      <c r="BF90" s="423"/>
    </row>
    <row r="91" spans="2:58" ht="20.25" customHeight="1" x14ac:dyDescent="0.4">
      <c r="B91" s="517"/>
      <c r="C91" s="384"/>
      <c r="D91" s="385"/>
      <c r="E91" s="386"/>
      <c r="F91" s="83"/>
      <c r="G91" s="408"/>
      <c r="H91" s="412"/>
      <c r="I91" s="413"/>
      <c r="J91" s="413"/>
      <c r="K91" s="414"/>
      <c r="L91" s="368"/>
      <c r="M91" s="369"/>
      <c r="N91" s="369"/>
      <c r="O91" s="370"/>
      <c r="P91" s="499" t="s">
        <v>15</v>
      </c>
      <c r="Q91" s="500"/>
      <c r="R91" s="501"/>
      <c r="S91" s="232" t="str">
        <f>IF(S90="","",VLOOKUP(S90,'シフト記号表（勤務時間帯）'!$C$6:$K$35,9,FALSE))</f>
        <v/>
      </c>
      <c r="T91" s="233" t="str">
        <f>IF(T90="","",VLOOKUP(T90,'シフト記号表（勤務時間帯）'!$C$6:$K$35,9,FALSE))</f>
        <v/>
      </c>
      <c r="U91" s="233" t="str">
        <f>IF(U90="","",VLOOKUP(U90,'シフト記号表（勤務時間帯）'!$C$6:$K$35,9,FALSE))</f>
        <v/>
      </c>
      <c r="V91" s="233" t="str">
        <f>IF(V90="","",VLOOKUP(V90,'シフト記号表（勤務時間帯）'!$C$6:$K$35,9,FALSE))</f>
        <v/>
      </c>
      <c r="W91" s="233" t="str">
        <f>IF(W90="","",VLOOKUP(W90,'シフト記号表（勤務時間帯）'!$C$6:$K$35,9,FALSE))</f>
        <v/>
      </c>
      <c r="X91" s="233" t="str">
        <f>IF(X90="","",VLOOKUP(X90,'シフト記号表（勤務時間帯）'!$C$6:$K$35,9,FALSE))</f>
        <v/>
      </c>
      <c r="Y91" s="234" t="str">
        <f>IF(Y90="","",VLOOKUP(Y90,'シフト記号表（勤務時間帯）'!$C$6:$K$35,9,FALSE))</f>
        <v/>
      </c>
      <c r="Z91" s="232" t="str">
        <f>IF(Z90="","",VLOOKUP(Z90,'シフト記号表（勤務時間帯）'!$C$6:$K$35,9,FALSE))</f>
        <v/>
      </c>
      <c r="AA91" s="233" t="str">
        <f>IF(AA90="","",VLOOKUP(AA90,'シフト記号表（勤務時間帯）'!$C$6:$K$35,9,FALSE))</f>
        <v/>
      </c>
      <c r="AB91" s="233" t="str">
        <f>IF(AB90="","",VLOOKUP(AB90,'シフト記号表（勤務時間帯）'!$C$6:$K$35,9,FALSE))</f>
        <v/>
      </c>
      <c r="AC91" s="233" t="str">
        <f>IF(AC90="","",VLOOKUP(AC90,'シフト記号表（勤務時間帯）'!$C$6:$K$35,9,FALSE))</f>
        <v/>
      </c>
      <c r="AD91" s="233" t="str">
        <f>IF(AD90="","",VLOOKUP(AD90,'シフト記号表（勤務時間帯）'!$C$6:$K$35,9,FALSE))</f>
        <v/>
      </c>
      <c r="AE91" s="233" t="str">
        <f>IF(AE90="","",VLOOKUP(AE90,'シフト記号表（勤務時間帯）'!$C$6:$K$35,9,FALSE))</f>
        <v/>
      </c>
      <c r="AF91" s="234" t="str">
        <f>IF(AF90="","",VLOOKUP(AF90,'シフト記号表（勤務時間帯）'!$C$6:$K$35,9,FALSE))</f>
        <v/>
      </c>
      <c r="AG91" s="232" t="str">
        <f>IF(AG90="","",VLOOKUP(AG90,'シフト記号表（勤務時間帯）'!$C$6:$K$35,9,FALSE))</f>
        <v/>
      </c>
      <c r="AH91" s="233" t="str">
        <f>IF(AH90="","",VLOOKUP(AH90,'シフト記号表（勤務時間帯）'!$C$6:$K$35,9,FALSE))</f>
        <v/>
      </c>
      <c r="AI91" s="233" t="str">
        <f>IF(AI90="","",VLOOKUP(AI90,'シフト記号表（勤務時間帯）'!$C$6:$K$35,9,FALSE))</f>
        <v/>
      </c>
      <c r="AJ91" s="233" t="str">
        <f>IF(AJ90="","",VLOOKUP(AJ90,'シフト記号表（勤務時間帯）'!$C$6:$K$35,9,FALSE))</f>
        <v/>
      </c>
      <c r="AK91" s="233" t="str">
        <f>IF(AK90="","",VLOOKUP(AK90,'シフト記号表（勤務時間帯）'!$C$6:$K$35,9,FALSE))</f>
        <v/>
      </c>
      <c r="AL91" s="233" t="str">
        <f>IF(AL90="","",VLOOKUP(AL90,'シフト記号表（勤務時間帯）'!$C$6:$K$35,9,FALSE))</f>
        <v/>
      </c>
      <c r="AM91" s="234" t="str">
        <f>IF(AM90="","",VLOOKUP(AM90,'シフト記号表（勤務時間帯）'!$C$6:$K$35,9,FALSE))</f>
        <v/>
      </c>
      <c r="AN91" s="232" t="str">
        <f>IF(AN90="","",VLOOKUP(AN90,'シフト記号表（勤務時間帯）'!$C$6:$K$35,9,FALSE))</f>
        <v/>
      </c>
      <c r="AO91" s="233" t="str">
        <f>IF(AO90="","",VLOOKUP(AO90,'シフト記号表（勤務時間帯）'!$C$6:$K$35,9,FALSE))</f>
        <v/>
      </c>
      <c r="AP91" s="233" t="str">
        <f>IF(AP90="","",VLOOKUP(AP90,'シフト記号表（勤務時間帯）'!$C$6:$K$35,9,FALSE))</f>
        <v/>
      </c>
      <c r="AQ91" s="233" t="str">
        <f>IF(AQ90="","",VLOOKUP(AQ90,'シフト記号表（勤務時間帯）'!$C$6:$K$35,9,FALSE))</f>
        <v/>
      </c>
      <c r="AR91" s="233" t="str">
        <f>IF(AR90="","",VLOOKUP(AR90,'シフト記号表（勤務時間帯）'!$C$6:$K$35,9,FALSE))</f>
        <v/>
      </c>
      <c r="AS91" s="233" t="str">
        <f>IF(AS90="","",VLOOKUP(AS90,'シフト記号表（勤務時間帯）'!$C$6:$K$35,9,FALSE))</f>
        <v/>
      </c>
      <c r="AT91" s="234" t="str">
        <f>IF(AT90="","",VLOOKUP(AT90,'シフト記号表（勤務時間帯）'!$C$6:$K$35,9,FALSE))</f>
        <v/>
      </c>
      <c r="AU91" s="232" t="str">
        <f>IF(AU90="","",VLOOKUP(AU90,'シフト記号表（勤務時間帯）'!$C$6:$K$35,9,FALSE))</f>
        <v/>
      </c>
      <c r="AV91" s="233" t="str">
        <f>IF(AV90="","",VLOOKUP(AV90,'シフト記号表（勤務時間帯）'!$C$6:$K$35,9,FALSE))</f>
        <v/>
      </c>
      <c r="AW91" s="233" t="str">
        <f>IF(AW90="","",VLOOKUP(AW90,'シフト記号表（勤務時間帯）'!$C$6:$K$35,9,FALSE))</f>
        <v/>
      </c>
      <c r="AX91" s="502">
        <f>IF($BB$3="４週",SUM(S91:AT91),IF($BB$3="暦月",SUM(S91:AW91),""))</f>
        <v>0</v>
      </c>
      <c r="AY91" s="503"/>
      <c r="AZ91" s="504">
        <f>IF($BB$3="４週",AX91/4,IF($BB$3="暦月",'療養通所（100名）'!AX91/('療養通所（100名）'!$BB$8/7),""))</f>
        <v>0</v>
      </c>
      <c r="BA91" s="505"/>
      <c r="BB91" s="431"/>
      <c r="BC91" s="369"/>
      <c r="BD91" s="369"/>
      <c r="BE91" s="369"/>
      <c r="BF91" s="370"/>
    </row>
    <row r="92" spans="2:58" ht="20.25" customHeight="1" x14ac:dyDescent="0.4">
      <c r="B92" s="517"/>
      <c r="C92" s="387"/>
      <c r="D92" s="388"/>
      <c r="E92" s="389"/>
      <c r="F92" s="111">
        <f>C90</f>
        <v>0</v>
      </c>
      <c r="G92" s="419"/>
      <c r="H92" s="412"/>
      <c r="I92" s="413"/>
      <c r="J92" s="413"/>
      <c r="K92" s="414"/>
      <c r="L92" s="424"/>
      <c r="M92" s="425"/>
      <c r="N92" s="425"/>
      <c r="O92" s="426"/>
      <c r="P92" s="514" t="s">
        <v>45</v>
      </c>
      <c r="Q92" s="515"/>
      <c r="R92" s="516"/>
      <c r="S92" s="235" t="str">
        <f>IF(S90="","",VLOOKUP(S90,'シフト記号表（勤務時間帯）'!$C$6:$S$35,17,FALSE))</f>
        <v/>
      </c>
      <c r="T92" s="236" t="str">
        <f>IF(T90="","",VLOOKUP(T90,'シフト記号表（勤務時間帯）'!$C$6:$S$35,17,FALSE))</f>
        <v/>
      </c>
      <c r="U92" s="236" t="str">
        <f>IF(U90="","",VLOOKUP(U90,'シフト記号表（勤務時間帯）'!$C$6:$S$35,17,FALSE))</f>
        <v/>
      </c>
      <c r="V92" s="236" t="str">
        <f>IF(V90="","",VLOOKUP(V90,'シフト記号表（勤務時間帯）'!$C$6:$S$35,17,FALSE))</f>
        <v/>
      </c>
      <c r="W92" s="236" t="str">
        <f>IF(W90="","",VLOOKUP(W90,'シフト記号表（勤務時間帯）'!$C$6:$S$35,17,FALSE))</f>
        <v/>
      </c>
      <c r="X92" s="236" t="str">
        <f>IF(X90="","",VLOOKUP(X90,'シフト記号表（勤務時間帯）'!$C$6:$S$35,17,FALSE))</f>
        <v/>
      </c>
      <c r="Y92" s="237" t="str">
        <f>IF(Y90="","",VLOOKUP(Y90,'シフト記号表（勤務時間帯）'!$C$6:$S$35,17,FALSE))</f>
        <v/>
      </c>
      <c r="Z92" s="235" t="str">
        <f>IF(Z90="","",VLOOKUP(Z90,'シフト記号表（勤務時間帯）'!$C$6:$S$35,17,FALSE))</f>
        <v/>
      </c>
      <c r="AA92" s="236" t="str">
        <f>IF(AA90="","",VLOOKUP(AA90,'シフト記号表（勤務時間帯）'!$C$6:$S$35,17,FALSE))</f>
        <v/>
      </c>
      <c r="AB92" s="236" t="str">
        <f>IF(AB90="","",VLOOKUP(AB90,'シフト記号表（勤務時間帯）'!$C$6:$S$35,17,FALSE))</f>
        <v/>
      </c>
      <c r="AC92" s="236" t="str">
        <f>IF(AC90="","",VLOOKUP(AC90,'シフト記号表（勤務時間帯）'!$C$6:$S$35,17,FALSE))</f>
        <v/>
      </c>
      <c r="AD92" s="236" t="str">
        <f>IF(AD90="","",VLOOKUP(AD90,'シフト記号表（勤務時間帯）'!$C$6:$S$35,17,FALSE))</f>
        <v/>
      </c>
      <c r="AE92" s="236" t="str">
        <f>IF(AE90="","",VLOOKUP(AE90,'シフト記号表（勤務時間帯）'!$C$6:$S$35,17,FALSE))</f>
        <v/>
      </c>
      <c r="AF92" s="237" t="str">
        <f>IF(AF90="","",VLOOKUP(AF90,'シフト記号表（勤務時間帯）'!$C$6:$S$35,17,FALSE))</f>
        <v/>
      </c>
      <c r="AG92" s="235" t="str">
        <f>IF(AG90="","",VLOOKUP(AG90,'シフト記号表（勤務時間帯）'!$C$6:$S$35,17,FALSE))</f>
        <v/>
      </c>
      <c r="AH92" s="236" t="str">
        <f>IF(AH90="","",VLOOKUP(AH90,'シフト記号表（勤務時間帯）'!$C$6:$S$35,17,FALSE))</f>
        <v/>
      </c>
      <c r="AI92" s="236" t="str">
        <f>IF(AI90="","",VLOOKUP(AI90,'シフト記号表（勤務時間帯）'!$C$6:$S$35,17,FALSE))</f>
        <v/>
      </c>
      <c r="AJ92" s="236" t="str">
        <f>IF(AJ90="","",VLOOKUP(AJ90,'シフト記号表（勤務時間帯）'!$C$6:$S$35,17,FALSE))</f>
        <v/>
      </c>
      <c r="AK92" s="236" t="str">
        <f>IF(AK90="","",VLOOKUP(AK90,'シフト記号表（勤務時間帯）'!$C$6:$S$35,17,FALSE))</f>
        <v/>
      </c>
      <c r="AL92" s="236" t="str">
        <f>IF(AL90="","",VLOOKUP(AL90,'シフト記号表（勤務時間帯）'!$C$6:$S$35,17,FALSE))</f>
        <v/>
      </c>
      <c r="AM92" s="237" t="str">
        <f>IF(AM90="","",VLOOKUP(AM90,'シフト記号表（勤務時間帯）'!$C$6:$S$35,17,FALSE))</f>
        <v/>
      </c>
      <c r="AN92" s="235" t="str">
        <f>IF(AN90="","",VLOOKUP(AN90,'シフト記号表（勤務時間帯）'!$C$6:$S$35,17,FALSE))</f>
        <v/>
      </c>
      <c r="AO92" s="236" t="str">
        <f>IF(AO90="","",VLOOKUP(AO90,'シフト記号表（勤務時間帯）'!$C$6:$S$35,17,FALSE))</f>
        <v/>
      </c>
      <c r="AP92" s="236" t="str">
        <f>IF(AP90="","",VLOOKUP(AP90,'シフト記号表（勤務時間帯）'!$C$6:$S$35,17,FALSE))</f>
        <v/>
      </c>
      <c r="AQ92" s="236" t="str">
        <f>IF(AQ90="","",VLOOKUP(AQ90,'シフト記号表（勤務時間帯）'!$C$6:$S$35,17,FALSE))</f>
        <v/>
      </c>
      <c r="AR92" s="236" t="str">
        <f>IF(AR90="","",VLOOKUP(AR90,'シフト記号表（勤務時間帯）'!$C$6:$S$35,17,FALSE))</f>
        <v/>
      </c>
      <c r="AS92" s="236" t="str">
        <f>IF(AS90="","",VLOOKUP(AS90,'シフト記号表（勤務時間帯）'!$C$6:$S$35,17,FALSE))</f>
        <v/>
      </c>
      <c r="AT92" s="237" t="str">
        <f>IF(AT90="","",VLOOKUP(AT90,'シフト記号表（勤務時間帯）'!$C$6:$S$35,17,FALSE))</f>
        <v/>
      </c>
      <c r="AU92" s="235" t="str">
        <f>IF(AU90="","",VLOOKUP(AU90,'シフト記号表（勤務時間帯）'!$C$6:$S$35,17,FALSE))</f>
        <v/>
      </c>
      <c r="AV92" s="236" t="str">
        <f>IF(AV90="","",VLOOKUP(AV90,'シフト記号表（勤務時間帯）'!$C$6:$S$35,17,FALSE))</f>
        <v/>
      </c>
      <c r="AW92" s="236" t="str">
        <f>IF(AW90="","",VLOOKUP(AW90,'シフト記号表（勤務時間帯）'!$C$6:$S$35,17,FALSE))</f>
        <v/>
      </c>
      <c r="AX92" s="509">
        <f>IF($BB$3="４週",SUM(S92:AT92),IF($BB$3="暦月",SUM(S92:AW92),""))</f>
        <v>0</v>
      </c>
      <c r="AY92" s="510"/>
      <c r="AZ92" s="511">
        <f>IF($BB$3="４週",AX92/4,IF($BB$3="暦月",'療養通所（100名）'!AX92/('療養通所（100名）'!$BB$8/7),""))</f>
        <v>0</v>
      </c>
      <c r="BA92" s="512"/>
      <c r="BB92" s="432"/>
      <c r="BC92" s="425"/>
      <c r="BD92" s="425"/>
      <c r="BE92" s="425"/>
      <c r="BF92" s="426"/>
    </row>
    <row r="93" spans="2:58" ht="20.25" customHeight="1" x14ac:dyDescent="0.4">
      <c r="B93" s="517">
        <f>B90+1</f>
        <v>24</v>
      </c>
      <c r="C93" s="381"/>
      <c r="D93" s="382"/>
      <c r="E93" s="383"/>
      <c r="F93" s="108"/>
      <c r="G93" s="418"/>
      <c r="H93" s="420"/>
      <c r="I93" s="413"/>
      <c r="J93" s="413"/>
      <c r="K93" s="414"/>
      <c r="L93" s="421"/>
      <c r="M93" s="422"/>
      <c r="N93" s="422"/>
      <c r="O93" s="423"/>
      <c r="P93" s="483" t="s">
        <v>44</v>
      </c>
      <c r="Q93" s="484"/>
      <c r="R93" s="485"/>
      <c r="S93" s="239"/>
      <c r="T93" s="238"/>
      <c r="U93" s="238"/>
      <c r="V93" s="238"/>
      <c r="W93" s="238"/>
      <c r="X93" s="238"/>
      <c r="Y93" s="240"/>
      <c r="Z93" s="239"/>
      <c r="AA93" s="238"/>
      <c r="AB93" s="238"/>
      <c r="AC93" s="238"/>
      <c r="AD93" s="238"/>
      <c r="AE93" s="238"/>
      <c r="AF93" s="240"/>
      <c r="AG93" s="239"/>
      <c r="AH93" s="238"/>
      <c r="AI93" s="238"/>
      <c r="AJ93" s="238"/>
      <c r="AK93" s="238"/>
      <c r="AL93" s="238"/>
      <c r="AM93" s="240"/>
      <c r="AN93" s="239"/>
      <c r="AO93" s="238"/>
      <c r="AP93" s="238"/>
      <c r="AQ93" s="238"/>
      <c r="AR93" s="238"/>
      <c r="AS93" s="238"/>
      <c r="AT93" s="240"/>
      <c r="AU93" s="239"/>
      <c r="AV93" s="238"/>
      <c r="AW93" s="238"/>
      <c r="AX93" s="589"/>
      <c r="AY93" s="590"/>
      <c r="AZ93" s="591"/>
      <c r="BA93" s="592"/>
      <c r="BB93" s="430"/>
      <c r="BC93" s="422"/>
      <c r="BD93" s="422"/>
      <c r="BE93" s="422"/>
      <c r="BF93" s="423"/>
    </row>
    <row r="94" spans="2:58" ht="20.25" customHeight="1" x14ac:dyDescent="0.4">
      <c r="B94" s="517"/>
      <c r="C94" s="384"/>
      <c r="D94" s="385"/>
      <c r="E94" s="386"/>
      <c r="F94" s="83"/>
      <c r="G94" s="408"/>
      <c r="H94" s="412"/>
      <c r="I94" s="413"/>
      <c r="J94" s="413"/>
      <c r="K94" s="414"/>
      <c r="L94" s="368"/>
      <c r="M94" s="369"/>
      <c r="N94" s="369"/>
      <c r="O94" s="370"/>
      <c r="P94" s="499" t="s">
        <v>15</v>
      </c>
      <c r="Q94" s="500"/>
      <c r="R94" s="501"/>
      <c r="S94" s="232" t="str">
        <f>IF(S93="","",VLOOKUP(S93,'シフト記号表（勤務時間帯）'!$C$6:$K$35,9,FALSE))</f>
        <v/>
      </c>
      <c r="T94" s="233" t="str">
        <f>IF(T93="","",VLOOKUP(T93,'シフト記号表（勤務時間帯）'!$C$6:$K$35,9,FALSE))</f>
        <v/>
      </c>
      <c r="U94" s="233" t="str">
        <f>IF(U93="","",VLOOKUP(U93,'シフト記号表（勤務時間帯）'!$C$6:$K$35,9,FALSE))</f>
        <v/>
      </c>
      <c r="V94" s="233" t="str">
        <f>IF(V93="","",VLOOKUP(V93,'シフト記号表（勤務時間帯）'!$C$6:$K$35,9,FALSE))</f>
        <v/>
      </c>
      <c r="W94" s="233" t="str">
        <f>IF(W93="","",VLOOKUP(W93,'シフト記号表（勤務時間帯）'!$C$6:$K$35,9,FALSE))</f>
        <v/>
      </c>
      <c r="X94" s="233" t="str">
        <f>IF(X93="","",VLOOKUP(X93,'シフト記号表（勤務時間帯）'!$C$6:$K$35,9,FALSE))</f>
        <v/>
      </c>
      <c r="Y94" s="234" t="str">
        <f>IF(Y93="","",VLOOKUP(Y93,'シフト記号表（勤務時間帯）'!$C$6:$K$35,9,FALSE))</f>
        <v/>
      </c>
      <c r="Z94" s="232" t="str">
        <f>IF(Z93="","",VLOOKUP(Z93,'シフト記号表（勤務時間帯）'!$C$6:$K$35,9,FALSE))</f>
        <v/>
      </c>
      <c r="AA94" s="233" t="str">
        <f>IF(AA93="","",VLOOKUP(AA93,'シフト記号表（勤務時間帯）'!$C$6:$K$35,9,FALSE))</f>
        <v/>
      </c>
      <c r="AB94" s="233" t="str">
        <f>IF(AB93="","",VLOOKUP(AB93,'シフト記号表（勤務時間帯）'!$C$6:$K$35,9,FALSE))</f>
        <v/>
      </c>
      <c r="AC94" s="233" t="str">
        <f>IF(AC93="","",VLOOKUP(AC93,'シフト記号表（勤務時間帯）'!$C$6:$K$35,9,FALSE))</f>
        <v/>
      </c>
      <c r="AD94" s="233" t="str">
        <f>IF(AD93="","",VLOOKUP(AD93,'シフト記号表（勤務時間帯）'!$C$6:$K$35,9,FALSE))</f>
        <v/>
      </c>
      <c r="AE94" s="233" t="str">
        <f>IF(AE93="","",VLOOKUP(AE93,'シフト記号表（勤務時間帯）'!$C$6:$K$35,9,FALSE))</f>
        <v/>
      </c>
      <c r="AF94" s="234" t="str">
        <f>IF(AF93="","",VLOOKUP(AF93,'シフト記号表（勤務時間帯）'!$C$6:$K$35,9,FALSE))</f>
        <v/>
      </c>
      <c r="AG94" s="232" t="str">
        <f>IF(AG93="","",VLOOKUP(AG93,'シフト記号表（勤務時間帯）'!$C$6:$K$35,9,FALSE))</f>
        <v/>
      </c>
      <c r="AH94" s="233" t="str">
        <f>IF(AH93="","",VLOOKUP(AH93,'シフト記号表（勤務時間帯）'!$C$6:$K$35,9,FALSE))</f>
        <v/>
      </c>
      <c r="AI94" s="233" t="str">
        <f>IF(AI93="","",VLOOKUP(AI93,'シフト記号表（勤務時間帯）'!$C$6:$K$35,9,FALSE))</f>
        <v/>
      </c>
      <c r="AJ94" s="233" t="str">
        <f>IF(AJ93="","",VLOOKUP(AJ93,'シフト記号表（勤務時間帯）'!$C$6:$K$35,9,FALSE))</f>
        <v/>
      </c>
      <c r="AK94" s="233" t="str">
        <f>IF(AK93="","",VLOOKUP(AK93,'シフト記号表（勤務時間帯）'!$C$6:$K$35,9,FALSE))</f>
        <v/>
      </c>
      <c r="AL94" s="233" t="str">
        <f>IF(AL93="","",VLOOKUP(AL93,'シフト記号表（勤務時間帯）'!$C$6:$K$35,9,FALSE))</f>
        <v/>
      </c>
      <c r="AM94" s="234" t="str">
        <f>IF(AM93="","",VLOOKUP(AM93,'シフト記号表（勤務時間帯）'!$C$6:$K$35,9,FALSE))</f>
        <v/>
      </c>
      <c r="AN94" s="232" t="str">
        <f>IF(AN93="","",VLOOKUP(AN93,'シフト記号表（勤務時間帯）'!$C$6:$K$35,9,FALSE))</f>
        <v/>
      </c>
      <c r="AO94" s="233" t="str">
        <f>IF(AO93="","",VLOOKUP(AO93,'シフト記号表（勤務時間帯）'!$C$6:$K$35,9,FALSE))</f>
        <v/>
      </c>
      <c r="AP94" s="233" t="str">
        <f>IF(AP93="","",VLOOKUP(AP93,'シフト記号表（勤務時間帯）'!$C$6:$K$35,9,FALSE))</f>
        <v/>
      </c>
      <c r="AQ94" s="233" t="str">
        <f>IF(AQ93="","",VLOOKUP(AQ93,'シフト記号表（勤務時間帯）'!$C$6:$K$35,9,FALSE))</f>
        <v/>
      </c>
      <c r="AR94" s="233" t="str">
        <f>IF(AR93="","",VLOOKUP(AR93,'シフト記号表（勤務時間帯）'!$C$6:$K$35,9,FALSE))</f>
        <v/>
      </c>
      <c r="AS94" s="233" t="str">
        <f>IF(AS93="","",VLOOKUP(AS93,'シフト記号表（勤務時間帯）'!$C$6:$K$35,9,FALSE))</f>
        <v/>
      </c>
      <c r="AT94" s="234" t="str">
        <f>IF(AT93="","",VLOOKUP(AT93,'シフト記号表（勤務時間帯）'!$C$6:$K$35,9,FALSE))</f>
        <v/>
      </c>
      <c r="AU94" s="232" t="str">
        <f>IF(AU93="","",VLOOKUP(AU93,'シフト記号表（勤務時間帯）'!$C$6:$K$35,9,FALSE))</f>
        <v/>
      </c>
      <c r="AV94" s="233" t="str">
        <f>IF(AV93="","",VLOOKUP(AV93,'シフト記号表（勤務時間帯）'!$C$6:$K$35,9,FALSE))</f>
        <v/>
      </c>
      <c r="AW94" s="233" t="str">
        <f>IF(AW93="","",VLOOKUP(AW93,'シフト記号表（勤務時間帯）'!$C$6:$K$35,9,FALSE))</f>
        <v/>
      </c>
      <c r="AX94" s="502">
        <f>IF($BB$3="４週",SUM(S94:AT94),IF($BB$3="暦月",SUM(S94:AW94),""))</f>
        <v>0</v>
      </c>
      <c r="AY94" s="503"/>
      <c r="AZ94" s="504">
        <f>IF($BB$3="４週",AX94/4,IF($BB$3="暦月",'療養通所（100名）'!AX94/('療養通所（100名）'!$BB$8/7),""))</f>
        <v>0</v>
      </c>
      <c r="BA94" s="505"/>
      <c r="BB94" s="431"/>
      <c r="BC94" s="369"/>
      <c r="BD94" s="369"/>
      <c r="BE94" s="369"/>
      <c r="BF94" s="370"/>
    </row>
    <row r="95" spans="2:58" ht="20.25" customHeight="1" x14ac:dyDescent="0.4">
      <c r="B95" s="517"/>
      <c r="C95" s="387"/>
      <c r="D95" s="388"/>
      <c r="E95" s="389"/>
      <c r="F95" s="111">
        <f>C93</f>
        <v>0</v>
      </c>
      <c r="G95" s="419"/>
      <c r="H95" s="412"/>
      <c r="I95" s="413"/>
      <c r="J95" s="413"/>
      <c r="K95" s="414"/>
      <c r="L95" s="424"/>
      <c r="M95" s="425"/>
      <c r="N95" s="425"/>
      <c r="O95" s="426"/>
      <c r="P95" s="514" t="s">
        <v>45</v>
      </c>
      <c r="Q95" s="515"/>
      <c r="R95" s="516"/>
      <c r="S95" s="235" t="str">
        <f>IF(S93="","",VLOOKUP(S93,'シフト記号表（勤務時間帯）'!$C$6:$S$35,17,FALSE))</f>
        <v/>
      </c>
      <c r="T95" s="236" t="str">
        <f>IF(T93="","",VLOOKUP(T93,'シフト記号表（勤務時間帯）'!$C$6:$S$35,17,FALSE))</f>
        <v/>
      </c>
      <c r="U95" s="236" t="str">
        <f>IF(U93="","",VLOOKUP(U93,'シフト記号表（勤務時間帯）'!$C$6:$S$35,17,FALSE))</f>
        <v/>
      </c>
      <c r="V95" s="236" t="str">
        <f>IF(V93="","",VLOOKUP(V93,'シフト記号表（勤務時間帯）'!$C$6:$S$35,17,FALSE))</f>
        <v/>
      </c>
      <c r="W95" s="236" t="str">
        <f>IF(W93="","",VLOOKUP(W93,'シフト記号表（勤務時間帯）'!$C$6:$S$35,17,FALSE))</f>
        <v/>
      </c>
      <c r="X95" s="236" t="str">
        <f>IF(X93="","",VLOOKUP(X93,'シフト記号表（勤務時間帯）'!$C$6:$S$35,17,FALSE))</f>
        <v/>
      </c>
      <c r="Y95" s="237" t="str">
        <f>IF(Y93="","",VLOOKUP(Y93,'シフト記号表（勤務時間帯）'!$C$6:$S$35,17,FALSE))</f>
        <v/>
      </c>
      <c r="Z95" s="235" t="str">
        <f>IF(Z93="","",VLOOKUP(Z93,'シフト記号表（勤務時間帯）'!$C$6:$S$35,17,FALSE))</f>
        <v/>
      </c>
      <c r="AA95" s="236" t="str">
        <f>IF(AA93="","",VLOOKUP(AA93,'シフト記号表（勤務時間帯）'!$C$6:$S$35,17,FALSE))</f>
        <v/>
      </c>
      <c r="AB95" s="236" t="str">
        <f>IF(AB93="","",VLOOKUP(AB93,'シフト記号表（勤務時間帯）'!$C$6:$S$35,17,FALSE))</f>
        <v/>
      </c>
      <c r="AC95" s="236" t="str">
        <f>IF(AC93="","",VLOOKUP(AC93,'シフト記号表（勤務時間帯）'!$C$6:$S$35,17,FALSE))</f>
        <v/>
      </c>
      <c r="AD95" s="236" t="str">
        <f>IF(AD93="","",VLOOKUP(AD93,'シフト記号表（勤務時間帯）'!$C$6:$S$35,17,FALSE))</f>
        <v/>
      </c>
      <c r="AE95" s="236" t="str">
        <f>IF(AE93="","",VLOOKUP(AE93,'シフト記号表（勤務時間帯）'!$C$6:$S$35,17,FALSE))</f>
        <v/>
      </c>
      <c r="AF95" s="237" t="str">
        <f>IF(AF93="","",VLOOKUP(AF93,'シフト記号表（勤務時間帯）'!$C$6:$S$35,17,FALSE))</f>
        <v/>
      </c>
      <c r="AG95" s="235" t="str">
        <f>IF(AG93="","",VLOOKUP(AG93,'シフト記号表（勤務時間帯）'!$C$6:$S$35,17,FALSE))</f>
        <v/>
      </c>
      <c r="AH95" s="236" t="str">
        <f>IF(AH93="","",VLOOKUP(AH93,'シフト記号表（勤務時間帯）'!$C$6:$S$35,17,FALSE))</f>
        <v/>
      </c>
      <c r="AI95" s="236" t="str">
        <f>IF(AI93="","",VLOOKUP(AI93,'シフト記号表（勤務時間帯）'!$C$6:$S$35,17,FALSE))</f>
        <v/>
      </c>
      <c r="AJ95" s="236" t="str">
        <f>IF(AJ93="","",VLOOKUP(AJ93,'シフト記号表（勤務時間帯）'!$C$6:$S$35,17,FALSE))</f>
        <v/>
      </c>
      <c r="AK95" s="236" t="str">
        <f>IF(AK93="","",VLOOKUP(AK93,'シフト記号表（勤務時間帯）'!$C$6:$S$35,17,FALSE))</f>
        <v/>
      </c>
      <c r="AL95" s="236" t="str">
        <f>IF(AL93="","",VLOOKUP(AL93,'シフト記号表（勤務時間帯）'!$C$6:$S$35,17,FALSE))</f>
        <v/>
      </c>
      <c r="AM95" s="237" t="str">
        <f>IF(AM93="","",VLOOKUP(AM93,'シフト記号表（勤務時間帯）'!$C$6:$S$35,17,FALSE))</f>
        <v/>
      </c>
      <c r="AN95" s="235" t="str">
        <f>IF(AN93="","",VLOOKUP(AN93,'シフト記号表（勤務時間帯）'!$C$6:$S$35,17,FALSE))</f>
        <v/>
      </c>
      <c r="AO95" s="236" t="str">
        <f>IF(AO93="","",VLOOKUP(AO93,'シフト記号表（勤務時間帯）'!$C$6:$S$35,17,FALSE))</f>
        <v/>
      </c>
      <c r="AP95" s="236" t="str">
        <f>IF(AP93="","",VLOOKUP(AP93,'シフト記号表（勤務時間帯）'!$C$6:$S$35,17,FALSE))</f>
        <v/>
      </c>
      <c r="AQ95" s="236" t="str">
        <f>IF(AQ93="","",VLOOKUP(AQ93,'シフト記号表（勤務時間帯）'!$C$6:$S$35,17,FALSE))</f>
        <v/>
      </c>
      <c r="AR95" s="236" t="str">
        <f>IF(AR93="","",VLOOKUP(AR93,'シフト記号表（勤務時間帯）'!$C$6:$S$35,17,FALSE))</f>
        <v/>
      </c>
      <c r="AS95" s="236" t="str">
        <f>IF(AS93="","",VLOOKUP(AS93,'シフト記号表（勤務時間帯）'!$C$6:$S$35,17,FALSE))</f>
        <v/>
      </c>
      <c r="AT95" s="237" t="str">
        <f>IF(AT93="","",VLOOKUP(AT93,'シフト記号表（勤務時間帯）'!$C$6:$S$35,17,FALSE))</f>
        <v/>
      </c>
      <c r="AU95" s="235" t="str">
        <f>IF(AU93="","",VLOOKUP(AU93,'シフト記号表（勤務時間帯）'!$C$6:$S$35,17,FALSE))</f>
        <v/>
      </c>
      <c r="AV95" s="236" t="str">
        <f>IF(AV93="","",VLOOKUP(AV93,'シフト記号表（勤務時間帯）'!$C$6:$S$35,17,FALSE))</f>
        <v/>
      </c>
      <c r="AW95" s="236" t="str">
        <f>IF(AW93="","",VLOOKUP(AW93,'シフト記号表（勤務時間帯）'!$C$6:$S$35,17,FALSE))</f>
        <v/>
      </c>
      <c r="AX95" s="509">
        <f>IF($BB$3="４週",SUM(S95:AT95),IF($BB$3="暦月",SUM(S95:AW95),""))</f>
        <v>0</v>
      </c>
      <c r="AY95" s="510"/>
      <c r="AZ95" s="511">
        <f>IF($BB$3="４週",AX95/4,IF($BB$3="暦月",'療養通所（100名）'!AX95/('療養通所（100名）'!$BB$8/7),""))</f>
        <v>0</v>
      </c>
      <c r="BA95" s="512"/>
      <c r="BB95" s="432"/>
      <c r="BC95" s="425"/>
      <c r="BD95" s="425"/>
      <c r="BE95" s="425"/>
      <c r="BF95" s="426"/>
    </row>
    <row r="96" spans="2:58" ht="20.25" customHeight="1" x14ac:dyDescent="0.4">
      <c r="B96" s="517">
        <f>B93+1</f>
        <v>25</v>
      </c>
      <c r="C96" s="381"/>
      <c r="D96" s="382"/>
      <c r="E96" s="383"/>
      <c r="F96" s="108"/>
      <c r="G96" s="418"/>
      <c r="H96" s="420"/>
      <c r="I96" s="413"/>
      <c r="J96" s="413"/>
      <c r="K96" s="414"/>
      <c r="L96" s="421"/>
      <c r="M96" s="422"/>
      <c r="N96" s="422"/>
      <c r="O96" s="423"/>
      <c r="P96" s="483" t="s">
        <v>44</v>
      </c>
      <c r="Q96" s="484"/>
      <c r="R96" s="485"/>
      <c r="S96" s="239"/>
      <c r="T96" s="238"/>
      <c r="U96" s="238"/>
      <c r="V96" s="238"/>
      <c r="W96" s="238"/>
      <c r="X96" s="238"/>
      <c r="Y96" s="240"/>
      <c r="Z96" s="239"/>
      <c r="AA96" s="238"/>
      <c r="AB96" s="238"/>
      <c r="AC96" s="238"/>
      <c r="AD96" s="238"/>
      <c r="AE96" s="238"/>
      <c r="AF96" s="240"/>
      <c r="AG96" s="239"/>
      <c r="AH96" s="238"/>
      <c r="AI96" s="238"/>
      <c r="AJ96" s="238"/>
      <c r="AK96" s="238"/>
      <c r="AL96" s="238"/>
      <c r="AM96" s="240"/>
      <c r="AN96" s="239"/>
      <c r="AO96" s="238"/>
      <c r="AP96" s="238"/>
      <c r="AQ96" s="238"/>
      <c r="AR96" s="238"/>
      <c r="AS96" s="238"/>
      <c r="AT96" s="240"/>
      <c r="AU96" s="239"/>
      <c r="AV96" s="238"/>
      <c r="AW96" s="238"/>
      <c r="AX96" s="589"/>
      <c r="AY96" s="590"/>
      <c r="AZ96" s="591"/>
      <c r="BA96" s="592"/>
      <c r="BB96" s="430"/>
      <c r="BC96" s="422"/>
      <c r="BD96" s="422"/>
      <c r="BE96" s="422"/>
      <c r="BF96" s="423"/>
    </row>
    <row r="97" spans="2:58" ht="20.25" customHeight="1" x14ac:dyDescent="0.4">
      <c r="B97" s="517"/>
      <c r="C97" s="384"/>
      <c r="D97" s="385"/>
      <c r="E97" s="386"/>
      <c r="F97" s="83"/>
      <c r="G97" s="408"/>
      <c r="H97" s="412"/>
      <c r="I97" s="413"/>
      <c r="J97" s="413"/>
      <c r="K97" s="414"/>
      <c r="L97" s="368"/>
      <c r="M97" s="369"/>
      <c r="N97" s="369"/>
      <c r="O97" s="370"/>
      <c r="P97" s="499" t="s">
        <v>15</v>
      </c>
      <c r="Q97" s="500"/>
      <c r="R97" s="501"/>
      <c r="S97" s="232" t="str">
        <f>IF(S96="","",VLOOKUP(S96,'シフト記号表（勤務時間帯）'!$C$6:$K$35,9,FALSE))</f>
        <v/>
      </c>
      <c r="T97" s="233" t="str">
        <f>IF(T96="","",VLOOKUP(T96,'シフト記号表（勤務時間帯）'!$C$6:$K$35,9,FALSE))</f>
        <v/>
      </c>
      <c r="U97" s="233" t="str">
        <f>IF(U96="","",VLOOKUP(U96,'シフト記号表（勤務時間帯）'!$C$6:$K$35,9,FALSE))</f>
        <v/>
      </c>
      <c r="V97" s="233" t="str">
        <f>IF(V96="","",VLOOKUP(V96,'シフト記号表（勤務時間帯）'!$C$6:$K$35,9,FALSE))</f>
        <v/>
      </c>
      <c r="W97" s="233" t="str">
        <f>IF(W96="","",VLOOKUP(W96,'シフト記号表（勤務時間帯）'!$C$6:$K$35,9,FALSE))</f>
        <v/>
      </c>
      <c r="X97" s="233" t="str">
        <f>IF(X96="","",VLOOKUP(X96,'シフト記号表（勤務時間帯）'!$C$6:$K$35,9,FALSE))</f>
        <v/>
      </c>
      <c r="Y97" s="234" t="str">
        <f>IF(Y96="","",VLOOKUP(Y96,'シフト記号表（勤務時間帯）'!$C$6:$K$35,9,FALSE))</f>
        <v/>
      </c>
      <c r="Z97" s="232" t="str">
        <f>IF(Z96="","",VLOOKUP(Z96,'シフト記号表（勤務時間帯）'!$C$6:$K$35,9,FALSE))</f>
        <v/>
      </c>
      <c r="AA97" s="233" t="str">
        <f>IF(AA96="","",VLOOKUP(AA96,'シフト記号表（勤務時間帯）'!$C$6:$K$35,9,FALSE))</f>
        <v/>
      </c>
      <c r="AB97" s="233" t="str">
        <f>IF(AB96="","",VLOOKUP(AB96,'シフト記号表（勤務時間帯）'!$C$6:$K$35,9,FALSE))</f>
        <v/>
      </c>
      <c r="AC97" s="233" t="str">
        <f>IF(AC96="","",VLOOKUP(AC96,'シフト記号表（勤務時間帯）'!$C$6:$K$35,9,FALSE))</f>
        <v/>
      </c>
      <c r="AD97" s="233" t="str">
        <f>IF(AD96="","",VLOOKUP(AD96,'シフト記号表（勤務時間帯）'!$C$6:$K$35,9,FALSE))</f>
        <v/>
      </c>
      <c r="AE97" s="233" t="str">
        <f>IF(AE96="","",VLOOKUP(AE96,'シフト記号表（勤務時間帯）'!$C$6:$K$35,9,FALSE))</f>
        <v/>
      </c>
      <c r="AF97" s="234" t="str">
        <f>IF(AF96="","",VLOOKUP(AF96,'シフト記号表（勤務時間帯）'!$C$6:$K$35,9,FALSE))</f>
        <v/>
      </c>
      <c r="AG97" s="232" t="str">
        <f>IF(AG96="","",VLOOKUP(AG96,'シフト記号表（勤務時間帯）'!$C$6:$K$35,9,FALSE))</f>
        <v/>
      </c>
      <c r="AH97" s="233" t="str">
        <f>IF(AH96="","",VLOOKUP(AH96,'シフト記号表（勤務時間帯）'!$C$6:$K$35,9,FALSE))</f>
        <v/>
      </c>
      <c r="AI97" s="233" t="str">
        <f>IF(AI96="","",VLOOKUP(AI96,'シフト記号表（勤務時間帯）'!$C$6:$K$35,9,FALSE))</f>
        <v/>
      </c>
      <c r="AJ97" s="233" t="str">
        <f>IF(AJ96="","",VLOOKUP(AJ96,'シフト記号表（勤務時間帯）'!$C$6:$K$35,9,FALSE))</f>
        <v/>
      </c>
      <c r="AK97" s="233" t="str">
        <f>IF(AK96="","",VLOOKUP(AK96,'シフト記号表（勤務時間帯）'!$C$6:$K$35,9,FALSE))</f>
        <v/>
      </c>
      <c r="AL97" s="233" t="str">
        <f>IF(AL96="","",VLOOKUP(AL96,'シフト記号表（勤務時間帯）'!$C$6:$K$35,9,FALSE))</f>
        <v/>
      </c>
      <c r="AM97" s="234" t="str">
        <f>IF(AM96="","",VLOOKUP(AM96,'シフト記号表（勤務時間帯）'!$C$6:$K$35,9,FALSE))</f>
        <v/>
      </c>
      <c r="AN97" s="232" t="str">
        <f>IF(AN96="","",VLOOKUP(AN96,'シフト記号表（勤務時間帯）'!$C$6:$K$35,9,FALSE))</f>
        <v/>
      </c>
      <c r="AO97" s="233" t="str">
        <f>IF(AO96="","",VLOOKUP(AO96,'シフト記号表（勤務時間帯）'!$C$6:$K$35,9,FALSE))</f>
        <v/>
      </c>
      <c r="AP97" s="233" t="str">
        <f>IF(AP96="","",VLOOKUP(AP96,'シフト記号表（勤務時間帯）'!$C$6:$K$35,9,FALSE))</f>
        <v/>
      </c>
      <c r="AQ97" s="233" t="str">
        <f>IF(AQ96="","",VLOOKUP(AQ96,'シフト記号表（勤務時間帯）'!$C$6:$K$35,9,FALSE))</f>
        <v/>
      </c>
      <c r="AR97" s="233" t="str">
        <f>IF(AR96="","",VLOOKUP(AR96,'シフト記号表（勤務時間帯）'!$C$6:$K$35,9,FALSE))</f>
        <v/>
      </c>
      <c r="AS97" s="233" t="str">
        <f>IF(AS96="","",VLOOKUP(AS96,'シフト記号表（勤務時間帯）'!$C$6:$K$35,9,FALSE))</f>
        <v/>
      </c>
      <c r="AT97" s="234" t="str">
        <f>IF(AT96="","",VLOOKUP(AT96,'シフト記号表（勤務時間帯）'!$C$6:$K$35,9,FALSE))</f>
        <v/>
      </c>
      <c r="AU97" s="232" t="str">
        <f>IF(AU96="","",VLOOKUP(AU96,'シフト記号表（勤務時間帯）'!$C$6:$K$35,9,FALSE))</f>
        <v/>
      </c>
      <c r="AV97" s="233" t="str">
        <f>IF(AV96="","",VLOOKUP(AV96,'シフト記号表（勤務時間帯）'!$C$6:$K$35,9,FALSE))</f>
        <v/>
      </c>
      <c r="AW97" s="233" t="str">
        <f>IF(AW96="","",VLOOKUP(AW96,'シフト記号表（勤務時間帯）'!$C$6:$K$35,9,FALSE))</f>
        <v/>
      </c>
      <c r="AX97" s="502">
        <f>IF($BB$3="４週",SUM(S97:AT97),IF($BB$3="暦月",SUM(S97:AW97),""))</f>
        <v>0</v>
      </c>
      <c r="AY97" s="503"/>
      <c r="AZ97" s="504">
        <f>IF($BB$3="４週",AX97/4,IF($BB$3="暦月",'療養通所（100名）'!AX97/('療養通所（100名）'!$BB$8/7),""))</f>
        <v>0</v>
      </c>
      <c r="BA97" s="505"/>
      <c r="BB97" s="431"/>
      <c r="BC97" s="369"/>
      <c r="BD97" s="369"/>
      <c r="BE97" s="369"/>
      <c r="BF97" s="370"/>
    </row>
    <row r="98" spans="2:58" ht="20.25" customHeight="1" x14ac:dyDescent="0.4">
      <c r="B98" s="517"/>
      <c r="C98" s="387"/>
      <c r="D98" s="388"/>
      <c r="E98" s="389"/>
      <c r="F98" s="111">
        <f>C96</f>
        <v>0</v>
      </c>
      <c r="G98" s="419"/>
      <c r="H98" s="412"/>
      <c r="I98" s="413"/>
      <c r="J98" s="413"/>
      <c r="K98" s="414"/>
      <c r="L98" s="424"/>
      <c r="M98" s="425"/>
      <c r="N98" s="425"/>
      <c r="O98" s="426"/>
      <c r="P98" s="514" t="s">
        <v>45</v>
      </c>
      <c r="Q98" s="515"/>
      <c r="R98" s="516"/>
      <c r="S98" s="235" t="str">
        <f>IF(S96="","",VLOOKUP(S96,'シフト記号表（勤務時間帯）'!$C$6:$S$35,17,FALSE))</f>
        <v/>
      </c>
      <c r="T98" s="236" t="str">
        <f>IF(T96="","",VLOOKUP(T96,'シフト記号表（勤務時間帯）'!$C$6:$S$35,17,FALSE))</f>
        <v/>
      </c>
      <c r="U98" s="236" t="str">
        <f>IF(U96="","",VLOOKUP(U96,'シフト記号表（勤務時間帯）'!$C$6:$S$35,17,FALSE))</f>
        <v/>
      </c>
      <c r="V98" s="236" t="str">
        <f>IF(V96="","",VLOOKUP(V96,'シフト記号表（勤務時間帯）'!$C$6:$S$35,17,FALSE))</f>
        <v/>
      </c>
      <c r="W98" s="236" t="str">
        <f>IF(W96="","",VLOOKUP(W96,'シフト記号表（勤務時間帯）'!$C$6:$S$35,17,FALSE))</f>
        <v/>
      </c>
      <c r="X98" s="236" t="str">
        <f>IF(X96="","",VLOOKUP(X96,'シフト記号表（勤務時間帯）'!$C$6:$S$35,17,FALSE))</f>
        <v/>
      </c>
      <c r="Y98" s="237" t="str">
        <f>IF(Y96="","",VLOOKUP(Y96,'シフト記号表（勤務時間帯）'!$C$6:$S$35,17,FALSE))</f>
        <v/>
      </c>
      <c r="Z98" s="235" t="str">
        <f>IF(Z96="","",VLOOKUP(Z96,'シフト記号表（勤務時間帯）'!$C$6:$S$35,17,FALSE))</f>
        <v/>
      </c>
      <c r="AA98" s="236" t="str">
        <f>IF(AA96="","",VLOOKUP(AA96,'シフト記号表（勤務時間帯）'!$C$6:$S$35,17,FALSE))</f>
        <v/>
      </c>
      <c r="AB98" s="236" t="str">
        <f>IF(AB96="","",VLOOKUP(AB96,'シフト記号表（勤務時間帯）'!$C$6:$S$35,17,FALSE))</f>
        <v/>
      </c>
      <c r="AC98" s="236" t="str">
        <f>IF(AC96="","",VLOOKUP(AC96,'シフト記号表（勤務時間帯）'!$C$6:$S$35,17,FALSE))</f>
        <v/>
      </c>
      <c r="AD98" s="236" t="str">
        <f>IF(AD96="","",VLOOKUP(AD96,'シフト記号表（勤務時間帯）'!$C$6:$S$35,17,FALSE))</f>
        <v/>
      </c>
      <c r="AE98" s="236" t="str">
        <f>IF(AE96="","",VLOOKUP(AE96,'シフト記号表（勤務時間帯）'!$C$6:$S$35,17,FALSE))</f>
        <v/>
      </c>
      <c r="AF98" s="237" t="str">
        <f>IF(AF96="","",VLOOKUP(AF96,'シフト記号表（勤務時間帯）'!$C$6:$S$35,17,FALSE))</f>
        <v/>
      </c>
      <c r="AG98" s="235" t="str">
        <f>IF(AG96="","",VLOOKUP(AG96,'シフト記号表（勤務時間帯）'!$C$6:$S$35,17,FALSE))</f>
        <v/>
      </c>
      <c r="AH98" s="236" t="str">
        <f>IF(AH96="","",VLOOKUP(AH96,'シフト記号表（勤務時間帯）'!$C$6:$S$35,17,FALSE))</f>
        <v/>
      </c>
      <c r="AI98" s="236" t="str">
        <f>IF(AI96="","",VLOOKUP(AI96,'シフト記号表（勤務時間帯）'!$C$6:$S$35,17,FALSE))</f>
        <v/>
      </c>
      <c r="AJ98" s="236" t="str">
        <f>IF(AJ96="","",VLOOKUP(AJ96,'シフト記号表（勤務時間帯）'!$C$6:$S$35,17,FALSE))</f>
        <v/>
      </c>
      <c r="AK98" s="236" t="str">
        <f>IF(AK96="","",VLOOKUP(AK96,'シフト記号表（勤務時間帯）'!$C$6:$S$35,17,FALSE))</f>
        <v/>
      </c>
      <c r="AL98" s="236" t="str">
        <f>IF(AL96="","",VLOOKUP(AL96,'シフト記号表（勤務時間帯）'!$C$6:$S$35,17,FALSE))</f>
        <v/>
      </c>
      <c r="AM98" s="237" t="str">
        <f>IF(AM96="","",VLOOKUP(AM96,'シフト記号表（勤務時間帯）'!$C$6:$S$35,17,FALSE))</f>
        <v/>
      </c>
      <c r="AN98" s="235" t="str">
        <f>IF(AN96="","",VLOOKUP(AN96,'シフト記号表（勤務時間帯）'!$C$6:$S$35,17,FALSE))</f>
        <v/>
      </c>
      <c r="AO98" s="236" t="str">
        <f>IF(AO96="","",VLOOKUP(AO96,'シフト記号表（勤務時間帯）'!$C$6:$S$35,17,FALSE))</f>
        <v/>
      </c>
      <c r="AP98" s="236" t="str">
        <f>IF(AP96="","",VLOOKUP(AP96,'シフト記号表（勤務時間帯）'!$C$6:$S$35,17,FALSE))</f>
        <v/>
      </c>
      <c r="AQ98" s="236" t="str">
        <f>IF(AQ96="","",VLOOKUP(AQ96,'シフト記号表（勤務時間帯）'!$C$6:$S$35,17,FALSE))</f>
        <v/>
      </c>
      <c r="AR98" s="236" t="str">
        <f>IF(AR96="","",VLOOKUP(AR96,'シフト記号表（勤務時間帯）'!$C$6:$S$35,17,FALSE))</f>
        <v/>
      </c>
      <c r="AS98" s="236" t="str">
        <f>IF(AS96="","",VLOOKUP(AS96,'シフト記号表（勤務時間帯）'!$C$6:$S$35,17,FALSE))</f>
        <v/>
      </c>
      <c r="AT98" s="237" t="str">
        <f>IF(AT96="","",VLOOKUP(AT96,'シフト記号表（勤務時間帯）'!$C$6:$S$35,17,FALSE))</f>
        <v/>
      </c>
      <c r="AU98" s="235" t="str">
        <f>IF(AU96="","",VLOOKUP(AU96,'シフト記号表（勤務時間帯）'!$C$6:$S$35,17,FALSE))</f>
        <v/>
      </c>
      <c r="AV98" s="236" t="str">
        <f>IF(AV96="","",VLOOKUP(AV96,'シフト記号表（勤務時間帯）'!$C$6:$S$35,17,FALSE))</f>
        <v/>
      </c>
      <c r="AW98" s="236" t="str">
        <f>IF(AW96="","",VLOOKUP(AW96,'シフト記号表（勤務時間帯）'!$C$6:$S$35,17,FALSE))</f>
        <v/>
      </c>
      <c r="AX98" s="509">
        <f>IF($BB$3="４週",SUM(S98:AT98),IF($BB$3="暦月",SUM(S98:AW98),""))</f>
        <v>0</v>
      </c>
      <c r="AY98" s="510"/>
      <c r="AZ98" s="511">
        <f>IF($BB$3="４週",AX98/4,IF($BB$3="暦月",'療養通所（100名）'!AX98/('療養通所（100名）'!$BB$8/7),""))</f>
        <v>0</v>
      </c>
      <c r="BA98" s="512"/>
      <c r="BB98" s="432"/>
      <c r="BC98" s="425"/>
      <c r="BD98" s="425"/>
      <c r="BE98" s="425"/>
      <c r="BF98" s="426"/>
    </row>
    <row r="99" spans="2:58" ht="20.25" customHeight="1" x14ac:dyDescent="0.4">
      <c r="B99" s="517">
        <f>B96+1</f>
        <v>26</v>
      </c>
      <c r="C99" s="381"/>
      <c r="D99" s="382"/>
      <c r="E99" s="383"/>
      <c r="F99" s="108"/>
      <c r="G99" s="418"/>
      <c r="H99" s="420"/>
      <c r="I99" s="413"/>
      <c r="J99" s="413"/>
      <c r="K99" s="414"/>
      <c r="L99" s="421"/>
      <c r="M99" s="422"/>
      <c r="N99" s="422"/>
      <c r="O99" s="423"/>
      <c r="P99" s="483" t="s">
        <v>44</v>
      </c>
      <c r="Q99" s="484"/>
      <c r="R99" s="485"/>
      <c r="S99" s="239"/>
      <c r="T99" s="238"/>
      <c r="U99" s="238"/>
      <c r="V99" s="238"/>
      <c r="W99" s="238"/>
      <c r="X99" s="238"/>
      <c r="Y99" s="240"/>
      <c r="Z99" s="239"/>
      <c r="AA99" s="238"/>
      <c r="AB99" s="238"/>
      <c r="AC99" s="238"/>
      <c r="AD99" s="238"/>
      <c r="AE99" s="238"/>
      <c r="AF99" s="240"/>
      <c r="AG99" s="239"/>
      <c r="AH99" s="238"/>
      <c r="AI99" s="238"/>
      <c r="AJ99" s="238"/>
      <c r="AK99" s="238"/>
      <c r="AL99" s="238"/>
      <c r="AM99" s="240"/>
      <c r="AN99" s="239"/>
      <c r="AO99" s="238"/>
      <c r="AP99" s="238"/>
      <c r="AQ99" s="238"/>
      <c r="AR99" s="238"/>
      <c r="AS99" s="238"/>
      <c r="AT99" s="240"/>
      <c r="AU99" s="239"/>
      <c r="AV99" s="238"/>
      <c r="AW99" s="238"/>
      <c r="AX99" s="589"/>
      <c r="AY99" s="590"/>
      <c r="AZ99" s="591"/>
      <c r="BA99" s="592"/>
      <c r="BB99" s="430"/>
      <c r="BC99" s="422"/>
      <c r="BD99" s="422"/>
      <c r="BE99" s="422"/>
      <c r="BF99" s="423"/>
    </row>
    <row r="100" spans="2:58" ht="20.25" customHeight="1" x14ac:dyDescent="0.4">
      <c r="B100" s="517"/>
      <c r="C100" s="384"/>
      <c r="D100" s="385"/>
      <c r="E100" s="386"/>
      <c r="F100" s="83"/>
      <c r="G100" s="408"/>
      <c r="H100" s="412"/>
      <c r="I100" s="413"/>
      <c r="J100" s="413"/>
      <c r="K100" s="414"/>
      <c r="L100" s="368"/>
      <c r="M100" s="369"/>
      <c r="N100" s="369"/>
      <c r="O100" s="370"/>
      <c r="P100" s="499" t="s">
        <v>15</v>
      </c>
      <c r="Q100" s="500"/>
      <c r="R100" s="501"/>
      <c r="S100" s="232" t="str">
        <f>IF(S99="","",VLOOKUP(S99,'シフト記号表（勤務時間帯）'!$C$6:$K$35,9,FALSE))</f>
        <v/>
      </c>
      <c r="T100" s="233" t="str">
        <f>IF(T99="","",VLOOKUP(T99,'シフト記号表（勤務時間帯）'!$C$6:$K$35,9,FALSE))</f>
        <v/>
      </c>
      <c r="U100" s="233" t="str">
        <f>IF(U99="","",VLOOKUP(U99,'シフト記号表（勤務時間帯）'!$C$6:$K$35,9,FALSE))</f>
        <v/>
      </c>
      <c r="V100" s="233" t="str">
        <f>IF(V99="","",VLOOKUP(V99,'シフト記号表（勤務時間帯）'!$C$6:$K$35,9,FALSE))</f>
        <v/>
      </c>
      <c r="W100" s="233" t="str">
        <f>IF(W99="","",VLOOKUP(W99,'シフト記号表（勤務時間帯）'!$C$6:$K$35,9,FALSE))</f>
        <v/>
      </c>
      <c r="X100" s="233" t="str">
        <f>IF(X99="","",VLOOKUP(X99,'シフト記号表（勤務時間帯）'!$C$6:$K$35,9,FALSE))</f>
        <v/>
      </c>
      <c r="Y100" s="234" t="str">
        <f>IF(Y99="","",VLOOKUP(Y99,'シフト記号表（勤務時間帯）'!$C$6:$K$35,9,FALSE))</f>
        <v/>
      </c>
      <c r="Z100" s="232" t="str">
        <f>IF(Z99="","",VLOOKUP(Z99,'シフト記号表（勤務時間帯）'!$C$6:$K$35,9,FALSE))</f>
        <v/>
      </c>
      <c r="AA100" s="233" t="str">
        <f>IF(AA99="","",VLOOKUP(AA99,'シフト記号表（勤務時間帯）'!$C$6:$K$35,9,FALSE))</f>
        <v/>
      </c>
      <c r="AB100" s="233" t="str">
        <f>IF(AB99="","",VLOOKUP(AB99,'シフト記号表（勤務時間帯）'!$C$6:$K$35,9,FALSE))</f>
        <v/>
      </c>
      <c r="AC100" s="233" t="str">
        <f>IF(AC99="","",VLOOKUP(AC99,'シフト記号表（勤務時間帯）'!$C$6:$K$35,9,FALSE))</f>
        <v/>
      </c>
      <c r="AD100" s="233" t="str">
        <f>IF(AD99="","",VLOOKUP(AD99,'シフト記号表（勤務時間帯）'!$C$6:$K$35,9,FALSE))</f>
        <v/>
      </c>
      <c r="AE100" s="233" t="str">
        <f>IF(AE99="","",VLOOKUP(AE99,'シフト記号表（勤務時間帯）'!$C$6:$K$35,9,FALSE))</f>
        <v/>
      </c>
      <c r="AF100" s="234" t="str">
        <f>IF(AF99="","",VLOOKUP(AF99,'シフト記号表（勤務時間帯）'!$C$6:$K$35,9,FALSE))</f>
        <v/>
      </c>
      <c r="AG100" s="232" t="str">
        <f>IF(AG99="","",VLOOKUP(AG99,'シフト記号表（勤務時間帯）'!$C$6:$K$35,9,FALSE))</f>
        <v/>
      </c>
      <c r="AH100" s="233" t="str">
        <f>IF(AH99="","",VLOOKUP(AH99,'シフト記号表（勤務時間帯）'!$C$6:$K$35,9,FALSE))</f>
        <v/>
      </c>
      <c r="AI100" s="233" t="str">
        <f>IF(AI99="","",VLOOKUP(AI99,'シフト記号表（勤務時間帯）'!$C$6:$K$35,9,FALSE))</f>
        <v/>
      </c>
      <c r="AJ100" s="233" t="str">
        <f>IF(AJ99="","",VLOOKUP(AJ99,'シフト記号表（勤務時間帯）'!$C$6:$K$35,9,FALSE))</f>
        <v/>
      </c>
      <c r="AK100" s="233" t="str">
        <f>IF(AK99="","",VLOOKUP(AK99,'シフト記号表（勤務時間帯）'!$C$6:$K$35,9,FALSE))</f>
        <v/>
      </c>
      <c r="AL100" s="233" t="str">
        <f>IF(AL99="","",VLOOKUP(AL99,'シフト記号表（勤務時間帯）'!$C$6:$K$35,9,FALSE))</f>
        <v/>
      </c>
      <c r="AM100" s="234" t="str">
        <f>IF(AM99="","",VLOOKUP(AM99,'シフト記号表（勤務時間帯）'!$C$6:$K$35,9,FALSE))</f>
        <v/>
      </c>
      <c r="AN100" s="232" t="str">
        <f>IF(AN99="","",VLOOKUP(AN99,'シフト記号表（勤務時間帯）'!$C$6:$K$35,9,FALSE))</f>
        <v/>
      </c>
      <c r="AO100" s="233" t="str">
        <f>IF(AO99="","",VLOOKUP(AO99,'シフト記号表（勤務時間帯）'!$C$6:$K$35,9,FALSE))</f>
        <v/>
      </c>
      <c r="AP100" s="233" t="str">
        <f>IF(AP99="","",VLOOKUP(AP99,'シフト記号表（勤務時間帯）'!$C$6:$K$35,9,FALSE))</f>
        <v/>
      </c>
      <c r="AQ100" s="233" t="str">
        <f>IF(AQ99="","",VLOOKUP(AQ99,'シフト記号表（勤務時間帯）'!$C$6:$K$35,9,FALSE))</f>
        <v/>
      </c>
      <c r="AR100" s="233" t="str">
        <f>IF(AR99="","",VLOOKUP(AR99,'シフト記号表（勤務時間帯）'!$C$6:$K$35,9,FALSE))</f>
        <v/>
      </c>
      <c r="AS100" s="233" t="str">
        <f>IF(AS99="","",VLOOKUP(AS99,'シフト記号表（勤務時間帯）'!$C$6:$K$35,9,FALSE))</f>
        <v/>
      </c>
      <c r="AT100" s="234" t="str">
        <f>IF(AT99="","",VLOOKUP(AT99,'シフト記号表（勤務時間帯）'!$C$6:$K$35,9,FALSE))</f>
        <v/>
      </c>
      <c r="AU100" s="232" t="str">
        <f>IF(AU99="","",VLOOKUP(AU99,'シフト記号表（勤務時間帯）'!$C$6:$K$35,9,FALSE))</f>
        <v/>
      </c>
      <c r="AV100" s="233" t="str">
        <f>IF(AV99="","",VLOOKUP(AV99,'シフト記号表（勤務時間帯）'!$C$6:$K$35,9,FALSE))</f>
        <v/>
      </c>
      <c r="AW100" s="233" t="str">
        <f>IF(AW99="","",VLOOKUP(AW99,'シフト記号表（勤務時間帯）'!$C$6:$K$35,9,FALSE))</f>
        <v/>
      </c>
      <c r="AX100" s="502">
        <f>IF($BB$3="４週",SUM(S100:AT100),IF($BB$3="暦月",SUM(S100:AW100),""))</f>
        <v>0</v>
      </c>
      <c r="AY100" s="503"/>
      <c r="AZ100" s="504">
        <f>IF($BB$3="４週",AX100/4,IF($BB$3="暦月",'療養通所（100名）'!AX100/('療養通所（100名）'!$BB$8/7),""))</f>
        <v>0</v>
      </c>
      <c r="BA100" s="505"/>
      <c r="BB100" s="431"/>
      <c r="BC100" s="369"/>
      <c r="BD100" s="369"/>
      <c r="BE100" s="369"/>
      <c r="BF100" s="370"/>
    </row>
    <row r="101" spans="2:58" ht="20.25" customHeight="1" x14ac:dyDescent="0.4">
      <c r="B101" s="517"/>
      <c r="C101" s="387"/>
      <c r="D101" s="388"/>
      <c r="E101" s="389"/>
      <c r="F101" s="111">
        <f>C99</f>
        <v>0</v>
      </c>
      <c r="G101" s="419"/>
      <c r="H101" s="412"/>
      <c r="I101" s="413"/>
      <c r="J101" s="413"/>
      <c r="K101" s="414"/>
      <c r="L101" s="424"/>
      <c r="M101" s="425"/>
      <c r="N101" s="425"/>
      <c r="O101" s="426"/>
      <c r="P101" s="514" t="s">
        <v>45</v>
      </c>
      <c r="Q101" s="515"/>
      <c r="R101" s="516"/>
      <c r="S101" s="235" t="str">
        <f>IF(S99="","",VLOOKUP(S99,'シフト記号表（勤務時間帯）'!$C$6:$S$35,17,FALSE))</f>
        <v/>
      </c>
      <c r="T101" s="236" t="str">
        <f>IF(T99="","",VLOOKUP(T99,'シフト記号表（勤務時間帯）'!$C$6:$S$35,17,FALSE))</f>
        <v/>
      </c>
      <c r="U101" s="236" t="str">
        <f>IF(U99="","",VLOOKUP(U99,'シフト記号表（勤務時間帯）'!$C$6:$S$35,17,FALSE))</f>
        <v/>
      </c>
      <c r="V101" s="236" t="str">
        <f>IF(V99="","",VLOOKUP(V99,'シフト記号表（勤務時間帯）'!$C$6:$S$35,17,FALSE))</f>
        <v/>
      </c>
      <c r="W101" s="236" t="str">
        <f>IF(W99="","",VLOOKUP(W99,'シフト記号表（勤務時間帯）'!$C$6:$S$35,17,FALSE))</f>
        <v/>
      </c>
      <c r="X101" s="236" t="str">
        <f>IF(X99="","",VLOOKUP(X99,'シフト記号表（勤務時間帯）'!$C$6:$S$35,17,FALSE))</f>
        <v/>
      </c>
      <c r="Y101" s="237" t="str">
        <f>IF(Y99="","",VLOOKUP(Y99,'シフト記号表（勤務時間帯）'!$C$6:$S$35,17,FALSE))</f>
        <v/>
      </c>
      <c r="Z101" s="235" t="str">
        <f>IF(Z99="","",VLOOKUP(Z99,'シフト記号表（勤務時間帯）'!$C$6:$S$35,17,FALSE))</f>
        <v/>
      </c>
      <c r="AA101" s="236" t="str">
        <f>IF(AA99="","",VLOOKUP(AA99,'シフト記号表（勤務時間帯）'!$C$6:$S$35,17,FALSE))</f>
        <v/>
      </c>
      <c r="AB101" s="236" t="str">
        <f>IF(AB99="","",VLOOKUP(AB99,'シフト記号表（勤務時間帯）'!$C$6:$S$35,17,FALSE))</f>
        <v/>
      </c>
      <c r="AC101" s="236" t="str">
        <f>IF(AC99="","",VLOOKUP(AC99,'シフト記号表（勤務時間帯）'!$C$6:$S$35,17,FALSE))</f>
        <v/>
      </c>
      <c r="AD101" s="236" t="str">
        <f>IF(AD99="","",VLOOKUP(AD99,'シフト記号表（勤務時間帯）'!$C$6:$S$35,17,FALSE))</f>
        <v/>
      </c>
      <c r="AE101" s="236" t="str">
        <f>IF(AE99="","",VLOOKUP(AE99,'シフト記号表（勤務時間帯）'!$C$6:$S$35,17,FALSE))</f>
        <v/>
      </c>
      <c r="AF101" s="237" t="str">
        <f>IF(AF99="","",VLOOKUP(AF99,'シフト記号表（勤務時間帯）'!$C$6:$S$35,17,FALSE))</f>
        <v/>
      </c>
      <c r="AG101" s="235" t="str">
        <f>IF(AG99="","",VLOOKUP(AG99,'シフト記号表（勤務時間帯）'!$C$6:$S$35,17,FALSE))</f>
        <v/>
      </c>
      <c r="AH101" s="236" t="str">
        <f>IF(AH99="","",VLOOKUP(AH99,'シフト記号表（勤務時間帯）'!$C$6:$S$35,17,FALSE))</f>
        <v/>
      </c>
      <c r="AI101" s="236" t="str">
        <f>IF(AI99="","",VLOOKUP(AI99,'シフト記号表（勤務時間帯）'!$C$6:$S$35,17,FALSE))</f>
        <v/>
      </c>
      <c r="AJ101" s="236" t="str">
        <f>IF(AJ99="","",VLOOKUP(AJ99,'シフト記号表（勤務時間帯）'!$C$6:$S$35,17,FALSE))</f>
        <v/>
      </c>
      <c r="AK101" s="236" t="str">
        <f>IF(AK99="","",VLOOKUP(AK99,'シフト記号表（勤務時間帯）'!$C$6:$S$35,17,FALSE))</f>
        <v/>
      </c>
      <c r="AL101" s="236" t="str">
        <f>IF(AL99="","",VLOOKUP(AL99,'シフト記号表（勤務時間帯）'!$C$6:$S$35,17,FALSE))</f>
        <v/>
      </c>
      <c r="AM101" s="237" t="str">
        <f>IF(AM99="","",VLOOKUP(AM99,'シフト記号表（勤務時間帯）'!$C$6:$S$35,17,FALSE))</f>
        <v/>
      </c>
      <c r="AN101" s="235" t="str">
        <f>IF(AN99="","",VLOOKUP(AN99,'シフト記号表（勤務時間帯）'!$C$6:$S$35,17,FALSE))</f>
        <v/>
      </c>
      <c r="AO101" s="236" t="str">
        <f>IF(AO99="","",VLOOKUP(AO99,'シフト記号表（勤務時間帯）'!$C$6:$S$35,17,FALSE))</f>
        <v/>
      </c>
      <c r="AP101" s="236" t="str">
        <f>IF(AP99="","",VLOOKUP(AP99,'シフト記号表（勤務時間帯）'!$C$6:$S$35,17,FALSE))</f>
        <v/>
      </c>
      <c r="AQ101" s="236" t="str">
        <f>IF(AQ99="","",VLOOKUP(AQ99,'シフト記号表（勤務時間帯）'!$C$6:$S$35,17,FALSE))</f>
        <v/>
      </c>
      <c r="AR101" s="236" t="str">
        <f>IF(AR99="","",VLOOKUP(AR99,'シフト記号表（勤務時間帯）'!$C$6:$S$35,17,FALSE))</f>
        <v/>
      </c>
      <c r="AS101" s="236" t="str">
        <f>IF(AS99="","",VLOOKUP(AS99,'シフト記号表（勤務時間帯）'!$C$6:$S$35,17,FALSE))</f>
        <v/>
      </c>
      <c r="AT101" s="237" t="str">
        <f>IF(AT99="","",VLOOKUP(AT99,'シフト記号表（勤務時間帯）'!$C$6:$S$35,17,FALSE))</f>
        <v/>
      </c>
      <c r="AU101" s="235" t="str">
        <f>IF(AU99="","",VLOOKUP(AU99,'シフト記号表（勤務時間帯）'!$C$6:$S$35,17,FALSE))</f>
        <v/>
      </c>
      <c r="AV101" s="236" t="str">
        <f>IF(AV99="","",VLOOKUP(AV99,'シフト記号表（勤務時間帯）'!$C$6:$S$35,17,FALSE))</f>
        <v/>
      </c>
      <c r="AW101" s="236" t="str">
        <f>IF(AW99="","",VLOOKUP(AW99,'シフト記号表（勤務時間帯）'!$C$6:$S$35,17,FALSE))</f>
        <v/>
      </c>
      <c r="AX101" s="509">
        <f>IF($BB$3="４週",SUM(S101:AT101),IF($BB$3="暦月",SUM(S101:AW101),""))</f>
        <v>0</v>
      </c>
      <c r="AY101" s="510"/>
      <c r="AZ101" s="511">
        <f>IF($BB$3="４週",AX101/4,IF($BB$3="暦月",'療養通所（100名）'!AX101/('療養通所（100名）'!$BB$8/7),""))</f>
        <v>0</v>
      </c>
      <c r="BA101" s="512"/>
      <c r="BB101" s="432"/>
      <c r="BC101" s="425"/>
      <c r="BD101" s="425"/>
      <c r="BE101" s="425"/>
      <c r="BF101" s="426"/>
    </row>
    <row r="102" spans="2:58" ht="20.25" customHeight="1" x14ac:dyDescent="0.4">
      <c r="B102" s="517">
        <f>B99+1</f>
        <v>27</v>
      </c>
      <c r="C102" s="381"/>
      <c r="D102" s="382"/>
      <c r="E102" s="383"/>
      <c r="F102" s="108"/>
      <c r="G102" s="418"/>
      <c r="H102" s="420"/>
      <c r="I102" s="413"/>
      <c r="J102" s="413"/>
      <c r="K102" s="414"/>
      <c r="L102" s="421"/>
      <c r="M102" s="422"/>
      <c r="N102" s="422"/>
      <c r="O102" s="423"/>
      <c r="P102" s="483" t="s">
        <v>44</v>
      </c>
      <c r="Q102" s="484"/>
      <c r="R102" s="485"/>
      <c r="S102" s="239"/>
      <c r="T102" s="238"/>
      <c r="U102" s="238"/>
      <c r="V102" s="238"/>
      <c r="W102" s="238"/>
      <c r="X102" s="238"/>
      <c r="Y102" s="240"/>
      <c r="Z102" s="239"/>
      <c r="AA102" s="238"/>
      <c r="AB102" s="238"/>
      <c r="AC102" s="238"/>
      <c r="AD102" s="238"/>
      <c r="AE102" s="238"/>
      <c r="AF102" s="240"/>
      <c r="AG102" s="239"/>
      <c r="AH102" s="238"/>
      <c r="AI102" s="238"/>
      <c r="AJ102" s="238"/>
      <c r="AK102" s="238"/>
      <c r="AL102" s="238"/>
      <c r="AM102" s="240"/>
      <c r="AN102" s="239"/>
      <c r="AO102" s="238"/>
      <c r="AP102" s="238"/>
      <c r="AQ102" s="238"/>
      <c r="AR102" s="238"/>
      <c r="AS102" s="238"/>
      <c r="AT102" s="240"/>
      <c r="AU102" s="239"/>
      <c r="AV102" s="238"/>
      <c r="AW102" s="238"/>
      <c r="AX102" s="589"/>
      <c r="AY102" s="590"/>
      <c r="AZ102" s="591"/>
      <c r="BA102" s="592"/>
      <c r="BB102" s="430"/>
      <c r="BC102" s="422"/>
      <c r="BD102" s="422"/>
      <c r="BE102" s="422"/>
      <c r="BF102" s="423"/>
    </row>
    <row r="103" spans="2:58" ht="20.25" customHeight="1" x14ac:dyDescent="0.4">
      <c r="B103" s="517"/>
      <c r="C103" s="384"/>
      <c r="D103" s="385"/>
      <c r="E103" s="386"/>
      <c r="F103" s="83"/>
      <c r="G103" s="408"/>
      <c r="H103" s="412"/>
      <c r="I103" s="413"/>
      <c r="J103" s="413"/>
      <c r="K103" s="414"/>
      <c r="L103" s="368"/>
      <c r="M103" s="369"/>
      <c r="N103" s="369"/>
      <c r="O103" s="370"/>
      <c r="P103" s="499" t="s">
        <v>15</v>
      </c>
      <c r="Q103" s="500"/>
      <c r="R103" s="501"/>
      <c r="S103" s="232" t="str">
        <f>IF(S102="","",VLOOKUP(S102,'シフト記号表（勤務時間帯）'!$C$6:$K$35,9,FALSE))</f>
        <v/>
      </c>
      <c r="T103" s="233" t="str">
        <f>IF(T102="","",VLOOKUP(T102,'シフト記号表（勤務時間帯）'!$C$6:$K$35,9,FALSE))</f>
        <v/>
      </c>
      <c r="U103" s="233" t="str">
        <f>IF(U102="","",VLOOKUP(U102,'シフト記号表（勤務時間帯）'!$C$6:$K$35,9,FALSE))</f>
        <v/>
      </c>
      <c r="V103" s="233" t="str">
        <f>IF(V102="","",VLOOKUP(V102,'シフト記号表（勤務時間帯）'!$C$6:$K$35,9,FALSE))</f>
        <v/>
      </c>
      <c r="W103" s="233" t="str">
        <f>IF(W102="","",VLOOKUP(W102,'シフト記号表（勤務時間帯）'!$C$6:$K$35,9,FALSE))</f>
        <v/>
      </c>
      <c r="X103" s="233" t="str">
        <f>IF(X102="","",VLOOKUP(X102,'シフト記号表（勤務時間帯）'!$C$6:$K$35,9,FALSE))</f>
        <v/>
      </c>
      <c r="Y103" s="234" t="str">
        <f>IF(Y102="","",VLOOKUP(Y102,'シフト記号表（勤務時間帯）'!$C$6:$K$35,9,FALSE))</f>
        <v/>
      </c>
      <c r="Z103" s="232" t="str">
        <f>IF(Z102="","",VLOOKUP(Z102,'シフト記号表（勤務時間帯）'!$C$6:$K$35,9,FALSE))</f>
        <v/>
      </c>
      <c r="AA103" s="233" t="str">
        <f>IF(AA102="","",VLOOKUP(AA102,'シフト記号表（勤務時間帯）'!$C$6:$K$35,9,FALSE))</f>
        <v/>
      </c>
      <c r="AB103" s="233" t="str">
        <f>IF(AB102="","",VLOOKUP(AB102,'シフト記号表（勤務時間帯）'!$C$6:$K$35,9,FALSE))</f>
        <v/>
      </c>
      <c r="AC103" s="233" t="str">
        <f>IF(AC102="","",VLOOKUP(AC102,'シフト記号表（勤務時間帯）'!$C$6:$K$35,9,FALSE))</f>
        <v/>
      </c>
      <c r="AD103" s="233" t="str">
        <f>IF(AD102="","",VLOOKUP(AD102,'シフト記号表（勤務時間帯）'!$C$6:$K$35,9,FALSE))</f>
        <v/>
      </c>
      <c r="AE103" s="233" t="str">
        <f>IF(AE102="","",VLOOKUP(AE102,'シフト記号表（勤務時間帯）'!$C$6:$K$35,9,FALSE))</f>
        <v/>
      </c>
      <c r="AF103" s="234" t="str">
        <f>IF(AF102="","",VLOOKUP(AF102,'シフト記号表（勤務時間帯）'!$C$6:$K$35,9,FALSE))</f>
        <v/>
      </c>
      <c r="AG103" s="232" t="str">
        <f>IF(AG102="","",VLOOKUP(AG102,'シフト記号表（勤務時間帯）'!$C$6:$K$35,9,FALSE))</f>
        <v/>
      </c>
      <c r="AH103" s="233" t="str">
        <f>IF(AH102="","",VLOOKUP(AH102,'シフト記号表（勤務時間帯）'!$C$6:$K$35,9,FALSE))</f>
        <v/>
      </c>
      <c r="AI103" s="233" t="str">
        <f>IF(AI102="","",VLOOKUP(AI102,'シフト記号表（勤務時間帯）'!$C$6:$K$35,9,FALSE))</f>
        <v/>
      </c>
      <c r="AJ103" s="233" t="str">
        <f>IF(AJ102="","",VLOOKUP(AJ102,'シフト記号表（勤務時間帯）'!$C$6:$K$35,9,FALSE))</f>
        <v/>
      </c>
      <c r="AK103" s="233" t="str">
        <f>IF(AK102="","",VLOOKUP(AK102,'シフト記号表（勤務時間帯）'!$C$6:$K$35,9,FALSE))</f>
        <v/>
      </c>
      <c r="AL103" s="233" t="str">
        <f>IF(AL102="","",VLOOKUP(AL102,'シフト記号表（勤務時間帯）'!$C$6:$K$35,9,FALSE))</f>
        <v/>
      </c>
      <c r="AM103" s="234" t="str">
        <f>IF(AM102="","",VLOOKUP(AM102,'シフト記号表（勤務時間帯）'!$C$6:$K$35,9,FALSE))</f>
        <v/>
      </c>
      <c r="AN103" s="232" t="str">
        <f>IF(AN102="","",VLOOKUP(AN102,'シフト記号表（勤務時間帯）'!$C$6:$K$35,9,FALSE))</f>
        <v/>
      </c>
      <c r="AO103" s="233" t="str">
        <f>IF(AO102="","",VLOOKUP(AO102,'シフト記号表（勤務時間帯）'!$C$6:$K$35,9,FALSE))</f>
        <v/>
      </c>
      <c r="AP103" s="233" t="str">
        <f>IF(AP102="","",VLOOKUP(AP102,'シフト記号表（勤務時間帯）'!$C$6:$K$35,9,FALSE))</f>
        <v/>
      </c>
      <c r="AQ103" s="233" t="str">
        <f>IF(AQ102="","",VLOOKUP(AQ102,'シフト記号表（勤務時間帯）'!$C$6:$K$35,9,FALSE))</f>
        <v/>
      </c>
      <c r="AR103" s="233" t="str">
        <f>IF(AR102="","",VLOOKUP(AR102,'シフト記号表（勤務時間帯）'!$C$6:$K$35,9,FALSE))</f>
        <v/>
      </c>
      <c r="AS103" s="233" t="str">
        <f>IF(AS102="","",VLOOKUP(AS102,'シフト記号表（勤務時間帯）'!$C$6:$K$35,9,FALSE))</f>
        <v/>
      </c>
      <c r="AT103" s="234" t="str">
        <f>IF(AT102="","",VLOOKUP(AT102,'シフト記号表（勤務時間帯）'!$C$6:$K$35,9,FALSE))</f>
        <v/>
      </c>
      <c r="AU103" s="232" t="str">
        <f>IF(AU102="","",VLOOKUP(AU102,'シフト記号表（勤務時間帯）'!$C$6:$K$35,9,FALSE))</f>
        <v/>
      </c>
      <c r="AV103" s="233" t="str">
        <f>IF(AV102="","",VLOOKUP(AV102,'シフト記号表（勤務時間帯）'!$C$6:$K$35,9,FALSE))</f>
        <v/>
      </c>
      <c r="AW103" s="233" t="str">
        <f>IF(AW102="","",VLOOKUP(AW102,'シフト記号表（勤務時間帯）'!$C$6:$K$35,9,FALSE))</f>
        <v/>
      </c>
      <c r="AX103" s="502">
        <f>IF($BB$3="４週",SUM(S103:AT103),IF($BB$3="暦月",SUM(S103:AW103),""))</f>
        <v>0</v>
      </c>
      <c r="AY103" s="503"/>
      <c r="AZ103" s="504">
        <f>IF($BB$3="４週",AX103/4,IF($BB$3="暦月",'療養通所（100名）'!AX103/('療養通所（100名）'!$BB$8/7),""))</f>
        <v>0</v>
      </c>
      <c r="BA103" s="505"/>
      <c r="BB103" s="431"/>
      <c r="BC103" s="369"/>
      <c r="BD103" s="369"/>
      <c r="BE103" s="369"/>
      <c r="BF103" s="370"/>
    </row>
    <row r="104" spans="2:58" ht="20.25" customHeight="1" x14ac:dyDescent="0.4">
      <c r="B104" s="517"/>
      <c r="C104" s="387"/>
      <c r="D104" s="388"/>
      <c r="E104" s="389"/>
      <c r="F104" s="111">
        <f>C102</f>
        <v>0</v>
      </c>
      <c r="G104" s="419"/>
      <c r="H104" s="412"/>
      <c r="I104" s="413"/>
      <c r="J104" s="413"/>
      <c r="K104" s="414"/>
      <c r="L104" s="424"/>
      <c r="M104" s="425"/>
      <c r="N104" s="425"/>
      <c r="O104" s="426"/>
      <c r="P104" s="514" t="s">
        <v>45</v>
      </c>
      <c r="Q104" s="515"/>
      <c r="R104" s="516"/>
      <c r="S104" s="235" t="str">
        <f>IF(S102="","",VLOOKUP(S102,'シフト記号表（勤務時間帯）'!$C$6:$S$35,17,FALSE))</f>
        <v/>
      </c>
      <c r="T104" s="236" t="str">
        <f>IF(T102="","",VLOOKUP(T102,'シフト記号表（勤務時間帯）'!$C$6:$S$35,17,FALSE))</f>
        <v/>
      </c>
      <c r="U104" s="236" t="str">
        <f>IF(U102="","",VLOOKUP(U102,'シフト記号表（勤務時間帯）'!$C$6:$S$35,17,FALSE))</f>
        <v/>
      </c>
      <c r="V104" s="236" t="str">
        <f>IF(V102="","",VLOOKUP(V102,'シフト記号表（勤務時間帯）'!$C$6:$S$35,17,FALSE))</f>
        <v/>
      </c>
      <c r="W104" s="236" t="str">
        <f>IF(W102="","",VLOOKUP(W102,'シフト記号表（勤務時間帯）'!$C$6:$S$35,17,FALSE))</f>
        <v/>
      </c>
      <c r="X104" s="236" t="str">
        <f>IF(X102="","",VLOOKUP(X102,'シフト記号表（勤務時間帯）'!$C$6:$S$35,17,FALSE))</f>
        <v/>
      </c>
      <c r="Y104" s="237" t="str">
        <f>IF(Y102="","",VLOOKUP(Y102,'シフト記号表（勤務時間帯）'!$C$6:$S$35,17,FALSE))</f>
        <v/>
      </c>
      <c r="Z104" s="235" t="str">
        <f>IF(Z102="","",VLOOKUP(Z102,'シフト記号表（勤務時間帯）'!$C$6:$S$35,17,FALSE))</f>
        <v/>
      </c>
      <c r="AA104" s="236" t="str">
        <f>IF(AA102="","",VLOOKUP(AA102,'シフト記号表（勤務時間帯）'!$C$6:$S$35,17,FALSE))</f>
        <v/>
      </c>
      <c r="AB104" s="236" t="str">
        <f>IF(AB102="","",VLOOKUP(AB102,'シフト記号表（勤務時間帯）'!$C$6:$S$35,17,FALSE))</f>
        <v/>
      </c>
      <c r="AC104" s="236" t="str">
        <f>IF(AC102="","",VLOOKUP(AC102,'シフト記号表（勤務時間帯）'!$C$6:$S$35,17,FALSE))</f>
        <v/>
      </c>
      <c r="AD104" s="236" t="str">
        <f>IF(AD102="","",VLOOKUP(AD102,'シフト記号表（勤務時間帯）'!$C$6:$S$35,17,FALSE))</f>
        <v/>
      </c>
      <c r="AE104" s="236" t="str">
        <f>IF(AE102="","",VLOOKUP(AE102,'シフト記号表（勤務時間帯）'!$C$6:$S$35,17,FALSE))</f>
        <v/>
      </c>
      <c r="AF104" s="237" t="str">
        <f>IF(AF102="","",VLOOKUP(AF102,'シフト記号表（勤務時間帯）'!$C$6:$S$35,17,FALSE))</f>
        <v/>
      </c>
      <c r="AG104" s="235" t="str">
        <f>IF(AG102="","",VLOOKUP(AG102,'シフト記号表（勤務時間帯）'!$C$6:$S$35,17,FALSE))</f>
        <v/>
      </c>
      <c r="AH104" s="236" t="str">
        <f>IF(AH102="","",VLOOKUP(AH102,'シフト記号表（勤務時間帯）'!$C$6:$S$35,17,FALSE))</f>
        <v/>
      </c>
      <c r="AI104" s="236" t="str">
        <f>IF(AI102="","",VLOOKUP(AI102,'シフト記号表（勤務時間帯）'!$C$6:$S$35,17,FALSE))</f>
        <v/>
      </c>
      <c r="AJ104" s="236" t="str">
        <f>IF(AJ102="","",VLOOKUP(AJ102,'シフト記号表（勤務時間帯）'!$C$6:$S$35,17,FALSE))</f>
        <v/>
      </c>
      <c r="AK104" s="236" t="str">
        <f>IF(AK102="","",VLOOKUP(AK102,'シフト記号表（勤務時間帯）'!$C$6:$S$35,17,FALSE))</f>
        <v/>
      </c>
      <c r="AL104" s="236" t="str">
        <f>IF(AL102="","",VLOOKUP(AL102,'シフト記号表（勤務時間帯）'!$C$6:$S$35,17,FALSE))</f>
        <v/>
      </c>
      <c r="AM104" s="237" t="str">
        <f>IF(AM102="","",VLOOKUP(AM102,'シフト記号表（勤務時間帯）'!$C$6:$S$35,17,FALSE))</f>
        <v/>
      </c>
      <c r="AN104" s="235" t="str">
        <f>IF(AN102="","",VLOOKUP(AN102,'シフト記号表（勤務時間帯）'!$C$6:$S$35,17,FALSE))</f>
        <v/>
      </c>
      <c r="AO104" s="236" t="str">
        <f>IF(AO102="","",VLOOKUP(AO102,'シフト記号表（勤務時間帯）'!$C$6:$S$35,17,FALSE))</f>
        <v/>
      </c>
      <c r="AP104" s="236" t="str">
        <f>IF(AP102="","",VLOOKUP(AP102,'シフト記号表（勤務時間帯）'!$C$6:$S$35,17,FALSE))</f>
        <v/>
      </c>
      <c r="AQ104" s="236" t="str">
        <f>IF(AQ102="","",VLOOKUP(AQ102,'シフト記号表（勤務時間帯）'!$C$6:$S$35,17,FALSE))</f>
        <v/>
      </c>
      <c r="AR104" s="236" t="str">
        <f>IF(AR102="","",VLOOKUP(AR102,'シフト記号表（勤務時間帯）'!$C$6:$S$35,17,FALSE))</f>
        <v/>
      </c>
      <c r="AS104" s="236" t="str">
        <f>IF(AS102="","",VLOOKUP(AS102,'シフト記号表（勤務時間帯）'!$C$6:$S$35,17,FALSE))</f>
        <v/>
      </c>
      <c r="AT104" s="237" t="str">
        <f>IF(AT102="","",VLOOKUP(AT102,'シフト記号表（勤務時間帯）'!$C$6:$S$35,17,FALSE))</f>
        <v/>
      </c>
      <c r="AU104" s="235" t="str">
        <f>IF(AU102="","",VLOOKUP(AU102,'シフト記号表（勤務時間帯）'!$C$6:$S$35,17,FALSE))</f>
        <v/>
      </c>
      <c r="AV104" s="236" t="str">
        <f>IF(AV102="","",VLOOKUP(AV102,'シフト記号表（勤務時間帯）'!$C$6:$S$35,17,FALSE))</f>
        <v/>
      </c>
      <c r="AW104" s="236" t="str">
        <f>IF(AW102="","",VLOOKUP(AW102,'シフト記号表（勤務時間帯）'!$C$6:$S$35,17,FALSE))</f>
        <v/>
      </c>
      <c r="AX104" s="509">
        <f>IF($BB$3="４週",SUM(S104:AT104),IF($BB$3="暦月",SUM(S104:AW104),""))</f>
        <v>0</v>
      </c>
      <c r="AY104" s="510"/>
      <c r="AZ104" s="511">
        <f>IF($BB$3="４週",AX104/4,IF($BB$3="暦月",'療養通所（100名）'!AX104/('療養通所（100名）'!$BB$8/7),""))</f>
        <v>0</v>
      </c>
      <c r="BA104" s="512"/>
      <c r="BB104" s="432"/>
      <c r="BC104" s="425"/>
      <c r="BD104" s="425"/>
      <c r="BE104" s="425"/>
      <c r="BF104" s="426"/>
    </row>
    <row r="105" spans="2:58" ht="20.25" customHeight="1" x14ac:dyDescent="0.4">
      <c r="B105" s="517">
        <f>B102+1</f>
        <v>28</v>
      </c>
      <c r="C105" s="381"/>
      <c r="D105" s="382"/>
      <c r="E105" s="383"/>
      <c r="F105" s="108"/>
      <c r="G105" s="418"/>
      <c r="H105" s="420"/>
      <c r="I105" s="413"/>
      <c r="J105" s="413"/>
      <c r="K105" s="414"/>
      <c r="L105" s="421"/>
      <c r="M105" s="422"/>
      <c r="N105" s="422"/>
      <c r="O105" s="423"/>
      <c r="P105" s="483" t="s">
        <v>44</v>
      </c>
      <c r="Q105" s="484"/>
      <c r="R105" s="485"/>
      <c r="S105" s="239"/>
      <c r="T105" s="238"/>
      <c r="U105" s="238"/>
      <c r="V105" s="238"/>
      <c r="W105" s="238"/>
      <c r="X105" s="238"/>
      <c r="Y105" s="240"/>
      <c r="Z105" s="239"/>
      <c r="AA105" s="238"/>
      <c r="AB105" s="238"/>
      <c r="AC105" s="238"/>
      <c r="AD105" s="238"/>
      <c r="AE105" s="238"/>
      <c r="AF105" s="240"/>
      <c r="AG105" s="239"/>
      <c r="AH105" s="238"/>
      <c r="AI105" s="238"/>
      <c r="AJ105" s="238"/>
      <c r="AK105" s="238"/>
      <c r="AL105" s="238"/>
      <c r="AM105" s="240"/>
      <c r="AN105" s="239"/>
      <c r="AO105" s="238"/>
      <c r="AP105" s="238"/>
      <c r="AQ105" s="238"/>
      <c r="AR105" s="238"/>
      <c r="AS105" s="238"/>
      <c r="AT105" s="240"/>
      <c r="AU105" s="239"/>
      <c r="AV105" s="238"/>
      <c r="AW105" s="238"/>
      <c r="AX105" s="589"/>
      <c r="AY105" s="590"/>
      <c r="AZ105" s="591"/>
      <c r="BA105" s="592"/>
      <c r="BB105" s="430"/>
      <c r="BC105" s="422"/>
      <c r="BD105" s="422"/>
      <c r="BE105" s="422"/>
      <c r="BF105" s="423"/>
    </row>
    <row r="106" spans="2:58" ht="20.25" customHeight="1" x14ac:dyDescent="0.4">
      <c r="B106" s="517"/>
      <c r="C106" s="384"/>
      <c r="D106" s="385"/>
      <c r="E106" s="386"/>
      <c r="F106" s="83"/>
      <c r="G106" s="408"/>
      <c r="H106" s="412"/>
      <c r="I106" s="413"/>
      <c r="J106" s="413"/>
      <c r="K106" s="414"/>
      <c r="L106" s="368"/>
      <c r="M106" s="369"/>
      <c r="N106" s="369"/>
      <c r="O106" s="370"/>
      <c r="P106" s="499" t="s">
        <v>15</v>
      </c>
      <c r="Q106" s="500"/>
      <c r="R106" s="501"/>
      <c r="S106" s="232" t="str">
        <f>IF(S105="","",VLOOKUP(S105,'シフト記号表（勤務時間帯）'!$C$6:$K$35,9,FALSE))</f>
        <v/>
      </c>
      <c r="T106" s="233" t="str">
        <f>IF(T105="","",VLOOKUP(T105,'シフト記号表（勤務時間帯）'!$C$6:$K$35,9,FALSE))</f>
        <v/>
      </c>
      <c r="U106" s="233" t="str">
        <f>IF(U105="","",VLOOKUP(U105,'シフト記号表（勤務時間帯）'!$C$6:$K$35,9,FALSE))</f>
        <v/>
      </c>
      <c r="V106" s="233" t="str">
        <f>IF(V105="","",VLOOKUP(V105,'シフト記号表（勤務時間帯）'!$C$6:$K$35,9,FALSE))</f>
        <v/>
      </c>
      <c r="W106" s="233" t="str">
        <f>IF(W105="","",VLOOKUP(W105,'シフト記号表（勤務時間帯）'!$C$6:$K$35,9,FALSE))</f>
        <v/>
      </c>
      <c r="X106" s="233" t="str">
        <f>IF(X105="","",VLOOKUP(X105,'シフト記号表（勤務時間帯）'!$C$6:$K$35,9,FALSE))</f>
        <v/>
      </c>
      <c r="Y106" s="234" t="str">
        <f>IF(Y105="","",VLOOKUP(Y105,'シフト記号表（勤務時間帯）'!$C$6:$K$35,9,FALSE))</f>
        <v/>
      </c>
      <c r="Z106" s="232" t="str">
        <f>IF(Z105="","",VLOOKUP(Z105,'シフト記号表（勤務時間帯）'!$C$6:$K$35,9,FALSE))</f>
        <v/>
      </c>
      <c r="AA106" s="233" t="str">
        <f>IF(AA105="","",VLOOKUP(AA105,'シフト記号表（勤務時間帯）'!$C$6:$K$35,9,FALSE))</f>
        <v/>
      </c>
      <c r="AB106" s="233" t="str">
        <f>IF(AB105="","",VLOOKUP(AB105,'シフト記号表（勤務時間帯）'!$C$6:$K$35,9,FALSE))</f>
        <v/>
      </c>
      <c r="AC106" s="233" t="str">
        <f>IF(AC105="","",VLOOKUP(AC105,'シフト記号表（勤務時間帯）'!$C$6:$K$35,9,FALSE))</f>
        <v/>
      </c>
      <c r="AD106" s="233" t="str">
        <f>IF(AD105="","",VLOOKUP(AD105,'シフト記号表（勤務時間帯）'!$C$6:$K$35,9,FALSE))</f>
        <v/>
      </c>
      <c r="AE106" s="233" t="str">
        <f>IF(AE105="","",VLOOKUP(AE105,'シフト記号表（勤務時間帯）'!$C$6:$K$35,9,FALSE))</f>
        <v/>
      </c>
      <c r="AF106" s="234" t="str">
        <f>IF(AF105="","",VLOOKUP(AF105,'シフト記号表（勤務時間帯）'!$C$6:$K$35,9,FALSE))</f>
        <v/>
      </c>
      <c r="AG106" s="232" t="str">
        <f>IF(AG105="","",VLOOKUP(AG105,'シフト記号表（勤務時間帯）'!$C$6:$K$35,9,FALSE))</f>
        <v/>
      </c>
      <c r="AH106" s="233" t="str">
        <f>IF(AH105="","",VLOOKUP(AH105,'シフト記号表（勤務時間帯）'!$C$6:$K$35,9,FALSE))</f>
        <v/>
      </c>
      <c r="AI106" s="233" t="str">
        <f>IF(AI105="","",VLOOKUP(AI105,'シフト記号表（勤務時間帯）'!$C$6:$K$35,9,FALSE))</f>
        <v/>
      </c>
      <c r="AJ106" s="233" t="str">
        <f>IF(AJ105="","",VLOOKUP(AJ105,'シフト記号表（勤務時間帯）'!$C$6:$K$35,9,FALSE))</f>
        <v/>
      </c>
      <c r="AK106" s="233" t="str">
        <f>IF(AK105="","",VLOOKUP(AK105,'シフト記号表（勤務時間帯）'!$C$6:$K$35,9,FALSE))</f>
        <v/>
      </c>
      <c r="AL106" s="233" t="str">
        <f>IF(AL105="","",VLOOKUP(AL105,'シフト記号表（勤務時間帯）'!$C$6:$K$35,9,FALSE))</f>
        <v/>
      </c>
      <c r="AM106" s="234" t="str">
        <f>IF(AM105="","",VLOOKUP(AM105,'シフト記号表（勤務時間帯）'!$C$6:$K$35,9,FALSE))</f>
        <v/>
      </c>
      <c r="AN106" s="232" t="str">
        <f>IF(AN105="","",VLOOKUP(AN105,'シフト記号表（勤務時間帯）'!$C$6:$K$35,9,FALSE))</f>
        <v/>
      </c>
      <c r="AO106" s="233" t="str">
        <f>IF(AO105="","",VLOOKUP(AO105,'シフト記号表（勤務時間帯）'!$C$6:$K$35,9,FALSE))</f>
        <v/>
      </c>
      <c r="AP106" s="233" t="str">
        <f>IF(AP105="","",VLOOKUP(AP105,'シフト記号表（勤務時間帯）'!$C$6:$K$35,9,FALSE))</f>
        <v/>
      </c>
      <c r="AQ106" s="233" t="str">
        <f>IF(AQ105="","",VLOOKUP(AQ105,'シフト記号表（勤務時間帯）'!$C$6:$K$35,9,FALSE))</f>
        <v/>
      </c>
      <c r="AR106" s="233" t="str">
        <f>IF(AR105="","",VLOOKUP(AR105,'シフト記号表（勤務時間帯）'!$C$6:$K$35,9,FALSE))</f>
        <v/>
      </c>
      <c r="AS106" s="233" t="str">
        <f>IF(AS105="","",VLOOKUP(AS105,'シフト記号表（勤務時間帯）'!$C$6:$K$35,9,FALSE))</f>
        <v/>
      </c>
      <c r="AT106" s="234" t="str">
        <f>IF(AT105="","",VLOOKUP(AT105,'シフト記号表（勤務時間帯）'!$C$6:$K$35,9,FALSE))</f>
        <v/>
      </c>
      <c r="AU106" s="232" t="str">
        <f>IF(AU105="","",VLOOKUP(AU105,'シフト記号表（勤務時間帯）'!$C$6:$K$35,9,FALSE))</f>
        <v/>
      </c>
      <c r="AV106" s="233" t="str">
        <f>IF(AV105="","",VLOOKUP(AV105,'シフト記号表（勤務時間帯）'!$C$6:$K$35,9,FALSE))</f>
        <v/>
      </c>
      <c r="AW106" s="233" t="str">
        <f>IF(AW105="","",VLOOKUP(AW105,'シフト記号表（勤務時間帯）'!$C$6:$K$35,9,FALSE))</f>
        <v/>
      </c>
      <c r="AX106" s="502">
        <f>IF($BB$3="４週",SUM(S106:AT106),IF($BB$3="暦月",SUM(S106:AW106),""))</f>
        <v>0</v>
      </c>
      <c r="AY106" s="503"/>
      <c r="AZ106" s="504">
        <f>IF($BB$3="４週",AX106/4,IF($BB$3="暦月",'療養通所（100名）'!AX106/('療養通所（100名）'!$BB$8/7),""))</f>
        <v>0</v>
      </c>
      <c r="BA106" s="505"/>
      <c r="BB106" s="431"/>
      <c r="BC106" s="369"/>
      <c r="BD106" s="369"/>
      <c r="BE106" s="369"/>
      <c r="BF106" s="370"/>
    </row>
    <row r="107" spans="2:58" ht="20.25" customHeight="1" x14ac:dyDescent="0.4">
      <c r="B107" s="517"/>
      <c r="C107" s="387"/>
      <c r="D107" s="388"/>
      <c r="E107" s="389"/>
      <c r="F107" s="111">
        <f>C105</f>
        <v>0</v>
      </c>
      <c r="G107" s="419"/>
      <c r="H107" s="412"/>
      <c r="I107" s="413"/>
      <c r="J107" s="413"/>
      <c r="K107" s="414"/>
      <c r="L107" s="424"/>
      <c r="M107" s="425"/>
      <c r="N107" s="425"/>
      <c r="O107" s="426"/>
      <c r="P107" s="514" t="s">
        <v>45</v>
      </c>
      <c r="Q107" s="515"/>
      <c r="R107" s="516"/>
      <c r="S107" s="235" t="str">
        <f>IF(S105="","",VLOOKUP(S105,'シフト記号表（勤務時間帯）'!$C$6:$S$35,17,FALSE))</f>
        <v/>
      </c>
      <c r="T107" s="236" t="str">
        <f>IF(T105="","",VLOOKUP(T105,'シフト記号表（勤務時間帯）'!$C$6:$S$35,17,FALSE))</f>
        <v/>
      </c>
      <c r="U107" s="236" t="str">
        <f>IF(U105="","",VLOOKUP(U105,'シフト記号表（勤務時間帯）'!$C$6:$S$35,17,FALSE))</f>
        <v/>
      </c>
      <c r="V107" s="236" t="str">
        <f>IF(V105="","",VLOOKUP(V105,'シフト記号表（勤務時間帯）'!$C$6:$S$35,17,FALSE))</f>
        <v/>
      </c>
      <c r="W107" s="236" t="str">
        <f>IF(W105="","",VLOOKUP(W105,'シフト記号表（勤務時間帯）'!$C$6:$S$35,17,FALSE))</f>
        <v/>
      </c>
      <c r="X107" s="236" t="str">
        <f>IF(X105="","",VLOOKUP(X105,'シフト記号表（勤務時間帯）'!$C$6:$S$35,17,FALSE))</f>
        <v/>
      </c>
      <c r="Y107" s="237" t="str">
        <f>IF(Y105="","",VLOOKUP(Y105,'シフト記号表（勤務時間帯）'!$C$6:$S$35,17,FALSE))</f>
        <v/>
      </c>
      <c r="Z107" s="235" t="str">
        <f>IF(Z105="","",VLOOKUP(Z105,'シフト記号表（勤務時間帯）'!$C$6:$S$35,17,FALSE))</f>
        <v/>
      </c>
      <c r="AA107" s="236" t="str">
        <f>IF(AA105="","",VLOOKUP(AA105,'シフト記号表（勤務時間帯）'!$C$6:$S$35,17,FALSE))</f>
        <v/>
      </c>
      <c r="AB107" s="236" t="str">
        <f>IF(AB105="","",VLOOKUP(AB105,'シフト記号表（勤務時間帯）'!$C$6:$S$35,17,FALSE))</f>
        <v/>
      </c>
      <c r="AC107" s="236" t="str">
        <f>IF(AC105="","",VLOOKUP(AC105,'シフト記号表（勤務時間帯）'!$C$6:$S$35,17,FALSE))</f>
        <v/>
      </c>
      <c r="AD107" s="236" t="str">
        <f>IF(AD105="","",VLOOKUP(AD105,'シフト記号表（勤務時間帯）'!$C$6:$S$35,17,FALSE))</f>
        <v/>
      </c>
      <c r="AE107" s="236" t="str">
        <f>IF(AE105="","",VLOOKUP(AE105,'シフト記号表（勤務時間帯）'!$C$6:$S$35,17,FALSE))</f>
        <v/>
      </c>
      <c r="AF107" s="237" t="str">
        <f>IF(AF105="","",VLOOKUP(AF105,'シフト記号表（勤務時間帯）'!$C$6:$S$35,17,FALSE))</f>
        <v/>
      </c>
      <c r="AG107" s="235" t="str">
        <f>IF(AG105="","",VLOOKUP(AG105,'シフト記号表（勤務時間帯）'!$C$6:$S$35,17,FALSE))</f>
        <v/>
      </c>
      <c r="AH107" s="236" t="str">
        <f>IF(AH105="","",VLOOKUP(AH105,'シフト記号表（勤務時間帯）'!$C$6:$S$35,17,FALSE))</f>
        <v/>
      </c>
      <c r="AI107" s="236" t="str">
        <f>IF(AI105="","",VLOOKUP(AI105,'シフト記号表（勤務時間帯）'!$C$6:$S$35,17,FALSE))</f>
        <v/>
      </c>
      <c r="AJ107" s="236" t="str">
        <f>IF(AJ105="","",VLOOKUP(AJ105,'シフト記号表（勤務時間帯）'!$C$6:$S$35,17,FALSE))</f>
        <v/>
      </c>
      <c r="AK107" s="236" t="str">
        <f>IF(AK105="","",VLOOKUP(AK105,'シフト記号表（勤務時間帯）'!$C$6:$S$35,17,FALSE))</f>
        <v/>
      </c>
      <c r="AL107" s="236" t="str">
        <f>IF(AL105="","",VLOOKUP(AL105,'シフト記号表（勤務時間帯）'!$C$6:$S$35,17,FALSE))</f>
        <v/>
      </c>
      <c r="AM107" s="237" t="str">
        <f>IF(AM105="","",VLOOKUP(AM105,'シフト記号表（勤務時間帯）'!$C$6:$S$35,17,FALSE))</f>
        <v/>
      </c>
      <c r="AN107" s="235" t="str">
        <f>IF(AN105="","",VLOOKUP(AN105,'シフト記号表（勤務時間帯）'!$C$6:$S$35,17,FALSE))</f>
        <v/>
      </c>
      <c r="AO107" s="236" t="str">
        <f>IF(AO105="","",VLOOKUP(AO105,'シフト記号表（勤務時間帯）'!$C$6:$S$35,17,FALSE))</f>
        <v/>
      </c>
      <c r="AP107" s="236" t="str">
        <f>IF(AP105="","",VLOOKUP(AP105,'シフト記号表（勤務時間帯）'!$C$6:$S$35,17,FALSE))</f>
        <v/>
      </c>
      <c r="AQ107" s="236" t="str">
        <f>IF(AQ105="","",VLOOKUP(AQ105,'シフト記号表（勤務時間帯）'!$C$6:$S$35,17,FALSE))</f>
        <v/>
      </c>
      <c r="AR107" s="236" t="str">
        <f>IF(AR105="","",VLOOKUP(AR105,'シフト記号表（勤務時間帯）'!$C$6:$S$35,17,FALSE))</f>
        <v/>
      </c>
      <c r="AS107" s="236" t="str">
        <f>IF(AS105="","",VLOOKUP(AS105,'シフト記号表（勤務時間帯）'!$C$6:$S$35,17,FALSE))</f>
        <v/>
      </c>
      <c r="AT107" s="237" t="str">
        <f>IF(AT105="","",VLOOKUP(AT105,'シフト記号表（勤務時間帯）'!$C$6:$S$35,17,FALSE))</f>
        <v/>
      </c>
      <c r="AU107" s="235" t="str">
        <f>IF(AU105="","",VLOOKUP(AU105,'シフト記号表（勤務時間帯）'!$C$6:$S$35,17,FALSE))</f>
        <v/>
      </c>
      <c r="AV107" s="236" t="str">
        <f>IF(AV105="","",VLOOKUP(AV105,'シフト記号表（勤務時間帯）'!$C$6:$S$35,17,FALSE))</f>
        <v/>
      </c>
      <c r="AW107" s="236" t="str">
        <f>IF(AW105="","",VLOOKUP(AW105,'シフト記号表（勤務時間帯）'!$C$6:$S$35,17,FALSE))</f>
        <v/>
      </c>
      <c r="AX107" s="509">
        <f>IF($BB$3="４週",SUM(S107:AT107),IF($BB$3="暦月",SUM(S107:AW107),""))</f>
        <v>0</v>
      </c>
      <c r="AY107" s="510"/>
      <c r="AZ107" s="511">
        <f>IF($BB$3="４週",AX107/4,IF($BB$3="暦月",'療養通所（100名）'!AX107/('療養通所（100名）'!$BB$8/7),""))</f>
        <v>0</v>
      </c>
      <c r="BA107" s="512"/>
      <c r="BB107" s="432"/>
      <c r="BC107" s="425"/>
      <c r="BD107" s="425"/>
      <c r="BE107" s="425"/>
      <c r="BF107" s="426"/>
    </row>
    <row r="108" spans="2:58" ht="20.25" customHeight="1" x14ac:dyDescent="0.4">
      <c r="B108" s="517">
        <f>B105+1</f>
        <v>29</v>
      </c>
      <c r="C108" s="381"/>
      <c r="D108" s="382"/>
      <c r="E108" s="383"/>
      <c r="F108" s="108"/>
      <c r="G108" s="418"/>
      <c r="H108" s="420"/>
      <c r="I108" s="413"/>
      <c r="J108" s="413"/>
      <c r="K108" s="414"/>
      <c r="L108" s="421"/>
      <c r="M108" s="422"/>
      <c r="N108" s="422"/>
      <c r="O108" s="423"/>
      <c r="P108" s="483" t="s">
        <v>44</v>
      </c>
      <c r="Q108" s="484"/>
      <c r="R108" s="485"/>
      <c r="S108" s="239"/>
      <c r="T108" s="238"/>
      <c r="U108" s="238"/>
      <c r="V108" s="238"/>
      <c r="W108" s="238"/>
      <c r="X108" s="238"/>
      <c r="Y108" s="240"/>
      <c r="Z108" s="239"/>
      <c r="AA108" s="238"/>
      <c r="AB108" s="238"/>
      <c r="AC108" s="238"/>
      <c r="AD108" s="238"/>
      <c r="AE108" s="238"/>
      <c r="AF108" s="240"/>
      <c r="AG108" s="239"/>
      <c r="AH108" s="238"/>
      <c r="AI108" s="238"/>
      <c r="AJ108" s="238"/>
      <c r="AK108" s="238"/>
      <c r="AL108" s="238"/>
      <c r="AM108" s="240"/>
      <c r="AN108" s="239"/>
      <c r="AO108" s="238"/>
      <c r="AP108" s="238"/>
      <c r="AQ108" s="238"/>
      <c r="AR108" s="238"/>
      <c r="AS108" s="238"/>
      <c r="AT108" s="240"/>
      <c r="AU108" s="239"/>
      <c r="AV108" s="238"/>
      <c r="AW108" s="238"/>
      <c r="AX108" s="589"/>
      <c r="AY108" s="590"/>
      <c r="AZ108" s="591"/>
      <c r="BA108" s="592"/>
      <c r="BB108" s="430"/>
      <c r="BC108" s="422"/>
      <c r="BD108" s="422"/>
      <c r="BE108" s="422"/>
      <c r="BF108" s="423"/>
    </row>
    <row r="109" spans="2:58" ht="20.25" customHeight="1" x14ac:dyDescent="0.4">
      <c r="B109" s="517"/>
      <c r="C109" s="384"/>
      <c r="D109" s="385"/>
      <c r="E109" s="386"/>
      <c r="F109" s="83"/>
      <c r="G109" s="408"/>
      <c r="H109" s="412"/>
      <c r="I109" s="413"/>
      <c r="J109" s="413"/>
      <c r="K109" s="414"/>
      <c r="L109" s="368"/>
      <c r="M109" s="369"/>
      <c r="N109" s="369"/>
      <c r="O109" s="370"/>
      <c r="P109" s="499" t="s">
        <v>15</v>
      </c>
      <c r="Q109" s="500"/>
      <c r="R109" s="501"/>
      <c r="S109" s="232" t="str">
        <f>IF(S108="","",VLOOKUP(S108,'シフト記号表（勤務時間帯）'!$C$6:$K$35,9,FALSE))</f>
        <v/>
      </c>
      <c r="T109" s="233" t="str">
        <f>IF(T108="","",VLOOKUP(T108,'シフト記号表（勤務時間帯）'!$C$6:$K$35,9,FALSE))</f>
        <v/>
      </c>
      <c r="U109" s="233" t="str">
        <f>IF(U108="","",VLOOKUP(U108,'シフト記号表（勤務時間帯）'!$C$6:$K$35,9,FALSE))</f>
        <v/>
      </c>
      <c r="V109" s="233" t="str">
        <f>IF(V108="","",VLOOKUP(V108,'シフト記号表（勤務時間帯）'!$C$6:$K$35,9,FALSE))</f>
        <v/>
      </c>
      <c r="W109" s="233" t="str">
        <f>IF(W108="","",VLOOKUP(W108,'シフト記号表（勤務時間帯）'!$C$6:$K$35,9,FALSE))</f>
        <v/>
      </c>
      <c r="X109" s="233" t="str">
        <f>IF(X108="","",VLOOKUP(X108,'シフト記号表（勤務時間帯）'!$C$6:$K$35,9,FALSE))</f>
        <v/>
      </c>
      <c r="Y109" s="234" t="str">
        <f>IF(Y108="","",VLOOKUP(Y108,'シフト記号表（勤務時間帯）'!$C$6:$K$35,9,FALSE))</f>
        <v/>
      </c>
      <c r="Z109" s="232" t="str">
        <f>IF(Z108="","",VLOOKUP(Z108,'シフト記号表（勤務時間帯）'!$C$6:$K$35,9,FALSE))</f>
        <v/>
      </c>
      <c r="AA109" s="233" t="str">
        <f>IF(AA108="","",VLOOKUP(AA108,'シフト記号表（勤務時間帯）'!$C$6:$K$35,9,FALSE))</f>
        <v/>
      </c>
      <c r="AB109" s="233" t="str">
        <f>IF(AB108="","",VLOOKUP(AB108,'シフト記号表（勤務時間帯）'!$C$6:$K$35,9,FALSE))</f>
        <v/>
      </c>
      <c r="AC109" s="233" t="str">
        <f>IF(AC108="","",VLOOKUP(AC108,'シフト記号表（勤務時間帯）'!$C$6:$K$35,9,FALSE))</f>
        <v/>
      </c>
      <c r="AD109" s="233" t="str">
        <f>IF(AD108="","",VLOOKUP(AD108,'シフト記号表（勤務時間帯）'!$C$6:$K$35,9,FALSE))</f>
        <v/>
      </c>
      <c r="AE109" s="233" t="str">
        <f>IF(AE108="","",VLOOKUP(AE108,'シフト記号表（勤務時間帯）'!$C$6:$K$35,9,FALSE))</f>
        <v/>
      </c>
      <c r="AF109" s="234" t="str">
        <f>IF(AF108="","",VLOOKUP(AF108,'シフト記号表（勤務時間帯）'!$C$6:$K$35,9,FALSE))</f>
        <v/>
      </c>
      <c r="AG109" s="232" t="str">
        <f>IF(AG108="","",VLOOKUP(AG108,'シフト記号表（勤務時間帯）'!$C$6:$K$35,9,FALSE))</f>
        <v/>
      </c>
      <c r="AH109" s="233" t="str">
        <f>IF(AH108="","",VLOOKUP(AH108,'シフト記号表（勤務時間帯）'!$C$6:$K$35,9,FALSE))</f>
        <v/>
      </c>
      <c r="AI109" s="233" t="str">
        <f>IF(AI108="","",VLOOKUP(AI108,'シフト記号表（勤務時間帯）'!$C$6:$K$35,9,FALSE))</f>
        <v/>
      </c>
      <c r="AJ109" s="233" t="str">
        <f>IF(AJ108="","",VLOOKUP(AJ108,'シフト記号表（勤務時間帯）'!$C$6:$K$35,9,FALSE))</f>
        <v/>
      </c>
      <c r="AK109" s="233" t="str">
        <f>IF(AK108="","",VLOOKUP(AK108,'シフト記号表（勤務時間帯）'!$C$6:$K$35,9,FALSE))</f>
        <v/>
      </c>
      <c r="AL109" s="233" t="str">
        <f>IF(AL108="","",VLOOKUP(AL108,'シフト記号表（勤務時間帯）'!$C$6:$K$35,9,FALSE))</f>
        <v/>
      </c>
      <c r="AM109" s="234" t="str">
        <f>IF(AM108="","",VLOOKUP(AM108,'シフト記号表（勤務時間帯）'!$C$6:$K$35,9,FALSE))</f>
        <v/>
      </c>
      <c r="AN109" s="232" t="str">
        <f>IF(AN108="","",VLOOKUP(AN108,'シフト記号表（勤務時間帯）'!$C$6:$K$35,9,FALSE))</f>
        <v/>
      </c>
      <c r="AO109" s="233" t="str">
        <f>IF(AO108="","",VLOOKUP(AO108,'シフト記号表（勤務時間帯）'!$C$6:$K$35,9,FALSE))</f>
        <v/>
      </c>
      <c r="AP109" s="233" t="str">
        <f>IF(AP108="","",VLOOKUP(AP108,'シフト記号表（勤務時間帯）'!$C$6:$K$35,9,FALSE))</f>
        <v/>
      </c>
      <c r="AQ109" s="233" t="str">
        <f>IF(AQ108="","",VLOOKUP(AQ108,'シフト記号表（勤務時間帯）'!$C$6:$K$35,9,FALSE))</f>
        <v/>
      </c>
      <c r="AR109" s="233" t="str">
        <f>IF(AR108="","",VLOOKUP(AR108,'シフト記号表（勤務時間帯）'!$C$6:$K$35,9,FALSE))</f>
        <v/>
      </c>
      <c r="AS109" s="233" t="str">
        <f>IF(AS108="","",VLOOKUP(AS108,'シフト記号表（勤務時間帯）'!$C$6:$K$35,9,FALSE))</f>
        <v/>
      </c>
      <c r="AT109" s="234" t="str">
        <f>IF(AT108="","",VLOOKUP(AT108,'シフト記号表（勤務時間帯）'!$C$6:$K$35,9,FALSE))</f>
        <v/>
      </c>
      <c r="AU109" s="232" t="str">
        <f>IF(AU108="","",VLOOKUP(AU108,'シフト記号表（勤務時間帯）'!$C$6:$K$35,9,FALSE))</f>
        <v/>
      </c>
      <c r="AV109" s="233" t="str">
        <f>IF(AV108="","",VLOOKUP(AV108,'シフト記号表（勤務時間帯）'!$C$6:$K$35,9,FALSE))</f>
        <v/>
      </c>
      <c r="AW109" s="233" t="str">
        <f>IF(AW108="","",VLOOKUP(AW108,'シフト記号表（勤務時間帯）'!$C$6:$K$35,9,FALSE))</f>
        <v/>
      </c>
      <c r="AX109" s="502">
        <f>IF($BB$3="４週",SUM(S109:AT109),IF($BB$3="暦月",SUM(S109:AW109),""))</f>
        <v>0</v>
      </c>
      <c r="AY109" s="503"/>
      <c r="AZ109" s="504">
        <f>IF($BB$3="４週",AX109/4,IF($BB$3="暦月",'療養通所（100名）'!AX109/('療養通所（100名）'!$BB$8/7),""))</f>
        <v>0</v>
      </c>
      <c r="BA109" s="505"/>
      <c r="BB109" s="431"/>
      <c r="BC109" s="369"/>
      <c r="BD109" s="369"/>
      <c r="BE109" s="369"/>
      <c r="BF109" s="370"/>
    </row>
    <row r="110" spans="2:58" ht="20.25" customHeight="1" x14ac:dyDescent="0.4">
      <c r="B110" s="517"/>
      <c r="C110" s="387"/>
      <c r="D110" s="388"/>
      <c r="E110" s="389"/>
      <c r="F110" s="111">
        <f>C108</f>
        <v>0</v>
      </c>
      <c r="G110" s="419"/>
      <c r="H110" s="412"/>
      <c r="I110" s="413"/>
      <c r="J110" s="413"/>
      <c r="K110" s="414"/>
      <c r="L110" s="424"/>
      <c r="M110" s="425"/>
      <c r="N110" s="425"/>
      <c r="O110" s="426"/>
      <c r="P110" s="514" t="s">
        <v>45</v>
      </c>
      <c r="Q110" s="515"/>
      <c r="R110" s="516"/>
      <c r="S110" s="235" t="str">
        <f>IF(S108="","",VLOOKUP(S108,'シフト記号表（勤務時間帯）'!$C$6:$S$35,17,FALSE))</f>
        <v/>
      </c>
      <c r="T110" s="236" t="str">
        <f>IF(T108="","",VLOOKUP(T108,'シフト記号表（勤務時間帯）'!$C$6:$S$35,17,FALSE))</f>
        <v/>
      </c>
      <c r="U110" s="236" t="str">
        <f>IF(U108="","",VLOOKUP(U108,'シフト記号表（勤務時間帯）'!$C$6:$S$35,17,FALSE))</f>
        <v/>
      </c>
      <c r="V110" s="236" t="str">
        <f>IF(V108="","",VLOOKUP(V108,'シフト記号表（勤務時間帯）'!$C$6:$S$35,17,FALSE))</f>
        <v/>
      </c>
      <c r="W110" s="236" t="str">
        <f>IF(W108="","",VLOOKUP(W108,'シフト記号表（勤務時間帯）'!$C$6:$S$35,17,FALSE))</f>
        <v/>
      </c>
      <c r="X110" s="236" t="str">
        <f>IF(X108="","",VLOOKUP(X108,'シフト記号表（勤務時間帯）'!$C$6:$S$35,17,FALSE))</f>
        <v/>
      </c>
      <c r="Y110" s="237" t="str">
        <f>IF(Y108="","",VLOOKUP(Y108,'シフト記号表（勤務時間帯）'!$C$6:$S$35,17,FALSE))</f>
        <v/>
      </c>
      <c r="Z110" s="235" t="str">
        <f>IF(Z108="","",VLOOKUP(Z108,'シフト記号表（勤務時間帯）'!$C$6:$S$35,17,FALSE))</f>
        <v/>
      </c>
      <c r="AA110" s="236" t="str">
        <f>IF(AA108="","",VLOOKUP(AA108,'シフト記号表（勤務時間帯）'!$C$6:$S$35,17,FALSE))</f>
        <v/>
      </c>
      <c r="AB110" s="236" t="str">
        <f>IF(AB108="","",VLOOKUP(AB108,'シフト記号表（勤務時間帯）'!$C$6:$S$35,17,FALSE))</f>
        <v/>
      </c>
      <c r="AC110" s="236" t="str">
        <f>IF(AC108="","",VLOOKUP(AC108,'シフト記号表（勤務時間帯）'!$C$6:$S$35,17,FALSE))</f>
        <v/>
      </c>
      <c r="AD110" s="236" t="str">
        <f>IF(AD108="","",VLOOKUP(AD108,'シフト記号表（勤務時間帯）'!$C$6:$S$35,17,FALSE))</f>
        <v/>
      </c>
      <c r="AE110" s="236" t="str">
        <f>IF(AE108="","",VLOOKUP(AE108,'シフト記号表（勤務時間帯）'!$C$6:$S$35,17,FALSE))</f>
        <v/>
      </c>
      <c r="AF110" s="237" t="str">
        <f>IF(AF108="","",VLOOKUP(AF108,'シフト記号表（勤務時間帯）'!$C$6:$S$35,17,FALSE))</f>
        <v/>
      </c>
      <c r="AG110" s="235" t="str">
        <f>IF(AG108="","",VLOOKUP(AG108,'シフト記号表（勤務時間帯）'!$C$6:$S$35,17,FALSE))</f>
        <v/>
      </c>
      <c r="AH110" s="236" t="str">
        <f>IF(AH108="","",VLOOKUP(AH108,'シフト記号表（勤務時間帯）'!$C$6:$S$35,17,FALSE))</f>
        <v/>
      </c>
      <c r="AI110" s="236" t="str">
        <f>IF(AI108="","",VLOOKUP(AI108,'シフト記号表（勤務時間帯）'!$C$6:$S$35,17,FALSE))</f>
        <v/>
      </c>
      <c r="AJ110" s="236" t="str">
        <f>IF(AJ108="","",VLOOKUP(AJ108,'シフト記号表（勤務時間帯）'!$C$6:$S$35,17,FALSE))</f>
        <v/>
      </c>
      <c r="AK110" s="236" t="str">
        <f>IF(AK108="","",VLOOKUP(AK108,'シフト記号表（勤務時間帯）'!$C$6:$S$35,17,FALSE))</f>
        <v/>
      </c>
      <c r="AL110" s="236" t="str">
        <f>IF(AL108="","",VLOOKUP(AL108,'シフト記号表（勤務時間帯）'!$C$6:$S$35,17,FALSE))</f>
        <v/>
      </c>
      <c r="AM110" s="237" t="str">
        <f>IF(AM108="","",VLOOKUP(AM108,'シフト記号表（勤務時間帯）'!$C$6:$S$35,17,FALSE))</f>
        <v/>
      </c>
      <c r="AN110" s="235" t="str">
        <f>IF(AN108="","",VLOOKUP(AN108,'シフト記号表（勤務時間帯）'!$C$6:$S$35,17,FALSE))</f>
        <v/>
      </c>
      <c r="AO110" s="236" t="str">
        <f>IF(AO108="","",VLOOKUP(AO108,'シフト記号表（勤務時間帯）'!$C$6:$S$35,17,FALSE))</f>
        <v/>
      </c>
      <c r="AP110" s="236" t="str">
        <f>IF(AP108="","",VLOOKUP(AP108,'シフト記号表（勤務時間帯）'!$C$6:$S$35,17,FALSE))</f>
        <v/>
      </c>
      <c r="AQ110" s="236" t="str">
        <f>IF(AQ108="","",VLOOKUP(AQ108,'シフト記号表（勤務時間帯）'!$C$6:$S$35,17,FALSE))</f>
        <v/>
      </c>
      <c r="AR110" s="236" t="str">
        <f>IF(AR108="","",VLOOKUP(AR108,'シフト記号表（勤務時間帯）'!$C$6:$S$35,17,FALSE))</f>
        <v/>
      </c>
      <c r="AS110" s="236" t="str">
        <f>IF(AS108="","",VLOOKUP(AS108,'シフト記号表（勤務時間帯）'!$C$6:$S$35,17,FALSE))</f>
        <v/>
      </c>
      <c r="AT110" s="237" t="str">
        <f>IF(AT108="","",VLOOKUP(AT108,'シフト記号表（勤務時間帯）'!$C$6:$S$35,17,FALSE))</f>
        <v/>
      </c>
      <c r="AU110" s="235" t="str">
        <f>IF(AU108="","",VLOOKUP(AU108,'シフト記号表（勤務時間帯）'!$C$6:$S$35,17,FALSE))</f>
        <v/>
      </c>
      <c r="AV110" s="236" t="str">
        <f>IF(AV108="","",VLOOKUP(AV108,'シフト記号表（勤務時間帯）'!$C$6:$S$35,17,FALSE))</f>
        <v/>
      </c>
      <c r="AW110" s="236" t="str">
        <f>IF(AW108="","",VLOOKUP(AW108,'シフト記号表（勤務時間帯）'!$C$6:$S$35,17,FALSE))</f>
        <v/>
      </c>
      <c r="AX110" s="509">
        <f>IF($BB$3="４週",SUM(S110:AT110),IF($BB$3="暦月",SUM(S110:AW110),""))</f>
        <v>0</v>
      </c>
      <c r="AY110" s="510"/>
      <c r="AZ110" s="511">
        <f>IF($BB$3="４週",AX110/4,IF($BB$3="暦月",'療養通所（100名）'!AX110/('療養通所（100名）'!$BB$8/7),""))</f>
        <v>0</v>
      </c>
      <c r="BA110" s="512"/>
      <c r="BB110" s="432"/>
      <c r="BC110" s="425"/>
      <c r="BD110" s="425"/>
      <c r="BE110" s="425"/>
      <c r="BF110" s="426"/>
    </row>
    <row r="111" spans="2:58" ht="20.25" customHeight="1" x14ac:dyDescent="0.4">
      <c r="B111" s="517">
        <f>B108+1</f>
        <v>30</v>
      </c>
      <c r="C111" s="381"/>
      <c r="D111" s="382"/>
      <c r="E111" s="383"/>
      <c r="F111" s="108"/>
      <c r="G111" s="418"/>
      <c r="H111" s="420"/>
      <c r="I111" s="413"/>
      <c r="J111" s="413"/>
      <c r="K111" s="414"/>
      <c r="L111" s="421"/>
      <c r="M111" s="422"/>
      <c r="N111" s="422"/>
      <c r="O111" s="423"/>
      <c r="P111" s="483" t="s">
        <v>44</v>
      </c>
      <c r="Q111" s="484"/>
      <c r="R111" s="485"/>
      <c r="S111" s="239"/>
      <c r="T111" s="238"/>
      <c r="U111" s="238"/>
      <c r="V111" s="238"/>
      <c r="W111" s="238"/>
      <c r="X111" s="238"/>
      <c r="Y111" s="240"/>
      <c r="Z111" s="239"/>
      <c r="AA111" s="238"/>
      <c r="AB111" s="238"/>
      <c r="AC111" s="238"/>
      <c r="AD111" s="238"/>
      <c r="AE111" s="238"/>
      <c r="AF111" s="240"/>
      <c r="AG111" s="239"/>
      <c r="AH111" s="238"/>
      <c r="AI111" s="238"/>
      <c r="AJ111" s="238"/>
      <c r="AK111" s="238"/>
      <c r="AL111" s="238"/>
      <c r="AM111" s="240"/>
      <c r="AN111" s="239"/>
      <c r="AO111" s="238"/>
      <c r="AP111" s="238"/>
      <c r="AQ111" s="238"/>
      <c r="AR111" s="238"/>
      <c r="AS111" s="238"/>
      <c r="AT111" s="240"/>
      <c r="AU111" s="239"/>
      <c r="AV111" s="238"/>
      <c r="AW111" s="238"/>
      <c r="AX111" s="589"/>
      <c r="AY111" s="590"/>
      <c r="AZ111" s="591"/>
      <c r="BA111" s="592"/>
      <c r="BB111" s="430"/>
      <c r="BC111" s="422"/>
      <c r="BD111" s="422"/>
      <c r="BE111" s="422"/>
      <c r="BF111" s="423"/>
    </row>
    <row r="112" spans="2:58" ht="20.25" customHeight="1" x14ac:dyDescent="0.4">
      <c r="B112" s="517"/>
      <c r="C112" s="384"/>
      <c r="D112" s="385"/>
      <c r="E112" s="386"/>
      <c r="F112" s="83"/>
      <c r="G112" s="408"/>
      <c r="H112" s="412"/>
      <c r="I112" s="413"/>
      <c r="J112" s="413"/>
      <c r="K112" s="414"/>
      <c r="L112" s="368"/>
      <c r="M112" s="369"/>
      <c r="N112" s="369"/>
      <c r="O112" s="370"/>
      <c r="P112" s="499" t="s">
        <v>15</v>
      </c>
      <c r="Q112" s="500"/>
      <c r="R112" s="501"/>
      <c r="S112" s="232" t="str">
        <f>IF(S111="","",VLOOKUP(S111,'シフト記号表（勤務時間帯）'!$C$6:$K$35,9,FALSE))</f>
        <v/>
      </c>
      <c r="T112" s="233" t="str">
        <f>IF(T111="","",VLOOKUP(T111,'シフト記号表（勤務時間帯）'!$C$6:$K$35,9,FALSE))</f>
        <v/>
      </c>
      <c r="U112" s="233" t="str">
        <f>IF(U111="","",VLOOKUP(U111,'シフト記号表（勤務時間帯）'!$C$6:$K$35,9,FALSE))</f>
        <v/>
      </c>
      <c r="V112" s="233" t="str">
        <f>IF(V111="","",VLOOKUP(V111,'シフト記号表（勤務時間帯）'!$C$6:$K$35,9,FALSE))</f>
        <v/>
      </c>
      <c r="W112" s="233" t="str">
        <f>IF(W111="","",VLOOKUP(W111,'シフト記号表（勤務時間帯）'!$C$6:$K$35,9,FALSE))</f>
        <v/>
      </c>
      <c r="X112" s="233" t="str">
        <f>IF(X111="","",VLOOKUP(X111,'シフト記号表（勤務時間帯）'!$C$6:$K$35,9,FALSE))</f>
        <v/>
      </c>
      <c r="Y112" s="234" t="str">
        <f>IF(Y111="","",VLOOKUP(Y111,'シフト記号表（勤務時間帯）'!$C$6:$K$35,9,FALSE))</f>
        <v/>
      </c>
      <c r="Z112" s="232" t="str">
        <f>IF(Z111="","",VLOOKUP(Z111,'シフト記号表（勤務時間帯）'!$C$6:$K$35,9,FALSE))</f>
        <v/>
      </c>
      <c r="AA112" s="233" t="str">
        <f>IF(AA111="","",VLOOKUP(AA111,'シフト記号表（勤務時間帯）'!$C$6:$K$35,9,FALSE))</f>
        <v/>
      </c>
      <c r="AB112" s="233" t="str">
        <f>IF(AB111="","",VLOOKUP(AB111,'シフト記号表（勤務時間帯）'!$C$6:$K$35,9,FALSE))</f>
        <v/>
      </c>
      <c r="AC112" s="233" t="str">
        <f>IF(AC111="","",VLOOKUP(AC111,'シフト記号表（勤務時間帯）'!$C$6:$K$35,9,FALSE))</f>
        <v/>
      </c>
      <c r="AD112" s="233" t="str">
        <f>IF(AD111="","",VLOOKUP(AD111,'シフト記号表（勤務時間帯）'!$C$6:$K$35,9,FALSE))</f>
        <v/>
      </c>
      <c r="AE112" s="233" t="str">
        <f>IF(AE111="","",VLOOKUP(AE111,'シフト記号表（勤務時間帯）'!$C$6:$K$35,9,FALSE))</f>
        <v/>
      </c>
      <c r="AF112" s="234" t="str">
        <f>IF(AF111="","",VLOOKUP(AF111,'シフト記号表（勤務時間帯）'!$C$6:$K$35,9,FALSE))</f>
        <v/>
      </c>
      <c r="AG112" s="232" t="str">
        <f>IF(AG111="","",VLOOKUP(AG111,'シフト記号表（勤務時間帯）'!$C$6:$K$35,9,FALSE))</f>
        <v/>
      </c>
      <c r="AH112" s="233" t="str">
        <f>IF(AH111="","",VLOOKUP(AH111,'シフト記号表（勤務時間帯）'!$C$6:$K$35,9,FALSE))</f>
        <v/>
      </c>
      <c r="AI112" s="233" t="str">
        <f>IF(AI111="","",VLOOKUP(AI111,'シフト記号表（勤務時間帯）'!$C$6:$K$35,9,FALSE))</f>
        <v/>
      </c>
      <c r="AJ112" s="233" t="str">
        <f>IF(AJ111="","",VLOOKUP(AJ111,'シフト記号表（勤務時間帯）'!$C$6:$K$35,9,FALSE))</f>
        <v/>
      </c>
      <c r="AK112" s="233" t="str">
        <f>IF(AK111="","",VLOOKUP(AK111,'シフト記号表（勤務時間帯）'!$C$6:$K$35,9,FALSE))</f>
        <v/>
      </c>
      <c r="AL112" s="233" t="str">
        <f>IF(AL111="","",VLOOKUP(AL111,'シフト記号表（勤務時間帯）'!$C$6:$K$35,9,FALSE))</f>
        <v/>
      </c>
      <c r="AM112" s="234" t="str">
        <f>IF(AM111="","",VLOOKUP(AM111,'シフト記号表（勤務時間帯）'!$C$6:$K$35,9,FALSE))</f>
        <v/>
      </c>
      <c r="AN112" s="232" t="str">
        <f>IF(AN111="","",VLOOKUP(AN111,'シフト記号表（勤務時間帯）'!$C$6:$K$35,9,FALSE))</f>
        <v/>
      </c>
      <c r="AO112" s="233" t="str">
        <f>IF(AO111="","",VLOOKUP(AO111,'シフト記号表（勤務時間帯）'!$C$6:$K$35,9,FALSE))</f>
        <v/>
      </c>
      <c r="AP112" s="233" t="str">
        <f>IF(AP111="","",VLOOKUP(AP111,'シフト記号表（勤務時間帯）'!$C$6:$K$35,9,FALSE))</f>
        <v/>
      </c>
      <c r="AQ112" s="233" t="str">
        <f>IF(AQ111="","",VLOOKUP(AQ111,'シフト記号表（勤務時間帯）'!$C$6:$K$35,9,FALSE))</f>
        <v/>
      </c>
      <c r="AR112" s="233" t="str">
        <f>IF(AR111="","",VLOOKUP(AR111,'シフト記号表（勤務時間帯）'!$C$6:$K$35,9,FALSE))</f>
        <v/>
      </c>
      <c r="AS112" s="233" t="str">
        <f>IF(AS111="","",VLOOKUP(AS111,'シフト記号表（勤務時間帯）'!$C$6:$K$35,9,FALSE))</f>
        <v/>
      </c>
      <c r="AT112" s="234" t="str">
        <f>IF(AT111="","",VLOOKUP(AT111,'シフト記号表（勤務時間帯）'!$C$6:$K$35,9,FALSE))</f>
        <v/>
      </c>
      <c r="AU112" s="232" t="str">
        <f>IF(AU111="","",VLOOKUP(AU111,'シフト記号表（勤務時間帯）'!$C$6:$K$35,9,FALSE))</f>
        <v/>
      </c>
      <c r="AV112" s="233" t="str">
        <f>IF(AV111="","",VLOOKUP(AV111,'シフト記号表（勤務時間帯）'!$C$6:$K$35,9,FALSE))</f>
        <v/>
      </c>
      <c r="AW112" s="233" t="str">
        <f>IF(AW111="","",VLOOKUP(AW111,'シフト記号表（勤務時間帯）'!$C$6:$K$35,9,FALSE))</f>
        <v/>
      </c>
      <c r="AX112" s="502">
        <f>IF($BB$3="４週",SUM(S112:AT112),IF($BB$3="暦月",SUM(S112:AW112),""))</f>
        <v>0</v>
      </c>
      <c r="AY112" s="503"/>
      <c r="AZ112" s="504">
        <f>IF($BB$3="４週",AX112/4,IF($BB$3="暦月",'療養通所（100名）'!AX112/('療養通所（100名）'!$BB$8/7),""))</f>
        <v>0</v>
      </c>
      <c r="BA112" s="505"/>
      <c r="BB112" s="431"/>
      <c r="BC112" s="369"/>
      <c r="BD112" s="369"/>
      <c r="BE112" s="369"/>
      <c r="BF112" s="370"/>
    </row>
    <row r="113" spans="2:58" ht="20.25" customHeight="1" x14ac:dyDescent="0.4">
      <c r="B113" s="517"/>
      <c r="C113" s="387"/>
      <c r="D113" s="388"/>
      <c r="E113" s="389"/>
      <c r="F113" s="111">
        <f>C111</f>
        <v>0</v>
      </c>
      <c r="G113" s="419"/>
      <c r="H113" s="412"/>
      <c r="I113" s="413"/>
      <c r="J113" s="413"/>
      <c r="K113" s="414"/>
      <c r="L113" s="424"/>
      <c r="M113" s="425"/>
      <c r="N113" s="425"/>
      <c r="O113" s="426"/>
      <c r="P113" s="514" t="s">
        <v>45</v>
      </c>
      <c r="Q113" s="515"/>
      <c r="R113" s="516"/>
      <c r="S113" s="235" t="str">
        <f>IF(S111="","",VLOOKUP(S111,'シフト記号表（勤務時間帯）'!$C$6:$S$35,17,FALSE))</f>
        <v/>
      </c>
      <c r="T113" s="236" t="str">
        <f>IF(T111="","",VLOOKUP(T111,'シフト記号表（勤務時間帯）'!$C$6:$S$35,17,FALSE))</f>
        <v/>
      </c>
      <c r="U113" s="236" t="str">
        <f>IF(U111="","",VLOOKUP(U111,'シフト記号表（勤務時間帯）'!$C$6:$S$35,17,FALSE))</f>
        <v/>
      </c>
      <c r="V113" s="236" t="str">
        <f>IF(V111="","",VLOOKUP(V111,'シフト記号表（勤務時間帯）'!$C$6:$S$35,17,FALSE))</f>
        <v/>
      </c>
      <c r="W113" s="236" t="str">
        <f>IF(W111="","",VLOOKUP(W111,'シフト記号表（勤務時間帯）'!$C$6:$S$35,17,FALSE))</f>
        <v/>
      </c>
      <c r="X113" s="236" t="str">
        <f>IF(X111="","",VLOOKUP(X111,'シフト記号表（勤務時間帯）'!$C$6:$S$35,17,FALSE))</f>
        <v/>
      </c>
      <c r="Y113" s="237" t="str">
        <f>IF(Y111="","",VLOOKUP(Y111,'シフト記号表（勤務時間帯）'!$C$6:$S$35,17,FALSE))</f>
        <v/>
      </c>
      <c r="Z113" s="235" t="str">
        <f>IF(Z111="","",VLOOKUP(Z111,'シフト記号表（勤務時間帯）'!$C$6:$S$35,17,FALSE))</f>
        <v/>
      </c>
      <c r="AA113" s="236" t="str">
        <f>IF(AA111="","",VLOOKUP(AA111,'シフト記号表（勤務時間帯）'!$C$6:$S$35,17,FALSE))</f>
        <v/>
      </c>
      <c r="AB113" s="236" t="str">
        <f>IF(AB111="","",VLOOKUP(AB111,'シフト記号表（勤務時間帯）'!$C$6:$S$35,17,FALSE))</f>
        <v/>
      </c>
      <c r="AC113" s="236" t="str">
        <f>IF(AC111="","",VLOOKUP(AC111,'シフト記号表（勤務時間帯）'!$C$6:$S$35,17,FALSE))</f>
        <v/>
      </c>
      <c r="AD113" s="236" t="str">
        <f>IF(AD111="","",VLOOKUP(AD111,'シフト記号表（勤務時間帯）'!$C$6:$S$35,17,FALSE))</f>
        <v/>
      </c>
      <c r="AE113" s="236" t="str">
        <f>IF(AE111="","",VLOOKUP(AE111,'シフト記号表（勤務時間帯）'!$C$6:$S$35,17,FALSE))</f>
        <v/>
      </c>
      <c r="AF113" s="237" t="str">
        <f>IF(AF111="","",VLOOKUP(AF111,'シフト記号表（勤務時間帯）'!$C$6:$S$35,17,FALSE))</f>
        <v/>
      </c>
      <c r="AG113" s="235" t="str">
        <f>IF(AG111="","",VLOOKUP(AG111,'シフト記号表（勤務時間帯）'!$C$6:$S$35,17,FALSE))</f>
        <v/>
      </c>
      <c r="AH113" s="236" t="str">
        <f>IF(AH111="","",VLOOKUP(AH111,'シフト記号表（勤務時間帯）'!$C$6:$S$35,17,FALSE))</f>
        <v/>
      </c>
      <c r="AI113" s="236" t="str">
        <f>IF(AI111="","",VLOOKUP(AI111,'シフト記号表（勤務時間帯）'!$C$6:$S$35,17,FALSE))</f>
        <v/>
      </c>
      <c r="AJ113" s="236" t="str">
        <f>IF(AJ111="","",VLOOKUP(AJ111,'シフト記号表（勤務時間帯）'!$C$6:$S$35,17,FALSE))</f>
        <v/>
      </c>
      <c r="AK113" s="236" t="str">
        <f>IF(AK111="","",VLOOKUP(AK111,'シフト記号表（勤務時間帯）'!$C$6:$S$35,17,FALSE))</f>
        <v/>
      </c>
      <c r="AL113" s="236" t="str">
        <f>IF(AL111="","",VLOOKUP(AL111,'シフト記号表（勤務時間帯）'!$C$6:$S$35,17,FALSE))</f>
        <v/>
      </c>
      <c r="AM113" s="237" t="str">
        <f>IF(AM111="","",VLOOKUP(AM111,'シフト記号表（勤務時間帯）'!$C$6:$S$35,17,FALSE))</f>
        <v/>
      </c>
      <c r="AN113" s="235" t="str">
        <f>IF(AN111="","",VLOOKUP(AN111,'シフト記号表（勤務時間帯）'!$C$6:$S$35,17,FALSE))</f>
        <v/>
      </c>
      <c r="AO113" s="236" t="str">
        <f>IF(AO111="","",VLOOKUP(AO111,'シフト記号表（勤務時間帯）'!$C$6:$S$35,17,FALSE))</f>
        <v/>
      </c>
      <c r="AP113" s="236" t="str">
        <f>IF(AP111="","",VLOOKUP(AP111,'シフト記号表（勤務時間帯）'!$C$6:$S$35,17,FALSE))</f>
        <v/>
      </c>
      <c r="AQ113" s="236" t="str">
        <f>IF(AQ111="","",VLOOKUP(AQ111,'シフト記号表（勤務時間帯）'!$C$6:$S$35,17,FALSE))</f>
        <v/>
      </c>
      <c r="AR113" s="236" t="str">
        <f>IF(AR111="","",VLOOKUP(AR111,'シフト記号表（勤務時間帯）'!$C$6:$S$35,17,FALSE))</f>
        <v/>
      </c>
      <c r="AS113" s="236" t="str">
        <f>IF(AS111="","",VLOOKUP(AS111,'シフト記号表（勤務時間帯）'!$C$6:$S$35,17,FALSE))</f>
        <v/>
      </c>
      <c r="AT113" s="237" t="str">
        <f>IF(AT111="","",VLOOKUP(AT111,'シフト記号表（勤務時間帯）'!$C$6:$S$35,17,FALSE))</f>
        <v/>
      </c>
      <c r="AU113" s="235" t="str">
        <f>IF(AU111="","",VLOOKUP(AU111,'シフト記号表（勤務時間帯）'!$C$6:$S$35,17,FALSE))</f>
        <v/>
      </c>
      <c r="AV113" s="236" t="str">
        <f>IF(AV111="","",VLOOKUP(AV111,'シフト記号表（勤務時間帯）'!$C$6:$S$35,17,FALSE))</f>
        <v/>
      </c>
      <c r="AW113" s="236" t="str">
        <f>IF(AW111="","",VLOOKUP(AW111,'シフト記号表（勤務時間帯）'!$C$6:$S$35,17,FALSE))</f>
        <v/>
      </c>
      <c r="AX113" s="509">
        <f>IF($BB$3="４週",SUM(S113:AT113),IF($BB$3="暦月",SUM(S113:AW113),""))</f>
        <v>0</v>
      </c>
      <c r="AY113" s="510"/>
      <c r="AZ113" s="511">
        <f>IF($BB$3="４週",AX113/4,IF($BB$3="暦月",'療養通所（100名）'!AX113/('療養通所（100名）'!$BB$8/7),""))</f>
        <v>0</v>
      </c>
      <c r="BA113" s="512"/>
      <c r="BB113" s="432"/>
      <c r="BC113" s="425"/>
      <c r="BD113" s="425"/>
      <c r="BE113" s="425"/>
      <c r="BF113" s="426"/>
    </row>
    <row r="114" spans="2:58" ht="20.25" customHeight="1" x14ac:dyDescent="0.4">
      <c r="B114" s="517">
        <f>B111+1</f>
        <v>31</v>
      </c>
      <c r="C114" s="381"/>
      <c r="D114" s="382"/>
      <c r="E114" s="383"/>
      <c r="F114" s="108"/>
      <c r="G114" s="418"/>
      <c r="H114" s="420"/>
      <c r="I114" s="413"/>
      <c r="J114" s="413"/>
      <c r="K114" s="414"/>
      <c r="L114" s="421"/>
      <c r="M114" s="422"/>
      <c r="N114" s="422"/>
      <c r="O114" s="423"/>
      <c r="P114" s="483" t="s">
        <v>44</v>
      </c>
      <c r="Q114" s="484"/>
      <c r="R114" s="485"/>
      <c r="S114" s="239"/>
      <c r="T114" s="238"/>
      <c r="U114" s="238"/>
      <c r="V114" s="238"/>
      <c r="W114" s="238"/>
      <c r="X114" s="238"/>
      <c r="Y114" s="240"/>
      <c r="Z114" s="239"/>
      <c r="AA114" s="238"/>
      <c r="AB114" s="238"/>
      <c r="AC114" s="238"/>
      <c r="AD114" s="238"/>
      <c r="AE114" s="238"/>
      <c r="AF114" s="240"/>
      <c r="AG114" s="239"/>
      <c r="AH114" s="238"/>
      <c r="AI114" s="238"/>
      <c r="AJ114" s="238"/>
      <c r="AK114" s="238"/>
      <c r="AL114" s="238"/>
      <c r="AM114" s="240"/>
      <c r="AN114" s="239"/>
      <c r="AO114" s="238"/>
      <c r="AP114" s="238"/>
      <c r="AQ114" s="238"/>
      <c r="AR114" s="238"/>
      <c r="AS114" s="238"/>
      <c r="AT114" s="240"/>
      <c r="AU114" s="239"/>
      <c r="AV114" s="238"/>
      <c r="AW114" s="238"/>
      <c r="AX114" s="589"/>
      <c r="AY114" s="590"/>
      <c r="AZ114" s="591"/>
      <c r="BA114" s="592"/>
      <c r="BB114" s="430"/>
      <c r="BC114" s="422"/>
      <c r="BD114" s="422"/>
      <c r="BE114" s="422"/>
      <c r="BF114" s="423"/>
    </row>
    <row r="115" spans="2:58" ht="20.25" customHeight="1" x14ac:dyDescent="0.4">
      <c r="B115" s="517"/>
      <c r="C115" s="384"/>
      <c r="D115" s="385"/>
      <c r="E115" s="386"/>
      <c r="F115" s="83"/>
      <c r="G115" s="408"/>
      <c r="H115" s="412"/>
      <c r="I115" s="413"/>
      <c r="J115" s="413"/>
      <c r="K115" s="414"/>
      <c r="L115" s="368"/>
      <c r="M115" s="369"/>
      <c r="N115" s="369"/>
      <c r="O115" s="370"/>
      <c r="P115" s="499" t="s">
        <v>15</v>
      </c>
      <c r="Q115" s="500"/>
      <c r="R115" s="501"/>
      <c r="S115" s="232" t="str">
        <f>IF(S114="","",VLOOKUP(S114,'シフト記号表（勤務時間帯）'!$C$6:$K$35,9,FALSE))</f>
        <v/>
      </c>
      <c r="T115" s="233" t="str">
        <f>IF(T114="","",VLOOKUP(T114,'シフト記号表（勤務時間帯）'!$C$6:$K$35,9,FALSE))</f>
        <v/>
      </c>
      <c r="U115" s="233" t="str">
        <f>IF(U114="","",VLOOKUP(U114,'シフト記号表（勤務時間帯）'!$C$6:$K$35,9,FALSE))</f>
        <v/>
      </c>
      <c r="V115" s="233" t="str">
        <f>IF(V114="","",VLOOKUP(V114,'シフト記号表（勤務時間帯）'!$C$6:$K$35,9,FALSE))</f>
        <v/>
      </c>
      <c r="W115" s="233" t="str">
        <f>IF(W114="","",VLOOKUP(W114,'シフト記号表（勤務時間帯）'!$C$6:$K$35,9,FALSE))</f>
        <v/>
      </c>
      <c r="X115" s="233" t="str">
        <f>IF(X114="","",VLOOKUP(X114,'シフト記号表（勤務時間帯）'!$C$6:$K$35,9,FALSE))</f>
        <v/>
      </c>
      <c r="Y115" s="234" t="str">
        <f>IF(Y114="","",VLOOKUP(Y114,'シフト記号表（勤務時間帯）'!$C$6:$K$35,9,FALSE))</f>
        <v/>
      </c>
      <c r="Z115" s="232" t="str">
        <f>IF(Z114="","",VLOOKUP(Z114,'シフト記号表（勤務時間帯）'!$C$6:$K$35,9,FALSE))</f>
        <v/>
      </c>
      <c r="AA115" s="233" t="str">
        <f>IF(AA114="","",VLOOKUP(AA114,'シフト記号表（勤務時間帯）'!$C$6:$K$35,9,FALSE))</f>
        <v/>
      </c>
      <c r="AB115" s="233" t="str">
        <f>IF(AB114="","",VLOOKUP(AB114,'シフト記号表（勤務時間帯）'!$C$6:$K$35,9,FALSE))</f>
        <v/>
      </c>
      <c r="AC115" s="233" t="str">
        <f>IF(AC114="","",VLOOKUP(AC114,'シフト記号表（勤務時間帯）'!$C$6:$K$35,9,FALSE))</f>
        <v/>
      </c>
      <c r="AD115" s="233" t="str">
        <f>IF(AD114="","",VLOOKUP(AD114,'シフト記号表（勤務時間帯）'!$C$6:$K$35,9,FALSE))</f>
        <v/>
      </c>
      <c r="AE115" s="233" t="str">
        <f>IF(AE114="","",VLOOKUP(AE114,'シフト記号表（勤務時間帯）'!$C$6:$K$35,9,FALSE))</f>
        <v/>
      </c>
      <c r="AF115" s="234" t="str">
        <f>IF(AF114="","",VLOOKUP(AF114,'シフト記号表（勤務時間帯）'!$C$6:$K$35,9,FALSE))</f>
        <v/>
      </c>
      <c r="AG115" s="232" t="str">
        <f>IF(AG114="","",VLOOKUP(AG114,'シフト記号表（勤務時間帯）'!$C$6:$K$35,9,FALSE))</f>
        <v/>
      </c>
      <c r="AH115" s="233" t="str">
        <f>IF(AH114="","",VLOOKUP(AH114,'シフト記号表（勤務時間帯）'!$C$6:$K$35,9,FALSE))</f>
        <v/>
      </c>
      <c r="AI115" s="233" t="str">
        <f>IF(AI114="","",VLOOKUP(AI114,'シフト記号表（勤務時間帯）'!$C$6:$K$35,9,FALSE))</f>
        <v/>
      </c>
      <c r="AJ115" s="233" t="str">
        <f>IF(AJ114="","",VLOOKUP(AJ114,'シフト記号表（勤務時間帯）'!$C$6:$K$35,9,FALSE))</f>
        <v/>
      </c>
      <c r="AK115" s="233" t="str">
        <f>IF(AK114="","",VLOOKUP(AK114,'シフト記号表（勤務時間帯）'!$C$6:$K$35,9,FALSE))</f>
        <v/>
      </c>
      <c r="AL115" s="233" t="str">
        <f>IF(AL114="","",VLOOKUP(AL114,'シフト記号表（勤務時間帯）'!$C$6:$K$35,9,FALSE))</f>
        <v/>
      </c>
      <c r="AM115" s="234" t="str">
        <f>IF(AM114="","",VLOOKUP(AM114,'シフト記号表（勤務時間帯）'!$C$6:$K$35,9,FALSE))</f>
        <v/>
      </c>
      <c r="AN115" s="232" t="str">
        <f>IF(AN114="","",VLOOKUP(AN114,'シフト記号表（勤務時間帯）'!$C$6:$K$35,9,FALSE))</f>
        <v/>
      </c>
      <c r="AO115" s="233" t="str">
        <f>IF(AO114="","",VLOOKUP(AO114,'シフト記号表（勤務時間帯）'!$C$6:$K$35,9,FALSE))</f>
        <v/>
      </c>
      <c r="AP115" s="233" t="str">
        <f>IF(AP114="","",VLOOKUP(AP114,'シフト記号表（勤務時間帯）'!$C$6:$K$35,9,FALSE))</f>
        <v/>
      </c>
      <c r="AQ115" s="233" t="str">
        <f>IF(AQ114="","",VLOOKUP(AQ114,'シフト記号表（勤務時間帯）'!$C$6:$K$35,9,FALSE))</f>
        <v/>
      </c>
      <c r="AR115" s="233" t="str">
        <f>IF(AR114="","",VLOOKUP(AR114,'シフト記号表（勤務時間帯）'!$C$6:$K$35,9,FALSE))</f>
        <v/>
      </c>
      <c r="AS115" s="233" t="str">
        <f>IF(AS114="","",VLOOKUP(AS114,'シフト記号表（勤務時間帯）'!$C$6:$K$35,9,FALSE))</f>
        <v/>
      </c>
      <c r="AT115" s="234" t="str">
        <f>IF(AT114="","",VLOOKUP(AT114,'シフト記号表（勤務時間帯）'!$C$6:$K$35,9,FALSE))</f>
        <v/>
      </c>
      <c r="AU115" s="232" t="str">
        <f>IF(AU114="","",VLOOKUP(AU114,'シフト記号表（勤務時間帯）'!$C$6:$K$35,9,FALSE))</f>
        <v/>
      </c>
      <c r="AV115" s="233" t="str">
        <f>IF(AV114="","",VLOOKUP(AV114,'シフト記号表（勤務時間帯）'!$C$6:$K$35,9,FALSE))</f>
        <v/>
      </c>
      <c r="AW115" s="233" t="str">
        <f>IF(AW114="","",VLOOKUP(AW114,'シフト記号表（勤務時間帯）'!$C$6:$K$35,9,FALSE))</f>
        <v/>
      </c>
      <c r="AX115" s="502">
        <f>IF($BB$3="４週",SUM(S115:AT115),IF($BB$3="暦月",SUM(S115:AW115),""))</f>
        <v>0</v>
      </c>
      <c r="AY115" s="503"/>
      <c r="AZ115" s="504">
        <f>IF($BB$3="４週",AX115/4,IF($BB$3="暦月",'療養通所（100名）'!AX115/('療養通所（100名）'!$BB$8/7),""))</f>
        <v>0</v>
      </c>
      <c r="BA115" s="505"/>
      <c r="BB115" s="431"/>
      <c r="BC115" s="369"/>
      <c r="BD115" s="369"/>
      <c r="BE115" s="369"/>
      <c r="BF115" s="370"/>
    </row>
    <row r="116" spans="2:58" ht="20.25" customHeight="1" x14ac:dyDescent="0.4">
      <c r="B116" s="517"/>
      <c r="C116" s="387"/>
      <c r="D116" s="388"/>
      <c r="E116" s="389"/>
      <c r="F116" s="111">
        <f>C114</f>
        <v>0</v>
      </c>
      <c r="G116" s="419"/>
      <c r="H116" s="412"/>
      <c r="I116" s="413"/>
      <c r="J116" s="413"/>
      <c r="K116" s="414"/>
      <c r="L116" s="424"/>
      <c r="M116" s="425"/>
      <c r="N116" s="425"/>
      <c r="O116" s="426"/>
      <c r="P116" s="514" t="s">
        <v>45</v>
      </c>
      <c r="Q116" s="515"/>
      <c r="R116" s="516"/>
      <c r="S116" s="235" t="str">
        <f>IF(S114="","",VLOOKUP(S114,'シフト記号表（勤務時間帯）'!$C$6:$S$35,17,FALSE))</f>
        <v/>
      </c>
      <c r="T116" s="236" t="str">
        <f>IF(T114="","",VLOOKUP(T114,'シフト記号表（勤務時間帯）'!$C$6:$S$35,17,FALSE))</f>
        <v/>
      </c>
      <c r="U116" s="236" t="str">
        <f>IF(U114="","",VLOOKUP(U114,'シフト記号表（勤務時間帯）'!$C$6:$S$35,17,FALSE))</f>
        <v/>
      </c>
      <c r="V116" s="236" t="str">
        <f>IF(V114="","",VLOOKUP(V114,'シフト記号表（勤務時間帯）'!$C$6:$S$35,17,FALSE))</f>
        <v/>
      </c>
      <c r="W116" s="236" t="str">
        <f>IF(W114="","",VLOOKUP(W114,'シフト記号表（勤務時間帯）'!$C$6:$S$35,17,FALSE))</f>
        <v/>
      </c>
      <c r="X116" s="236" t="str">
        <f>IF(X114="","",VLOOKUP(X114,'シフト記号表（勤務時間帯）'!$C$6:$S$35,17,FALSE))</f>
        <v/>
      </c>
      <c r="Y116" s="237" t="str">
        <f>IF(Y114="","",VLOOKUP(Y114,'シフト記号表（勤務時間帯）'!$C$6:$S$35,17,FALSE))</f>
        <v/>
      </c>
      <c r="Z116" s="235" t="str">
        <f>IF(Z114="","",VLOOKUP(Z114,'シフト記号表（勤務時間帯）'!$C$6:$S$35,17,FALSE))</f>
        <v/>
      </c>
      <c r="AA116" s="236" t="str">
        <f>IF(AA114="","",VLOOKUP(AA114,'シフト記号表（勤務時間帯）'!$C$6:$S$35,17,FALSE))</f>
        <v/>
      </c>
      <c r="AB116" s="236" t="str">
        <f>IF(AB114="","",VLOOKUP(AB114,'シフト記号表（勤務時間帯）'!$C$6:$S$35,17,FALSE))</f>
        <v/>
      </c>
      <c r="AC116" s="236" t="str">
        <f>IF(AC114="","",VLOOKUP(AC114,'シフト記号表（勤務時間帯）'!$C$6:$S$35,17,FALSE))</f>
        <v/>
      </c>
      <c r="AD116" s="236" t="str">
        <f>IF(AD114="","",VLOOKUP(AD114,'シフト記号表（勤務時間帯）'!$C$6:$S$35,17,FALSE))</f>
        <v/>
      </c>
      <c r="AE116" s="236" t="str">
        <f>IF(AE114="","",VLOOKUP(AE114,'シフト記号表（勤務時間帯）'!$C$6:$S$35,17,FALSE))</f>
        <v/>
      </c>
      <c r="AF116" s="237" t="str">
        <f>IF(AF114="","",VLOOKUP(AF114,'シフト記号表（勤務時間帯）'!$C$6:$S$35,17,FALSE))</f>
        <v/>
      </c>
      <c r="AG116" s="235" t="str">
        <f>IF(AG114="","",VLOOKUP(AG114,'シフト記号表（勤務時間帯）'!$C$6:$S$35,17,FALSE))</f>
        <v/>
      </c>
      <c r="AH116" s="236" t="str">
        <f>IF(AH114="","",VLOOKUP(AH114,'シフト記号表（勤務時間帯）'!$C$6:$S$35,17,FALSE))</f>
        <v/>
      </c>
      <c r="AI116" s="236" t="str">
        <f>IF(AI114="","",VLOOKUP(AI114,'シフト記号表（勤務時間帯）'!$C$6:$S$35,17,FALSE))</f>
        <v/>
      </c>
      <c r="AJ116" s="236" t="str">
        <f>IF(AJ114="","",VLOOKUP(AJ114,'シフト記号表（勤務時間帯）'!$C$6:$S$35,17,FALSE))</f>
        <v/>
      </c>
      <c r="AK116" s="236" t="str">
        <f>IF(AK114="","",VLOOKUP(AK114,'シフト記号表（勤務時間帯）'!$C$6:$S$35,17,FALSE))</f>
        <v/>
      </c>
      <c r="AL116" s="236" t="str">
        <f>IF(AL114="","",VLOOKUP(AL114,'シフト記号表（勤務時間帯）'!$C$6:$S$35,17,FALSE))</f>
        <v/>
      </c>
      <c r="AM116" s="237" t="str">
        <f>IF(AM114="","",VLOOKUP(AM114,'シフト記号表（勤務時間帯）'!$C$6:$S$35,17,FALSE))</f>
        <v/>
      </c>
      <c r="AN116" s="235" t="str">
        <f>IF(AN114="","",VLOOKUP(AN114,'シフト記号表（勤務時間帯）'!$C$6:$S$35,17,FALSE))</f>
        <v/>
      </c>
      <c r="AO116" s="236" t="str">
        <f>IF(AO114="","",VLOOKUP(AO114,'シフト記号表（勤務時間帯）'!$C$6:$S$35,17,FALSE))</f>
        <v/>
      </c>
      <c r="AP116" s="236" t="str">
        <f>IF(AP114="","",VLOOKUP(AP114,'シフト記号表（勤務時間帯）'!$C$6:$S$35,17,FALSE))</f>
        <v/>
      </c>
      <c r="AQ116" s="236" t="str">
        <f>IF(AQ114="","",VLOOKUP(AQ114,'シフト記号表（勤務時間帯）'!$C$6:$S$35,17,FALSE))</f>
        <v/>
      </c>
      <c r="AR116" s="236" t="str">
        <f>IF(AR114="","",VLOOKUP(AR114,'シフト記号表（勤務時間帯）'!$C$6:$S$35,17,FALSE))</f>
        <v/>
      </c>
      <c r="AS116" s="236" t="str">
        <f>IF(AS114="","",VLOOKUP(AS114,'シフト記号表（勤務時間帯）'!$C$6:$S$35,17,FALSE))</f>
        <v/>
      </c>
      <c r="AT116" s="237" t="str">
        <f>IF(AT114="","",VLOOKUP(AT114,'シフト記号表（勤務時間帯）'!$C$6:$S$35,17,FALSE))</f>
        <v/>
      </c>
      <c r="AU116" s="235" t="str">
        <f>IF(AU114="","",VLOOKUP(AU114,'シフト記号表（勤務時間帯）'!$C$6:$S$35,17,FALSE))</f>
        <v/>
      </c>
      <c r="AV116" s="236" t="str">
        <f>IF(AV114="","",VLOOKUP(AV114,'シフト記号表（勤務時間帯）'!$C$6:$S$35,17,FALSE))</f>
        <v/>
      </c>
      <c r="AW116" s="236" t="str">
        <f>IF(AW114="","",VLOOKUP(AW114,'シフト記号表（勤務時間帯）'!$C$6:$S$35,17,FALSE))</f>
        <v/>
      </c>
      <c r="AX116" s="509">
        <f>IF($BB$3="４週",SUM(S116:AT116),IF($BB$3="暦月",SUM(S116:AW116),""))</f>
        <v>0</v>
      </c>
      <c r="AY116" s="510"/>
      <c r="AZ116" s="511">
        <f>IF($BB$3="４週",AX116/4,IF($BB$3="暦月",'療養通所（100名）'!AX116/('療養通所（100名）'!$BB$8/7),""))</f>
        <v>0</v>
      </c>
      <c r="BA116" s="512"/>
      <c r="BB116" s="432"/>
      <c r="BC116" s="425"/>
      <c r="BD116" s="425"/>
      <c r="BE116" s="425"/>
      <c r="BF116" s="426"/>
    </row>
    <row r="117" spans="2:58" ht="20.25" customHeight="1" x14ac:dyDescent="0.4">
      <c r="B117" s="517">
        <f>B114+1</f>
        <v>32</v>
      </c>
      <c r="C117" s="381"/>
      <c r="D117" s="382"/>
      <c r="E117" s="383"/>
      <c r="F117" s="108"/>
      <c r="G117" s="418"/>
      <c r="H117" s="420"/>
      <c r="I117" s="413"/>
      <c r="J117" s="413"/>
      <c r="K117" s="414"/>
      <c r="L117" s="421"/>
      <c r="M117" s="422"/>
      <c r="N117" s="422"/>
      <c r="O117" s="423"/>
      <c r="P117" s="483" t="s">
        <v>44</v>
      </c>
      <c r="Q117" s="484"/>
      <c r="R117" s="485"/>
      <c r="S117" s="239"/>
      <c r="T117" s="238"/>
      <c r="U117" s="238"/>
      <c r="V117" s="238"/>
      <c r="W117" s="238"/>
      <c r="X117" s="238"/>
      <c r="Y117" s="240"/>
      <c r="Z117" s="239"/>
      <c r="AA117" s="238"/>
      <c r="AB117" s="238"/>
      <c r="AC117" s="238"/>
      <c r="AD117" s="238"/>
      <c r="AE117" s="238"/>
      <c r="AF117" s="240"/>
      <c r="AG117" s="239"/>
      <c r="AH117" s="238"/>
      <c r="AI117" s="238"/>
      <c r="AJ117" s="238"/>
      <c r="AK117" s="238"/>
      <c r="AL117" s="238"/>
      <c r="AM117" s="240"/>
      <c r="AN117" s="239"/>
      <c r="AO117" s="238"/>
      <c r="AP117" s="238"/>
      <c r="AQ117" s="238"/>
      <c r="AR117" s="238"/>
      <c r="AS117" s="238"/>
      <c r="AT117" s="240"/>
      <c r="AU117" s="239"/>
      <c r="AV117" s="238"/>
      <c r="AW117" s="238"/>
      <c r="AX117" s="589"/>
      <c r="AY117" s="590"/>
      <c r="AZ117" s="591"/>
      <c r="BA117" s="592"/>
      <c r="BB117" s="430"/>
      <c r="BC117" s="422"/>
      <c r="BD117" s="422"/>
      <c r="BE117" s="422"/>
      <c r="BF117" s="423"/>
    </row>
    <row r="118" spans="2:58" ht="20.25" customHeight="1" x14ac:dyDescent="0.4">
      <c r="B118" s="517"/>
      <c r="C118" s="384"/>
      <c r="D118" s="385"/>
      <c r="E118" s="386"/>
      <c r="F118" s="83"/>
      <c r="G118" s="408"/>
      <c r="H118" s="412"/>
      <c r="I118" s="413"/>
      <c r="J118" s="413"/>
      <c r="K118" s="414"/>
      <c r="L118" s="368"/>
      <c r="M118" s="369"/>
      <c r="N118" s="369"/>
      <c r="O118" s="370"/>
      <c r="P118" s="499" t="s">
        <v>15</v>
      </c>
      <c r="Q118" s="500"/>
      <c r="R118" s="501"/>
      <c r="S118" s="232" t="str">
        <f>IF(S117="","",VLOOKUP(S117,'シフト記号表（勤務時間帯）'!$C$6:$K$35,9,FALSE))</f>
        <v/>
      </c>
      <c r="T118" s="233" t="str">
        <f>IF(T117="","",VLOOKUP(T117,'シフト記号表（勤務時間帯）'!$C$6:$K$35,9,FALSE))</f>
        <v/>
      </c>
      <c r="U118" s="233" t="str">
        <f>IF(U117="","",VLOOKUP(U117,'シフト記号表（勤務時間帯）'!$C$6:$K$35,9,FALSE))</f>
        <v/>
      </c>
      <c r="V118" s="233" t="str">
        <f>IF(V117="","",VLOOKUP(V117,'シフト記号表（勤務時間帯）'!$C$6:$K$35,9,FALSE))</f>
        <v/>
      </c>
      <c r="W118" s="233" t="str">
        <f>IF(W117="","",VLOOKUP(W117,'シフト記号表（勤務時間帯）'!$C$6:$K$35,9,FALSE))</f>
        <v/>
      </c>
      <c r="X118" s="233" t="str">
        <f>IF(X117="","",VLOOKUP(X117,'シフト記号表（勤務時間帯）'!$C$6:$K$35,9,FALSE))</f>
        <v/>
      </c>
      <c r="Y118" s="234" t="str">
        <f>IF(Y117="","",VLOOKUP(Y117,'シフト記号表（勤務時間帯）'!$C$6:$K$35,9,FALSE))</f>
        <v/>
      </c>
      <c r="Z118" s="232" t="str">
        <f>IF(Z117="","",VLOOKUP(Z117,'シフト記号表（勤務時間帯）'!$C$6:$K$35,9,FALSE))</f>
        <v/>
      </c>
      <c r="AA118" s="233" t="str">
        <f>IF(AA117="","",VLOOKUP(AA117,'シフト記号表（勤務時間帯）'!$C$6:$K$35,9,FALSE))</f>
        <v/>
      </c>
      <c r="AB118" s="233" t="str">
        <f>IF(AB117="","",VLOOKUP(AB117,'シフト記号表（勤務時間帯）'!$C$6:$K$35,9,FALSE))</f>
        <v/>
      </c>
      <c r="AC118" s="233" t="str">
        <f>IF(AC117="","",VLOOKUP(AC117,'シフト記号表（勤務時間帯）'!$C$6:$K$35,9,FALSE))</f>
        <v/>
      </c>
      <c r="AD118" s="233" t="str">
        <f>IF(AD117="","",VLOOKUP(AD117,'シフト記号表（勤務時間帯）'!$C$6:$K$35,9,FALSE))</f>
        <v/>
      </c>
      <c r="AE118" s="233" t="str">
        <f>IF(AE117="","",VLOOKUP(AE117,'シフト記号表（勤務時間帯）'!$C$6:$K$35,9,FALSE))</f>
        <v/>
      </c>
      <c r="AF118" s="234" t="str">
        <f>IF(AF117="","",VLOOKUP(AF117,'シフト記号表（勤務時間帯）'!$C$6:$K$35,9,FALSE))</f>
        <v/>
      </c>
      <c r="AG118" s="232" t="str">
        <f>IF(AG117="","",VLOOKUP(AG117,'シフト記号表（勤務時間帯）'!$C$6:$K$35,9,FALSE))</f>
        <v/>
      </c>
      <c r="AH118" s="233" t="str">
        <f>IF(AH117="","",VLOOKUP(AH117,'シフト記号表（勤務時間帯）'!$C$6:$K$35,9,FALSE))</f>
        <v/>
      </c>
      <c r="AI118" s="233" t="str">
        <f>IF(AI117="","",VLOOKUP(AI117,'シフト記号表（勤務時間帯）'!$C$6:$K$35,9,FALSE))</f>
        <v/>
      </c>
      <c r="AJ118" s="233" t="str">
        <f>IF(AJ117="","",VLOOKUP(AJ117,'シフト記号表（勤務時間帯）'!$C$6:$K$35,9,FALSE))</f>
        <v/>
      </c>
      <c r="AK118" s="233" t="str">
        <f>IF(AK117="","",VLOOKUP(AK117,'シフト記号表（勤務時間帯）'!$C$6:$K$35,9,FALSE))</f>
        <v/>
      </c>
      <c r="AL118" s="233" t="str">
        <f>IF(AL117="","",VLOOKUP(AL117,'シフト記号表（勤務時間帯）'!$C$6:$K$35,9,FALSE))</f>
        <v/>
      </c>
      <c r="AM118" s="234" t="str">
        <f>IF(AM117="","",VLOOKUP(AM117,'シフト記号表（勤務時間帯）'!$C$6:$K$35,9,FALSE))</f>
        <v/>
      </c>
      <c r="AN118" s="232" t="str">
        <f>IF(AN117="","",VLOOKUP(AN117,'シフト記号表（勤務時間帯）'!$C$6:$K$35,9,FALSE))</f>
        <v/>
      </c>
      <c r="AO118" s="233" t="str">
        <f>IF(AO117="","",VLOOKUP(AO117,'シフト記号表（勤務時間帯）'!$C$6:$K$35,9,FALSE))</f>
        <v/>
      </c>
      <c r="AP118" s="233" t="str">
        <f>IF(AP117="","",VLOOKUP(AP117,'シフト記号表（勤務時間帯）'!$C$6:$K$35,9,FALSE))</f>
        <v/>
      </c>
      <c r="AQ118" s="233" t="str">
        <f>IF(AQ117="","",VLOOKUP(AQ117,'シフト記号表（勤務時間帯）'!$C$6:$K$35,9,FALSE))</f>
        <v/>
      </c>
      <c r="AR118" s="233" t="str">
        <f>IF(AR117="","",VLOOKUP(AR117,'シフト記号表（勤務時間帯）'!$C$6:$K$35,9,FALSE))</f>
        <v/>
      </c>
      <c r="AS118" s="233" t="str">
        <f>IF(AS117="","",VLOOKUP(AS117,'シフト記号表（勤務時間帯）'!$C$6:$K$35,9,FALSE))</f>
        <v/>
      </c>
      <c r="AT118" s="234" t="str">
        <f>IF(AT117="","",VLOOKUP(AT117,'シフト記号表（勤務時間帯）'!$C$6:$K$35,9,FALSE))</f>
        <v/>
      </c>
      <c r="AU118" s="232" t="str">
        <f>IF(AU117="","",VLOOKUP(AU117,'シフト記号表（勤務時間帯）'!$C$6:$K$35,9,FALSE))</f>
        <v/>
      </c>
      <c r="AV118" s="233" t="str">
        <f>IF(AV117="","",VLOOKUP(AV117,'シフト記号表（勤務時間帯）'!$C$6:$K$35,9,FALSE))</f>
        <v/>
      </c>
      <c r="AW118" s="233" t="str">
        <f>IF(AW117="","",VLOOKUP(AW117,'シフト記号表（勤務時間帯）'!$C$6:$K$35,9,FALSE))</f>
        <v/>
      </c>
      <c r="AX118" s="502">
        <f>IF($BB$3="４週",SUM(S118:AT118),IF($BB$3="暦月",SUM(S118:AW118),""))</f>
        <v>0</v>
      </c>
      <c r="AY118" s="503"/>
      <c r="AZ118" s="504">
        <f>IF($BB$3="４週",AX118/4,IF($BB$3="暦月",'療養通所（100名）'!AX118/('療養通所（100名）'!$BB$8/7),""))</f>
        <v>0</v>
      </c>
      <c r="BA118" s="505"/>
      <c r="BB118" s="431"/>
      <c r="BC118" s="369"/>
      <c r="BD118" s="369"/>
      <c r="BE118" s="369"/>
      <c r="BF118" s="370"/>
    </row>
    <row r="119" spans="2:58" ht="20.25" customHeight="1" x14ac:dyDescent="0.4">
      <c r="B119" s="517"/>
      <c r="C119" s="387"/>
      <c r="D119" s="388"/>
      <c r="E119" s="389"/>
      <c r="F119" s="111">
        <f>C117</f>
        <v>0</v>
      </c>
      <c r="G119" s="419"/>
      <c r="H119" s="412"/>
      <c r="I119" s="413"/>
      <c r="J119" s="413"/>
      <c r="K119" s="414"/>
      <c r="L119" s="424"/>
      <c r="M119" s="425"/>
      <c r="N119" s="425"/>
      <c r="O119" s="426"/>
      <c r="P119" s="514" t="s">
        <v>45</v>
      </c>
      <c r="Q119" s="515"/>
      <c r="R119" s="516"/>
      <c r="S119" s="235" t="str">
        <f>IF(S117="","",VLOOKUP(S117,'シフト記号表（勤務時間帯）'!$C$6:$S$35,17,FALSE))</f>
        <v/>
      </c>
      <c r="T119" s="236" t="str">
        <f>IF(T117="","",VLOOKUP(T117,'シフト記号表（勤務時間帯）'!$C$6:$S$35,17,FALSE))</f>
        <v/>
      </c>
      <c r="U119" s="236" t="str">
        <f>IF(U117="","",VLOOKUP(U117,'シフト記号表（勤務時間帯）'!$C$6:$S$35,17,FALSE))</f>
        <v/>
      </c>
      <c r="V119" s="236" t="str">
        <f>IF(V117="","",VLOOKUP(V117,'シフト記号表（勤務時間帯）'!$C$6:$S$35,17,FALSE))</f>
        <v/>
      </c>
      <c r="W119" s="236" t="str">
        <f>IF(W117="","",VLOOKUP(W117,'シフト記号表（勤務時間帯）'!$C$6:$S$35,17,FALSE))</f>
        <v/>
      </c>
      <c r="X119" s="236" t="str">
        <f>IF(X117="","",VLOOKUP(X117,'シフト記号表（勤務時間帯）'!$C$6:$S$35,17,FALSE))</f>
        <v/>
      </c>
      <c r="Y119" s="237" t="str">
        <f>IF(Y117="","",VLOOKUP(Y117,'シフト記号表（勤務時間帯）'!$C$6:$S$35,17,FALSE))</f>
        <v/>
      </c>
      <c r="Z119" s="235" t="str">
        <f>IF(Z117="","",VLOOKUP(Z117,'シフト記号表（勤務時間帯）'!$C$6:$S$35,17,FALSE))</f>
        <v/>
      </c>
      <c r="AA119" s="236" t="str">
        <f>IF(AA117="","",VLOOKUP(AA117,'シフト記号表（勤務時間帯）'!$C$6:$S$35,17,FALSE))</f>
        <v/>
      </c>
      <c r="AB119" s="236" t="str">
        <f>IF(AB117="","",VLOOKUP(AB117,'シフト記号表（勤務時間帯）'!$C$6:$S$35,17,FALSE))</f>
        <v/>
      </c>
      <c r="AC119" s="236" t="str">
        <f>IF(AC117="","",VLOOKUP(AC117,'シフト記号表（勤務時間帯）'!$C$6:$S$35,17,FALSE))</f>
        <v/>
      </c>
      <c r="AD119" s="236" t="str">
        <f>IF(AD117="","",VLOOKUP(AD117,'シフト記号表（勤務時間帯）'!$C$6:$S$35,17,FALSE))</f>
        <v/>
      </c>
      <c r="AE119" s="236" t="str">
        <f>IF(AE117="","",VLOOKUP(AE117,'シフト記号表（勤務時間帯）'!$C$6:$S$35,17,FALSE))</f>
        <v/>
      </c>
      <c r="AF119" s="237" t="str">
        <f>IF(AF117="","",VLOOKUP(AF117,'シフト記号表（勤務時間帯）'!$C$6:$S$35,17,FALSE))</f>
        <v/>
      </c>
      <c r="AG119" s="235" t="str">
        <f>IF(AG117="","",VLOOKUP(AG117,'シフト記号表（勤務時間帯）'!$C$6:$S$35,17,FALSE))</f>
        <v/>
      </c>
      <c r="AH119" s="236" t="str">
        <f>IF(AH117="","",VLOOKUP(AH117,'シフト記号表（勤務時間帯）'!$C$6:$S$35,17,FALSE))</f>
        <v/>
      </c>
      <c r="AI119" s="236" t="str">
        <f>IF(AI117="","",VLOOKUP(AI117,'シフト記号表（勤務時間帯）'!$C$6:$S$35,17,FALSE))</f>
        <v/>
      </c>
      <c r="AJ119" s="236" t="str">
        <f>IF(AJ117="","",VLOOKUP(AJ117,'シフト記号表（勤務時間帯）'!$C$6:$S$35,17,FALSE))</f>
        <v/>
      </c>
      <c r="AK119" s="236" t="str">
        <f>IF(AK117="","",VLOOKUP(AK117,'シフト記号表（勤務時間帯）'!$C$6:$S$35,17,FALSE))</f>
        <v/>
      </c>
      <c r="AL119" s="236" t="str">
        <f>IF(AL117="","",VLOOKUP(AL117,'シフト記号表（勤務時間帯）'!$C$6:$S$35,17,FALSE))</f>
        <v/>
      </c>
      <c r="AM119" s="237" t="str">
        <f>IF(AM117="","",VLOOKUP(AM117,'シフト記号表（勤務時間帯）'!$C$6:$S$35,17,FALSE))</f>
        <v/>
      </c>
      <c r="AN119" s="235" t="str">
        <f>IF(AN117="","",VLOOKUP(AN117,'シフト記号表（勤務時間帯）'!$C$6:$S$35,17,FALSE))</f>
        <v/>
      </c>
      <c r="AO119" s="236" t="str">
        <f>IF(AO117="","",VLOOKUP(AO117,'シフト記号表（勤務時間帯）'!$C$6:$S$35,17,FALSE))</f>
        <v/>
      </c>
      <c r="AP119" s="236" t="str">
        <f>IF(AP117="","",VLOOKUP(AP117,'シフト記号表（勤務時間帯）'!$C$6:$S$35,17,FALSE))</f>
        <v/>
      </c>
      <c r="AQ119" s="236" t="str">
        <f>IF(AQ117="","",VLOOKUP(AQ117,'シフト記号表（勤務時間帯）'!$C$6:$S$35,17,FALSE))</f>
        <v/>
      </c>
      <c r="AR119" s="236" t="str">
        <f>IF(AR117="","",VLOOKUP(AR117,'シフト記号表（勤務時間帯）'!$C$6:$S$35,17,FALSE))</f>
        <v/>
      </c>
      <c r="AS119" s="236" t="str">
        <f>IF(AS117="","",VLOOKUP(AS117,'シフト記号表（勤務時間帯）'!$C$6:$S$35,17,FALSE))</f>
        <v/>
      </c>
      <c r="AT119" s="237" t="str">
        <f>IF(AT117="","",VLOOKUP(AT117,'シフト記号表（勤務時間帯）'!$C$6:$S$35,17,FALSE))</f>
        <v/>
      </c>
      <c r="AU119" s="235" t="str">
        <f>IF(AU117="","",VLOOKUP(AU117,'シフト記号表（勤務時間帯）'!$C$6:$S$35,17,FALSE))</f>
        <v/>
      </c>
      <c r="AV119" s="236" t="str">
        <f>IF(AV117="","",VLOOKUP(AV117,'シフト記号表（勤務時間帯）'!$C$6:$S$35,17,FALSE))</f>
        <v/>
      </c>
      <c r="AW119" s="236" t="str">
        <f>IF(AW117="","",VLOOKUP(AW117,'シフト記号表（勤務時間帯）'!$C$6:$S$35,17,FALSE))</f>
        <v/>
      </c>
      <c r="AX119" s="509">
        <f>IF($BB$3="４週",SUM(S119:AT119),IF($BB$3="暦月",SUM(S119:AW119),""))</f>
        <v>0</v>
      </c>
      <c r="AY119" s="510"/>
      <c r="AZ119" s="511">
        <f>IF($BB$3="４週",AX119/4,IF($BB$3="暦月",'療養通所（100名）'!AX119/('療養通所（100名）'!$BB$8/7),""))</f>
        <v>0</v>
      </c>
      <c r="BA119" s="512"/>
      <c r="BB119" s="432"/>
      <c r="BC119" s="425"/>
      <c r="BD119" s="425"/>
      <c r="BE119" s="425"/>
      <c r="BF119" s="426"/>
    </row>
    <row r="120" spans="2:58" ht="20.25" customHeight="1" x14ac:dyDescent="0.4">
      <c r="B120" s="517">
        <f>B117+1</f>
        <v>33</v>
      </c>
      <c r="C120" s="381"/>
      <c r="D120" s="382"/>
      <c r="E120" s="383"/>
      <c r="F120" s="108"/>
      <c r="G120" s="418"/>
      <c r="H120" s="420"/>
      <c r="I120" s="413"/>
      <c r="J120" s="413"/>
      <c r="K120" s="414"/>
      <c r="L120" s="421"/>
      <c r="M120" s="422"/>
      <c r="N120" s="422"/>
      <c r="O120" s="423"/>
      <c r="P120" s="483" t="s">
        <v>44</v>
      </c>
      <c r="Q120" s="484"/>
      <c r="R120" s="485"/>
      <c r="S120" s="239"/>
      <c r="T120" s="238"/>
      <c r="U120" s="238"/>
      <c r="V120" s="238"/>
      <c r="W120" s="238"/>
      <c r="X120" s="238"/>
      <c r="Y120" s="240"/>
      <c r="Z120" s="239"/>
      <c r="AA120" s="238"/>
      <c r="AB120" s="238"/>
      <c r="AC120" s="238"/>
      <c r="AD120" s="238"/>
      <c r="AE120" s="238"/>
      <c r="AF120" s="240"/>
      <c r="AG120" s="239"/>
      <c r="AH120" s="238"/>
      <c r="AI120" s="238"/>
      <c r="AJ120" s="238"/>
      <c r="AK120" s="238"/>
      <c r="AL120" s="238"/>
      <c r="AM120" s="240"/>
      <c r="AN120" s="239"/>
      <c r="AO120" s="238"/>
      <c r="AP120" s="238"/>
      <c r="AQ120" s="238"/>
      <c r="AR120" s="238"/>
      <c r="AS120" s="238"/>
      <c r="AT120" s="240"/>
      <c r="AU120" s="239"/>
      <c r="AV120" s="238"/>
      <c r="AW120" s="238"/>
      <c r="AX120" s="589"/>
      <c r="AY120" s="590"/>
      <c r="AZ120" s="591"/>
      <c r="BA120" s="592"/>
      <c r="BB120" s="430"/>
      <c r="BC120" s="422"/>
      <c r="BD120" s="422"/>
      <c r="BE120" s="422"/>
      <c r="BF120" s="423"/>
    </row>
    <row r="121" spans="2:58" ht="20.25" customHeight="1" x14ac:dyDescent="0.4">
      <c r="B121" s="517"/>
      <c r="C121" s="384"/>
      <c r="D121" s="385"/>
      <c r="E121" s="386"/>
      <c r="F121" s="83"/>
      <c r="G121" s="408"/>
      <c r="H121" s="412"/>
      <c r="I121" s="413"/>
      <c r="J121" s="413"/>
      <c r="K121" s="414"/>
      <c r="L121" s="368"/>
      <c r="M121" s="369"/>
      <c r="N121" s="369"/>
      <c r="O121" s="370"/>
      <c r="P121" s="499" t="s">
        <v>15</v>
      </c>
      <c r="Q121" s="500"/>
      <c r="R121" s="501"/>
      <c r="S121" s="232" t="str">
        <f>IF(S120="","",VLOOKUP(S120,'シフト記号表（勤務時間帯）'!$C$6:$K$35,9,FALSE))</f>
        <v/>
      </c>
      <c r="T121" s="233" t="str">
        <f>IF(T120="","",VLOOKUP(T120,'シフト記号表（勤務時間帯）'!$C$6:$K$35,9,FALSE))</f>
        <v/>
      </c>
      <c r="U121" s="233" t="str">
        <f>IF(U120="","",VLOOKUP(U120,'シフト記号表（勤務時間帯）'!$C$6:$K$35,9,FALSE))</f>
        <v/>
      </c>
      <c r="V121" s="233" t="str">
        <f>IF(V120="","",VLOOKUP(V120,'シフト記号表（勤務時間帯）'!$C$6:$K$35,9,FALSE))</f>
        <v/>
      </c>
      <c r="W121" s="233" t="str">
        <f>IF(W120="","",VLOOKUP(W120,'シフト記号表（勤務時間帯）'!$C$6:$K$35,9,FALSE))</f>
        <v/>
      </c>
      <c r="X121" s="233" t="str">
        <f>IF(X120="","",VLOOKUP(X120,'シフト記号表（勤務時間帯）'!$C$6:$K$35,9,FALSE))</f>
        <v/>
      </c>
      <c r="Y121" s="234" t="str">
        <f>IF(Y120="","",VLOOKUP(Y120,'シフト記号表（勤務時間帯）'!$C$6:$K$35,9,FALSE))</f>
        <v/>
      </c>
      <c r="Z121" s="232" t="str">
        <f>IF(Z120="","",VLOOKUP(Z120,'シフト記号表（勤務時間帯）'!$C$6:$K$35,9,FALSE))</f>
        <v/>
      </c>
      <c r="AA121" s="233" t="str">
        <f>IF(AA120="","",VLOOKUP(AA120,'シフト記号表（勤務時間帯）'!$C$6:$K$35,9,FALSE))</f>
        <v/>
      </c>
      <c r="AB121" s="233" t="str">
        <f>IF(AB120="","",VLOOKUP(AB120,'シフト記号表（勤務時間帯）'!$C$6:$K$35,9,FALSE))</f>
        <v/>
      </c>
      <c r="AC121" s="233" t="str">
        <f>IF(AC120="","",VLOOKUP(AC120,'シフト記号表（勤務時間帯）'!$C$6:$K$35,9,FALSE))</f>
        <v/>
      </c>
      <c r="AD121" s="233" t="str">
        <f>IF(AD120="","",VLOOKUP(AD120,'シフト記号表（勤務時間帯）'!$C$6:$K$35,9,FALSE))</f>
        <v/>
      </c>
      <c r="AE121" s="233" t="str">
        <f>IF(AE120="","",VLOOKUP(AE120,'シフト記号表（勤務時間帯）'!$C$6:$K$35,9,FALSE))</f>
        <v/>
      </c>
      <c r="AF121" s="234" t="str">
        <f>IF(AF120="","",VLOOKUP(AF120,'シフト記号表（勤務時間帯）'!$C$6:$K$35,9,FALSE))</f>
        <v/>
      </c>
      <c r="AG121" s="232" t="str">
        <f>IF(AG120="","",VLOOKUP(AG120,'シフト記号表（勤務時間帯）'!$C$6:$K$35,9,FALSE))</f>
        <v/>
      </c>
      <c r="AH121" s="233" t="str">
        <f>IF(AH120="","",VLOOKUP(AH120,'シフト記号表（勤務時間帯）'!$C$6:$K$35,9,FALSE))</f>
        <v/>
      </c>
      <c r="AI121" s="233" t="str">
        <f>IF(AI120="","",VLOOKUP(AI120,'シフト記号表（勤務時間帯）'!$C$6:$K$35,9,FALSE))</f>
        <v/>
      </c>
      <c r="AJ121" s="233" t="str">
        <f>IF(AJ120="","",VLOOKUP(AJ120,'シフト記号表（勤務時間帯）'!$C$6:$K$35,9,FALSE))</f>
        <v/>
      </c>
      <c r="AK121" s="233" t="str">
        <f>IF(AK120="","",VLOOKUP(AK120,'シフト記号表（勤務時間帯）'!$C$6:$K$35,9,FALSE))</f>
        <v/>
      </c>
      <c r="AL121" s="233" t="str">
        <f>IF(AL120="","",VLOOKUP(AL120,'シフト記号表（勤務時間帯）'!$C$6:$K$35,9,FALSE))</f>
        <v/>
      </c>
      <c r="AM121" s="234" t="str">
        <f>IF(AM120="","",VLOOKUP(AM120,'シフト記号表（勤務時間帯）'!$C$6:$K$35,9,FALSE))</f>
        <v/>
      </c>
      <c r="AN121" s="232" t="str">
        <f>IF(AN120="","",VLOOKUP(AN120,'シフト記号表（勤務時間帯）'!$C$6:$K$35,9,FALSE))</f>
        <v/>
      </c>
      <c r="AO121" s="233" t="str">
        <f>IF(AO120="","",VLOOKUP(AO120,'シフト記号表（勤務時間帯）'!$C$6:$K$35,9,FALSE))</f>
        <v/>
      </c>
      <c r="AP121" s="233" t="str">
        <f>IF(AP120="","",VLOOKUP(AP120,'シフト記号表（勤務時間帯）'!$C$6:$K$35,9,FALSE))</f>
        <v/>
      </c>
      <c r="AQ121" s="233" t="str">
        <f>IF(AQ120="","",VLOOKUP(AQ120,'シフト記号表（勤務時間帯）'!$C$6:$K$35,9,FALSE))</f>
        <v/>
      </c>
      <c r="AR121" s="233" t="str">
        <f>IF(AR120="","",VLOOKUP(AR120,'シフト記号表（勤務時間帯）'!$C$6:$K$35,9,FALSE))</f>
        <v/>
      </c>
      <c r="AS121" s="233" t="str">
        <f>IF(AS120="","",VLOOKUP(AS120,'シフト記号表（勤務時間帯）'!$C$6:$K$35,9,FALSE))</f>
        <v/>
      </c>
      <c r="AT121" s="234" t="str">
        <f>IF(AT120="","",VLOOKUP(AT120,'シフト記号表（勤務時間帯）'!$C$6:$K$35,9,FALSE))</f>
        <v/>
      </c>
      <c r="AU121" s="232" t="str">
        <f>IF(AU120="","",VLOOKUP(AU120,'シフト記号表（勤務時間帯）'!$C$6:$K$35,9,FALSE))</f>
        <v/>
      </c>
      <c r="AV121" s="233" t="str">
        <f>IF(AV120="","",VLOOKUP(AV120,'シフト記号表（勤務時間帯）'!$C$6:$K$35,9,FALSE))</f>
        <v/>
      </c>
      <c r="AW121" s="233" t="str">
        <f>IF(AW120="","",VLOOKUP(AW120,'シフト記号表（勤務時間帯）'!$C$6:$K$35,9,FALSE))</f>
        <v/>
      </c>
      <c r="AX121" s="502">
        <f>IF($BB$3="４週",SUM(S121:AT121),IF($BB$3="暦月",SUM(S121:AW121),""))</f>
        <v>0</v>
      </c>
      <c r="AY121" s="503"/>
      <c r="AZ121" s="504">
        <f>IF($BB$3="４週",AX121/4,IF($BB$3="暦月",'療養通所（100名）'!AX121/('療養通所（100名）'!$BB$8/7),""))</f>
        <v>0</v>
      </c>
      <c r="BA121" s="505"/>
      <c r="BB121" s="431"/>
      <c r="BC121" s="369"/>
      <c r="BD121" s="369"/>
      <c r="BE121" s="369"/>
      <c r="BF121" s="370"/>
    </row>
    <row r="122" spans="2:58" ht="20.25" customHeight="1" x14ac:dyDescent="0.4">
      <c r="B122" s="517"/>
      <c r="C122" s="387"/>
      <c r="D122" s="388"/>
      <c r="E122" s="389"/>
      <c r="F122" s="111">
        <f>C120</f>
        <v>0</v>
      </c>
      <c r="G122" s="419"/>
      <c r="H122" s="412"/>
      <c r="I122" s="413"/>
      <c r="J122" s="413"/>
      <c r="K122" s="414"/>
      <c r="L122" s="424"/>
      <c r="M122" s="425"/>
      <c r="N122" s="425"/>
      <c r="O122" s="426"/>
      <c r="P122" s="514" t="s">
        <v>45</v>
      </c>
      <c r="Q122" s="515"/>
      <c r="R122" s="516"/>
      <c r="S122" s="235" t="str">
        <f>IF(S120="","",VLOOKUP(S120,'シフト記号表（勤務時間帯）'!$C$6:$S$35,17,FALSE))</f>
        <v/>
      </c>
      <c r="T122" s="236" t="str">
        <f>IF(T120="","",VLOOKUP(T120,'シフト記号表（勤務時間帯）'!$C$6:$S$35,17,FALSE))</f>
        <v/>
      </c>
      <c r="U122" s="236" t="str">
        <f>IF(U120="","",VLOOKUP(U120,'シフト記号表（勤務時間帯）'!$C$6:$S$35,17,FALSE))</f>
        <v/>
      </c>
      <c r="V122" s="236" t="str">
        <f>IF(V120="","",VLOOKUP(V120,'シフト記号表（勤務時間帯）'!$C$6:$S$35,17,FALSE))</f>
        <v/>
      </c>
      <c r="W122" s="236" t="str">
        <f>IF(W120="","",VLOOKUP(W120,'シフト記号表（勤務時間帯）'!$C$6:$S$35,17,FALSE))</f>
        <v/>
      </c>
      <c r="X122" s="236" t="str">
        <f>IF(X120="","",VLOOKUP(X120,'シフト記号表（勤務時間帯）'!$C$6:$S$35,17,FALSE))</f>
        <v/>
      </c>
      <c r="Y122" s="237" t="str">
        <f>IF(Y120="","",VLOOKUP(Y120,'シフト記号表（勤務時間帯）'!$C$6:$S$35,17,FALSE))</f>
        <v/>
      </c>
      <c r="Z122" s="235" t="str">
        <f>IF(Z120="","",VLOOKUP(Z120,'シフト記号表（勤務時間帯）'!$C$6:$S$35,17,FALSE))</f>
        <v/>
      </c>
      <c r="AA122" s="236" t="str">
        <f>IF(AA120="","",VLOOKUP(AA120,'シフト記号表（勤務時間帯）'!$C$6:$S$35,17,FALSE))</f>
        <v/>
      </c>
      <c r="AB122" s="236" t="str">
        <f>IF(AB120="","",VLOOKUP(AB120,'シフト記号表（勤務時間帯）'!$C$6:$S$35,17,FALSE))</f>
        <v/>
      </c>
      <c r="AC122" s="236" t="str">
        <f>IF(AC120="","",VLOOKUP(AC120,'シフト記号表（勤務時間帯）'!$C$6:$S$35,17,FALSE))</f>
        <v/>
      </c>
      <c r="AD122" s="236" t="str">
        <f>IF(AD120="","",VLOOKUP(AD120,'シフト記号表（勤務時間帯）'!$C$6:$S$35,17,FALSE))</f>
        <v/>
      </c>
      <c r="AE122" s="236" t="str">
        <f>IF(AE120="","",VLOOKUP(AE120,'シフト記号表（勤務時間帯）'!$C$6:$S$35,17,FALSE))</f>
        <v/>
      </c>
      <c r="AF122" s="237" t="str">
        <f>IF(AF120="","",VLOOKUP(AF120,'シフト記号表（勤務時間帯）'!$C$6:$S$35,17,FALSE))</f>
        <v/>
      </c>
      <c r="AG122" s="235" t="str">
        <f>IF(AG120="","",VLOOKUP(AG120,'シフト記号表（勤務時間帯）'!$C$6:$S$35,17,FALSE))</f>
        <v/>
      </c>
      <c r="AH122" s="236" t="str">
        <f>IF(AH120="","",VLOOKUP(AH120,'シフト記号表（勤務時間帯）'!$C$6:$S$35,17,FALSE))</f>
        <v/>
      </c>
      <c r="AI122" s="236" t="str">
        <f>IF(AI120="","",VLOOKUP(AI120,'シフト記号表（勤務時間帯）'!$C$6:$S$35,17,FALSE))</f>
        <v/>
      </c>
      <c r="AJ122" s="236" t="str">
        <f>IF(AJ120="","",VLOOKUP(AJ120,'シフト記号表（勤務時間帯）'!$C$6:$S$35,17,FALSE))</f>
        <v/>
      </c>
      <c r="AK122" s="236" t="str">
        <f>IF(AK120="","",VLOOKUP(AK120,'シフト記号表（勤務時間帯）'!$C$6:$S$35,17,FALSE))</f>
        <v/>
      </c>
      <c r="AL122" s="236" t="str">
        <f>IF(AL120="","",VLOOKUP(AL120,'シフト記号表（勤務時間帯）'!$C$6:$S$35,17,FALSE))</f>
        <v/>
      </c>
      <c r="AM122" s="237" t="str">
        <f>IF(AM120="","",VLOOKUP(AM120,'シフト記号表（勤務時間帯）'!$C$6:$S$35,17,FALSE))</f>
        <v/>
      </c>
      <c r="AN122" s="235" t="str">
        <f>IF(AN120="","",VLOOKUP(AN120,'シフト記号表（勤務時間帯）'!$C$6:$S$35,17,FALSE))</f>
        <v/>
      </c>
      <c r="AO122" s="236" t="str">
        <f>IF(AO120="","",VLOOKUP(AO120,'シフト記号表（勤務時間帯）'!$C$6:$S$35,17,FALSE))</f>
        <v/>
      </c>
      <c r="AP122" s="236" t="str">
        <f>IF(AP120="","",VLOOKUP(AP120,'シフト記号表（勤務時間帯）'!$C$6:$S$35,17,FALSE))</f>
        <v/>
      </c>
      <c r="AQ122" s="236" t="str">
        <f>IF(AQ120="","",VLOOKUP(AQ120,'シフト記号表（勤務時間帯）'!$C$6:$S$35,17,FALSE))</f>
        <v/>
      </c>
      <c r="AR122" s="236" t="str">
        <f>IF(AR120="","",VLOOKUP(AR120,'シフト記号表（勤務時間帯）'!$C$6:$S$35,17,FALSE))</f>
        <v/>
      </c>
      <c r="AS122" s="236" t="str">
        <f>IF(AS120="","",VLOOKUP(AS120,'シフト記号表（勤務時間帯）'!$C$6:$S$35,17,FALSE))</f>
        <v/>
      </c>
      <c r="AT122" s="237" t="str">
        <f>IF(AT120="","",VLOOKUP(AT120,'シフト記号表（勤務時間帯）'!$C$6:$S$35,17,FALSE))</f>
        <v/>
      </c>
      <c r="AU122" s="235" t="str">
        <f>IF(AU120="","",VLOOKUP(AU120,'シフト記号表（勤務時間帯）'!$C$6:$S$35,17,FALSE))</f>
        <v/>
      </c>
      <c r="AV122" s="236" t="str">
        <f>IF(AV120="","",VLOOKUP(AV120,'シフト記号表（勤務時間帯）'!$C$6:$S$35,17,FALSE))</f>
        <v/>
      </c>
      <c r="AW122" s="236" t="str">
        <f>IF(AW120="","",VLOOKUP(AW120,'シフト記号表（勤務時間帯）'!$C$6:$S$35,17,FALSE))</f>
        <v/>
      </c>
      <c r="AX122" s="509">
        <f>IF($BB$3="４週",SUM(S122:AT122),IF($BB$3="暦月",SUM(S122:AW122),""))</f>
        <v>0</v>
      </c>
      <c r="AY122" s="510"/>
      <c r="AZ122" s="511">
        <f>IF($BB$3="４週",AX122/4,IF($BB$3="暦月",'療養通所（100名）'!AX122/('療養通所（100名）'!$BB$8/7),""))</f>
        <v>0</v>
      </c>
      <c r="BA122" s="512"/>
      <c r="BB122" s="432"/>
      <c r="BC122" s="425"/>
      <c r="BD122" s="425"/>
      <c r="BE122" s="425"/>
      <c r="BF122" s="426"/>
    </row>
    <row r="123" spans="2:58" ht="20.25" customHeight="1" x14ac:dyDescent="0.4">
      <c r="B123" s="517">
        <f>B120+1</f>
        <v>34</v>
      </c>
      <c r="C123" s="381"/>
      <c r="D123" s="382"/>
      <c r="E123" s="383"/>
      <c r="F123" s="108"/>
      <c r="G123" s="418"/>
      <c r="H123" s="420"/>
      <c r="I123" s="413"/>
      <c r="J123" s="413"/>
      <c r="K123" s="414"/>
      <c r="L123" s="421"/>
      <c r="M123" s="422"/>
      <c r="N123" s="422"/>
      <c r="O123" s="423"/>
      <c r="P123" s="483" t="s">
        <v>44</v>
      </c>
      <c r="Q123" s="484"/>
      <c r="R123" s="485"/>
      <c r="S123" s="239"/>
      <c r="T123" s="238"/>
      <c r="U123" s="238"/>
      <c r="V123" s="238"/>
      <c r="W123" s="238"/>
      <c r="X123" s="238"/>
      <c r="Y123" s="240"/>
      <c r="Z123" s="239"/>
      <c r="AA123" s="238"/>
      <c r="AB123" s="238"/>
      <c r="AC123" s="238"/>
      <c r="AD123" s="238"/>
      <c r="AE123" s="238"/>
      <c r="AF123" s="240"/>
      <c r="AG123" s="239"/>
      <c r="AH123" s="238"/>
      <c r="AI123" s="238"/>
      <c r="AJ123" s="238"/>
      <c r="AK123" s="238"/>
      <c r="AL123" s="238"/>
      <c r="AM123" s="240"/>
      <c r="AN123" s="239"/>
      <c r="AO123" s="238"/>
      <c r="AP123" s="238"/>
      <c r="AQ123" s="238"/>
      <c r="AR123" s="238"/>
      <c r="AS123" s="238"/>
      <c r="AT123" s="240"/>
      <c r="AU123" s="239"/>
      <c r="AV123" s="238"/>
      <c r="AW123" s="238"/>
      <c r="AX123" s="589"/>
      <c r="AY123" s="590"/>
      <c r="AZ123" s="591"/>
      <c r="BA123" s="592"/>
      <c r="BB123" s="430"/>
      <c r="BC123" s="422"/>
      <c r="BD123" s="422"/>
      <c r="BE123" s="422"/>
      <c r="BF123" s="423"/>
    </row>
    <row r="124" spans="2:58" ht="20.25" customHeight="1" x14ac:dyDescent="0.4">
      <c r="B124" s="517"/>
      <c r="C124" s="384"/>
      <c r="D124" s="385"/>
      <c r="E124" s="386"/>
      <c r="F124" s="83"/>
      <c r="G124" s="408"/>
      <c r="H124" s="412"/>
      <c r="I124" s="413"/>
      <c r="J124" s="413"/>
      <c r="K124" s="414"/>
      <c r="L124" s="368"/>
      <c r="M124" s="369"/>
      <c r="N124" s="369"/>
      <c r="O124" s="370"/>
      <c r="P124" s="499" t="s">
        <v>15</v>
      </c>
      <c r="Q124" s="500"/>
      <c r="R124" s="501"/>
      <c r="S124" s="232" t="str">
        <f>IF(S123="","",VLOOKUP(S123,'シフト記号表（勤務時間帯）'!$C$6:$K$35,9,FALSE))</f>
        <v/>
      </c>
      <c r="T124" s="233" t="str">
        <f>IF(T123="","",VLOOKUP(T123,'シフト記号表（勤務時間帯）'!$C$6:$K$35,9,FALSE))</f>
        <v/>
      </c>
      <c r="U124" s="233" t="str">
        <f>IF(U123="","",VLOOKUP(U123,'シフト記号表（勤務時間帯）'!$C$6:$K$35,9,FALSE))</f>
        <v/>
      </c>
      <c r="V124" s="233" t="str">
        <f>IF(V123="","",VLOOKUP(V123,'シフト記号表（勤務時間帯）'!$C$6:$K$35,9,FALSE))</f>
        <v/>
      </c>
      <c r="W124" s="233" t="str">
        <f>IF(W123="","",VLOOKUP(W123,'シフト記号表（勤務時間帯）'!$C$6:$K$35,9,FALSE))</f>
        <v/>
      </c>
      <c r="X124" s="233" t="str">
        <f>IF(X123="","",VLOOKUP(X123,'シフト記号表（勤務時間帯）'!$C$6:$K$35,9,FALSE))</f>
        <v/>
      </c>
      <c r="Y124" s="234" t="str">
        <f>IF(Y123="","",VLOOKUP(Y123,'シフト記号表（勤務時間帯）'!$C$6:$K$35,9,FALSE))</f>
        <v/>
      </c>
      <c r="Z124" s="232" t="str">
        <f>IF(Z123="","",VLOOKUP(Z123,'シフト記号表（勤務時間帯）'!$C$6:$K$35,9,FALSE))</f>
        <v/>
      </c>
      <c r="AA124" s="233" t="str">
        <f>IF(AA123="","",VLOOKUP(AA123,'シフト記号表（勤務時間帯）'!$C$6:$K$35,9,FALSE))</f>
        <v/>
      </c>
      <c r="AB124" s="233" t="str">
        <f>IF(AB123="","",VLOOKUP(AB123,'シフト記号表（勤務時間帯）'!$C$6:$K$35,9,FALSE))</f>
        <v/>
      </c>
      <c r="AC124" s="233" t="str">
        <f>IF(AC123="","",VLOOKUP(AC123,'シフト記号表（勤務時間帯）'!$C$6:$K$35,9,FALSE))</f>
        <v/>
      </c>
      <c r="AD124" s="233" t="str">
        <f>IF(AD123="","",VLOOKUP(AD123,'シフト記号表（勤務時間帯）'!$C$6:$K$35,9,FALSE))</f>
        <v/>
      </c>
      <c r="AE124" s="233" t="str">
        <f>IF(AE123="","",VLOOKUP(AE123,'シフト記号表（勤務時間帯）'!$C$6:$K$35,9,FALSE))</f>
        <v/>
      </c>
      <c r="AF124" s="234" t="str">
        <f>IF(AF123="","",VLOOKUP(AF123,'シフト記号表（勤務時間帯）'!$C$6:$K$35,9,FALSE))</f>
        <v/>
      </c>
      <c r="AG124" s="232" t="str">
        <f>IF(AG123="","",VLOOKUP(AG123,'シフト記号表（勤務時間帯）'!$C$6:$K$35,9,FALSE))</f>
        <v/>
      </c>
      <c r="AH124" s="233" t="str">
        <f>IF(AH123="","",VLOOKUP(AH123,'シフト記号表（勤務時間帯）'!$C$6:$K$35,9,FALSE))</f>
        <v/>
      </c>
      <c r="AI124" s="233" t="str">
        <f>IF(AI123="","",VLOOKUP(AI123,'シフト記号表（勤務時間帯）'!$C$6:$K$35,9,FALSE))</f>
        <v/>
      </c>
      <c r="AJ124" s="233" t="str">
        <f>IF(AJ123="","",VLOOKUP(AJ123,'シフト記号表（勤務時間帯）'!$C$6:$K$35,9,FALSE))</f>
        <v/>
      </c>
      <c r="AK124" s="233" t="str">
        <f>IF(AK123="","",VLOOKUP(AK123,'シフト記号表（勤務時間帯）'!$C$6:$K$35,9,FALSE))</f>
        <v/>
      </c>
      <c r="AL124" s="233" t="str">
        <f>IF(AL123="","",VLOOKUP(AL123,'シフト記号表（勤務時間帯）'!$C$6:$K$35,9,FALSE))</f>
        <v/>
      </c>
      <c r="AM124" s="234" t="str">
        <f>IF(AM123="","",VLOOKUP(AM123,'シフト記号表（勤務時間帯）'!$C$6:$K$35,9,FALSE))</f>
        <v/>
      </c>
      <c r="AN124" s="232" t="str">
        <f>IF(AN123="","",VLOOKUP(AN123,'シフト記号表（勤務時間帯）'!$C$6:$K$35,9,FALSE))</f>
        <v/>
      </c>
      <c r="AO124" s="233" t="str">
        <f>IF(AO123="","",VLOOKUP(AO123,'シフト記号表（勤務時間帯）'!$C$6:$K$35,9,FALSE))</f>
        <v/>
      </c>
      <c r="AP124" s="233" t="str">
        <f>IF(AP123="","",VLOOKUP(AP123,'シフト記号表（勤務時間帯）'!$C$6:$K$35,9,FALSE))</f>
        <v/>
      </c>
      <c r="AQ124" s="233" t="str">
        <f>IF(AQ123="","",VLOOKUP(AQ123,'シフト記号表（勤務時間帯）'!$C$6:$K$35,9,FALSE))</f>
        <v/>
      </c>
      <c r="AR124" s="233" t="str">
        <f>IF(AR123="","",VLOOKUP(AR123,'シフト記号表（勤務時間帯）'!$C$6:$K$35,9,FALSE))</f>
        <v/>
      </c>
      <c r="AS124" s="233" t="str">
        <f>IF(AS123="","",VLOOKUP(AS123,'シフト記号表（勤務時間帯）'!$C$6:$K$35,9,FALSE))</f>
        <v/>
      </c>
      <c r="AT124" s="234" t="str">
        <f>IF(AT123="","",VLOOKUP(AT123,'シフト記号表（勤務時間帯）'!$C$6:$K$35,9,FALSE))</f>
        <v/>
      </c>
      <c r="AU124" s="232" t="str">
        <f>IF(AU123="","",VLOOKUP(AU123,'シフト記号表（勤務時間帯）'!$C$6:$K$35,9,FALSE))</f>
        <v/>
      </c>
      <c r="AV124" s="233" t="str">
        <f>IF(AV123="","",VLOOKUP(AV123,'シフト記号表（勤務時間帯）'!$C$6:$K$35,9,FALSE))</f>
        <v/>
      </c>
      <c r="AW124" s="233" t="str">
        <f>IF(AW123="","",VLOOKUP(AW123,'シフト記号表（勤務時間帯）'!$C$6:$K$35,9,FALSE))</f>
        <v/>
      </c>
      <c r="AX124" s="502">
        <f>IF($BB$3="４週",SUM(S124:AT124),IF($BB$3="暦月",SUM(S124:AW124),""))</f>
        <v>0</v>
      </c>
      <c r="AY124" s="503"/>
      <c r="AZ124" s="504">
        <f>IF($BB$3="４週",AX124/4,IF($BB$3="暦月",'療養通所（100名）'!AX124/('療養通所（100名）'!$BB$8/7),""))</f>
        <v>0</v>
      </c>
      <c r="BA124" s="505"/>
      <c r="BB124" s="431"/>
      <c r="BC124" s="369"/>
      <c r="BD124" s="369"/>
      <c r="BE124" s="369"/>
      <c r="BF124" s="370"/>
    </row>
    <row r="125" spans="2:58" ht="20.25" customHeight="1" x14ac:dyDescent="0.4">
      <c r="B125" s="517"/>
      <c r="C125" s="387"/>
      <c r="D125" s="388"/>
      <c r="E125" s="389"/>
      <c r="F125" s="111">
        <f>C123</f>
        <v>0</v>
      </c>
      <c r="G125" s="419"/>
      <c r="H125" s="412"/>
      <c r="I125" s="413"/>
      <c r="J125" s="413"/>
      <c r="K125" s="414"/>
      <c r="L125" s="424"/>
      <c r="M125" s="425"/>
      <c r="N125" s="425"/>
      <c r="O125" s="426"/>
      <c r="P125" s="514" t="s">
        <v>45</v>
      </c>
      <c r="Q125" s="515"/>
      <c r="R125" s="516"/>
      <c r="S125" s="235" t="str">
        <f>IF(S123="","",VLOOKUP(S123,'シフト記号表（勤務時間帯）'!$C$6:$S$35,17,FALSE))</f>
        <v/>
      </c>
      <c r="T125" s="236" t="str">
        <f>IF(T123="","",VLOOKUP(T123,'シフト記号表（勤務時間帯）'!$C$6:$S$35,17,FALSE))</f>
        <v/>
      </c>
      <c r="U125" s="236" t="str">
        <f>IF(U123="","",VLOOKUP(U123,'シフト記号表（勤務時間帯）'!$C$6:$S$35,17,FALSE))</f>
        <v/>
      </c>
      <c r="V125" s="236" t="str">
        <f>IF(V123="","",VLOOKUP(V123,'シフト記号表（勤務時間帯）'!$C$6:$S$35,17,FALSE))</f>
        <v/>
      </c>
      <c r="W125" s="236" t="str">
        <f>IF(W123="","",VLOOKUP(W123,'シフト記号表（勤務時間帯）'!$C$6:$S$35,17,FALSE))</f>
        <v/>
      </c>
      <c r="X125" s="236" t="str">
        <f>IF(X123="","",VLOOKUP(X123,'シフト記号表（勤務時間帯）'!$C$6:$S$35,17,FALSE))</f>
        <v/>
      </c>
      <c r="Y125" s="237" t="str">
        <f>IF(Y123="","",VLOOKUP(Y123,'シフト記号表（勤務時間帯）'!$C$6:$S$35,17,FALSE))</f>
        <v/>
      </c>
      <c r="Z125" s="235" t="str">
        <f>IF(Z123="","",VLOOKUP(Z123,'シフト記号表（勤務時間帯）'!$C$6:$S$35,17,FALSE))</f>
        <v/>
      </c>
      <c r="AA125" s="236" t="str">
        <f>IF(AA123="","",VLOOKUP(AA123,'シフト記号表（勤務時間帯）'!$C$6:$S$35,17,FALSE))</f>
        <v/>
      </c>
      <c r="AB125" s="236" t="str">
        <f>IF(AB123="","",VLOOKUP(AB123,'シフト記号表（勤務時間帯）'!$C$6:$S$35,17,FALSE))</f>
        <v/>
      </c>
      <c r="AC125" s="236" t="str">
        <f>IF(AC123="","",VLOOKUP(AC123,'シフト記号表（勤務時間帯）'!$C$6:$S$35,17,FALSE))</f>
        <v/>
      </c>
      <c r="AD125" s="236" t="str">
        <f>IF(AD123="","",VLOOKUP(AD123,'シフト記号表（勤務時間帯）'!$C$6:$S$35,17,FALSE))</f>
        <v/>
      </c>
      <c r="AE125" s="236" t="str">
        <f>IF(AE123="","",VLOOKUP(AE123,'シフト記号表（勤務時間帯）'!$C$6:$S$35,17,FALSE))</f>
        <v/>
      </c>
      <c r="AF125" s="237" t="str">
        <f>IF(AF123="","",VLOOKUP(AF123,'シフト記号表（勤務時間帯）'!$C$6:$S$35,17,FALSE))</f>
        <v/>
      </c>
      <c r="AG125" s="235" t="str">
        <f>IF(AG123="","",VLOOKUP(AG123,'シフト記号表（勤務時間帯）'!$C$6:$S$35,17,FALSE))</f>
        <v/>
      </c>
      <c r="AH125" s="236" t="str">
        <f>IF(AH123="","",VLOOKUP(AH123,'シフト記号表（勤務時間帯）'!$C$6:$S$35,17,FALSE))</f>
        <v/>
      </c>
      <c r="AI125" s="236" t="str">
        <f>IF(AI123="","",VLOOKUP(AI123,'シフト記号表（勤務時間帯）'!$C$6:$S$35,17,FALSE))</f>
        <v/>
      </c>
      <c r="AJ125" s="236" t="str">
        <f>IF(AJ123="","",VLOOKUP(AJ123,'シフト記号表（勤務時間帯）'!$C$6:$S$35,17,FALSE))</f>
        <v/>
      </c>
      <c r="AK125" s="236" t="str">
        <f>IF(AK123="","",VLOOKUP(AK123,'シフト記号表（勤務時間帯）'!$C$6:$S$35,17,FALSE))</f>
        <v/>
      </c>
      <c r="AL125" s="236" t="str">
        <f>IF(AL123="","",VLOOKUP(AL123,'シフト記号表（勤務時間帯）'!$C$6:$S$35,17,FALSE))</f>
        <v/>
      </c>
      <c r="AM125" s="237" t="str">
        <f>IF(AM123="","",VLOOKUP(AM123,'シフト記号表（勤務時間帯）'!$C$6:$S$35,17,FALSE))</f>
        <v/>
      </c>
      <c r="AN125" s="235" t="str">
        <f>IF(AN123="","",VLOOKUP(AN123,'シフト記号表（勤務時間帯）'!$C$6:$S$35,17,FALSE))</f>
        <v/>
      </c>
      <c r="AO125" s="236" t="str">
        <f>IF(AO123="","",VLOOKUP(AO123,'シフト記号表（勤務時間帯）'!$C$6:$S$35,17,FALSE))</f>
        <v/>
      </c>
      <c r="AP125" s="236" t="str">
        <f>IF(AP123="","",VLOOKUP(AP123,'シフト記号表（勤務時間帯）'!$C$6:$S$35,17,FALSE))</f>
        <v/>
      </c>
      <c r="AQ125" s="236" t="str">
        <f>IF(AQ123="","",VLOOKUP(AQ123,'シフト記号表（勤務時間帯）'!$C$6:$S$35,17,FALSE))</f>
        <v/>
      </c>
      <c r="AR125" s="236" t="str">
        <f>IF(AR123="","",VLOOKUP(AR123,'シフト記号表（勤務時間帯）'!$C$6:$S$35,17,FALSE))</f>
        <v/>
      </c>
      <c r="AS125" s="236" t="str">
        <f>IF(AS123="","",VLOOKUP(AS123,'シフト記号表（勤務時間帯）'!$C$6:$S$35,17,FALSE))</f>
        <v/>
      </c>
      <c r="AT125" s="237" t="str">
        <f>IF(AT123="","",VLOOKUP(AT123,'シフト記号表（勤務時間帯）'!$C$6:$S$35,17,FALSE))</f>
        <v/>
      </c>
      <c r="AU125" s="235" t="str">
        <f>IF(AU123="","",VLOOKUP(AU123,'シフト記号表（勤務時間帯）'!$C$6:$S$35,17,FALSE))</f>
        <v/>
      </c>
      <c r="AV125" s="236" t="str">
        <f>IF(AV123="","",VLOOKUP(AV123,'シフト記号表（勤務時間帯）'!$C$6:$S$35,17,FALSE))</f>
        <v/>
      </c>
      <c r="AW125" s="236" t="str">
        <f>IF(AW123="","",VLOOKUP(AW123,'シフト記号表（勤務時間帯）'!$C$6:$S$35,17,FALSE))</f>
        <v/>
      </c>
      <c r="AX125" s="509">
        <f>IF($BB$3="４週",SUM(S125:AT125),IF($BB$3="暦月",SUM(S125:AW125),""))</f>
        <v>0</v>
      </c>
      <c r="AY125" s="510"/>
      <c r="AZ125" s="511">
        <f>IF($BB$3="４週",AX125/4,IF($BB$3="暦月",'療養通所（100名）'!AX125/('療養通所（100名）'!$BB$8/7),""))</f>
        <v>0</v>
      </c>
      <c r="BA125" s="512"/>
      <c r="BB125" s="432"/>
      <c r="BC125" s="425"/>
      <c r="BD125" s="425"/>
      <c r="BE125" s="425"/>
      <c r="BF125" s="426"/>
    </row>
    <row r="126" spans="2:58" ht="20.25" customHeight="1" x14ac:dyDescent="0.4">
      <c r="B126" s="517">
        <f>B123+1</f>
        <v>35</v>
      </c>
      <c r="C126" s="381"/>
      <c r="D126" s="382"/>
      <c r="E126" s="383"/>
      <c r="F126" s="108"/>
      <c r="G126" s="418"/>
      <c r="H126" s="420"/>
      <c r="I126" s="413"/>
      <c r="J126" s="413"/>
      <c r="K126" s="414"/>
      <c r="L126" s="421"/>
      <c r="M126" s="422"/>
      <c r="N126" s="422"/>
      <c r="O126" s="423"/>
      <c r="P126" s="483" t="s">
        <v>44</v>
      </c>
      <c r="Q126" s="484"/>
      <c r="R126" s="485"/>
      <c r="S126" s="239"/>
      <c r="T126" s="238"/>
      <c r="U126" s="238"/>
      <c r="V126" s="238"/>
      <c r="W126" s="238"/>
      <c r="X126" s="238"/>
      <c r="Y126" s="240"/>
      <c r="Z126" s="239"/>
      <c r="AA126" s="238"/>
      <c r="AB126" s="238"/>
      <c r="AC126" s="238"/>
      <c r="AD126" s="238"/>
      <c r="AE126" s="238"/>
      <c r="AF126" s="240"/>
      <c r="AG126" s="239"/>
      <c r="AH126" s="238"/>
      <c r="AI126" s="238"/>
      <c r="AJ126" s="238"/>
      <c r="AK126" s="238"/>
      <c r="AL126" s="238"/>
      <c r="AM126" s="240"/>
      <c r="AN126" s="239"/>
      <c r="AO126" s="238"/>
      <c r="AP126" s="238"/>
      <c r="AQ126" s="238"/>
      <c r="AR126" s="238"/>
      <c r="AS126" s="238"/>
      <c r="AT126" s="240"/>
      <c r="AU126" s="239"/>
      <c r="AV126" s="238"/>
      <c r="AW126" s="238"/>
      <c r="AX126" s="589"/>
      <c r="AY126" s="590"/>
      <c r="AZ126" s="591"/>
      <c r="BA126" s="592"/>
      <c r="BB126" s="430"/>
      <c r="BC126" s="422"/>
      <c r="BD126" s="422"/>
      <c r="BE126" s="422"/>
      <c r="BF126" s="423"/>
    </row>
    <row r="127" spans="2:58" ht="20.25" customHeight="1" x14ac:dyDescent="0.4">
      <c r="B127" s="517"/>
      <c r="C127" s="384"/>
      <c r="D127" s="385"/>
      <c r="E127" s="386"/>
      <c r="F127" s="83"/>
      <c r="G127" s="408"/>
      <c r="H127" s="412"/>
      <c r="I127" s="413"/>
      <c r="J127" s="413"/>
      <c r="K127" s="414"/>
      <c r="L127" s="368"/>
      <c r="M127" s="369"/>
      <c r="N127" s="369"/>
      <c r="O127" s="370"/>
      <c r="P127" s="499" t="s">
        <v>15</v>
      </c>
      <c r="Q127" s="500"/>
      <c r="R127" s="501"/>
      <c r="S127" s="232" t="str">
        <f>IF(S126="","",VLOOKUP(S126,'シフト記号表（勤務時間帯）'!$C$6:$K$35,9,FALSE))</f>
        <v/>
      </c>
      <c r="T127" s="233" t="str">
        <f>IF(T126="","",VLOOKUP(T126,'シフト記号表（勤務時間帯）'!$C$6:$K$35,9,FALSE))</f>
        <v/>
      </c>
      <c r="U127" s="233" t="str">
        <f>IF(U126="","",VLOOKUP(U126,'シフト記号表（勤務時間帯）'!$C$6:$K$35,9,FALSE))</f>
        <v/>
      </c>
      <c r="V127" s="233" t="str">
        <f>IF(V126="","",VLOOKUP(V126,'シフト記号表（勤務時間帯）'!$C$6:$K$35,9,FALSE))</f>
        <v/>
      </c>
      <c r="W127" s="233" t="str">
        <f>IF(W126="","",VLOOKUP(W126,'シフト記号表（勤務時間帯）'!$C$6:$K$35,9,FALSE))</f>
        <v/>
      </c>
      <c r="X127" s="233" t="str">
        <f>IF(X126="","",VLOOKUP(X126,'シフト記号表（勤務時間帯）'!$C$6:$K$35,9,FALSE))</f>
        <v/>
      </c>
      <c r="Y127" s="234" t="str">
        <f>IF(Y126="","",VLOOKUP(Y126,'シフト記号表（勤務時間帯）'!$C$6:$K$35,9,FALSE))</f>
        <v/>
      </c>
      <c r="Z127" s="232" t="str">
        <f>IF(Z126="","",VLOOKUP(Z126,'シフト記号表（勤務時間帯）'!$C$6:$K$35,9,FALSE))</f>
        <v/>
      </c>
      <c r="AA127" s="233" t="str">
        <f>IF(AA126="","",VLOOKUP(AA126,'シフト記号表（勤務時間帯）'!$C$6:$K$35,9,FALSE))</f>
        <v/>
      </c>
      <c r="AB127" s="233" t="str">
        <f>IF(AB126="","",VLOOKUP(AB126,'シフト記号表（勤務時間帯）'!$C$6:$K$35,9,FALSE))</f>
        <v/>
      </c>
      <c r="AC127" s="233" t="str">
        <f>IF(AC126="","",VLOOKUP(AC126,'シフト記号表（勤務時間帯）'!$C$6:$K$35,9,FALSE))</f>
        <v/>
      </c>
      <c r="AD127" s="233" t="str">
        <f>IF(AD126="","",VLOOKUP(AD126,'シフト記号表（勤務時間帯）'!$C$6:$K$35,9,FALSE))</f>
        <v/>
      </c>
      <c r="AE127" s="233" t="str">
        <f>IF(AE126="","",VLOOKUP(AE126,'シフト記号表（勤務時間帯）'!$C$6:$K$35,9,FALSE))</f>
        <v/>
      </c>
      <c r="AF127" s="234" t="str">
        <f>IF(AF126="","",VLOOKUP(AF126,'シフト記号表（勤務時間帯）'!$C$6:$K$35,9,FALSE))</f>
        <v/>
      </c>
      <c r="AG127" s="232" t="str">
        <f>IF(AG126="","",VLOOKUP(AG126,'シフト記号表（勤務時間帯）'!$C$6:$K$35,9,FALSE))</f>
        <v/>
      </c>
      <c r="AH127" s="233" t="str">
        <f>IF(AH126="","",VLOOKUP(AH126,'シフト記号表（勤務時間帯）'!$C$6:$K$35,9,FALSE))</f>
        <v/>
      </c>
      <c r="AI127" s="233" t="str">
        <f>IF(AI126="","",VLOOKUP(AI126,'シフト記号表（勤務時間帯）'!$C$6:$K$35,9,FALSE))</f>
        <v/>
      </c>
      <c r="AJ127" s="233" t="str">
        <f>IF(AJ126="","",VLOOKUP(AJ126,'シフト記号表（勤務時間帯）'!$C$6:$K$35,9,FALSE))</f>
        <v/>
      </c>
      <c r="AK127" s="233" t="str">
        <f>IF(AK126="","",VLOOKUP(AK126,'シフト記号表（勤務時間帯）'!$C$6:$K$35,9,FALSE))</f>
        <v/>
      </c>
      <c r="AL127" s="233" t="str">
        <f>IF(AL126="","",VLOOKUP(AL126,'シフト記号表（勤務時間帯）'!$C$6:$K$35,9,FALSE))</f>
        <v/>
      </c>
      <c r="AM127" s="234" t="str">
        <f>IF(AM126="","",VLOOKUP(AM126,'シフト記号表（勤務時間帯）'!$C$6:$K$35,9,FALSE))</f>
        <v/>
      </c>
      <c r="AN127" s="232" t="str">
        <f>IF(AN126="","",VLOOKUP(AN126,'シフト記号表（勤務時間帯）'!$C$6:$K$35,9,FALSE))</f>
        <v/>
      </c>
      <c r="AO127" s="233" t="str">
        <f>IF(AO126="","",VLOOKUP(AO126,'シフト記号表（勤務時間帯）'!$C$6:$K$35,9,FALSE))</f>
        <v/>
      </c>
      <c r="AP127" s="233" t="str">
        <f>IF(AP126="","",VLOOKUP(AP126,'シフト記号表（勤務時間帯）'!$C$6:$K$35,9,FALSE))</f>
        <v/>
      </c>
      <c r="AQ127" s="233" t="str">
        <f>IF(AQ126="","",VLOOKUP(AQ126,'シフト記号表（勤務時間帯）'!$C$6:$K$35,9,FALSE))</f>
        <v/>
      </c>
      <c r="AR127" s="233" t="str">
        <f>IF(AR126="","",VLOOKUP(AR126,'シフト記号表（勤務時間帯）'!$C$6:$K$35,9,FALSE))</f>
        <v/>
      </c>
      <c r="AS127" s="233" t="str">
        <f>IF(AS126="","",VLOOKUP(AS126,'シフト記号表（勤務時間帯）'!$C$6:$K$35,9,FALSE))</f>
        <v/>
      </c>
      <c r="AT127" s="234" t="str">
        <f>IF(AT126="","",VLOOKUP(AT126,'シフト記号表（勤務時間帯）'!$C$6:$K$35,9,FALSE))</f>
        <v/>
      </c>
      <c r="AU127" s="232" t="str">
        <f>IF(AU126="","",VLOOKUP(AU126,'シフト記号表（勤務時間帯）'!$C$6:$K$35,9,FALSE))</f>
        <v/>
      </c>
      <c r="AV127" s="233" t="str">
        <f>IF(AV126="","",VLOOKUP(AV126,'シフト記号表（勤務時間帯）'!$C$6:$K$35,9,FALSE))</f>
        <v/>
      </c>
      <c r="AW127" s="233" t="str">
        <f>IF(AW126="","",VLOOKUP(AW126,'シフト記号表（勤務時間帯）'!$C$6:$K$35,9,FALSE))</f>
        <v/>
      </c>
      <c r="AX127" s="502">
        <f>IF($BB$3="４週",SUM(S127:AT127),IF($BB$3="暦月",SUM(S127:AW127),""))</f>
        <v>0</v>
      </c>
      <c r="AY127" s="503"/>
      <c r="AZ127" s="504">
        <f>IF($BB$3="４週",AX127/4,IF($BB$3="暦月",'療養通所（100名）'!AX127/('療養通所（100名）'!$BB$8/7),""))</f>
        <v>0</v>
      </c>
      <c r="BA127" s="505"/>
      <c r="BB127" s="431"/>
      <c r="BC127" s="369"/>
      <c r="BD127" s="369"/>
      <c r="BE127" s="369"/>
      <c r="BF127" s="370"/>
    </row>
    <row r="128" spans="2:58" ht="20.25" customHeight="1" x14ac:dyDescent="0.4">
      <c r="B128" s="517"/>
      <c r="C128" s="387"/>
      <c r="D128" s="388"/>
      <c r="E128" s="389"/>
      <c r="F128" s="111">
        <f>C126</f>
        <v>0</v>
      </c>
      <c r="G128" s="419"/>
      <c r="H128" s="412"/>
      <c r="I128" s="413"/>
      <c r="J128" s="413"/>
      <c r="K128" s="414"/>
      <c r="L128" s="424"/>
      <c r="M128" s="425"/>
      <c r="N128" s="425"/>
      <c r="O128" s="426"/>
      <c r="P128" s="514" t="s">
        <v>45</v>
      </c>
      <c r="Q128" s="515"/>
      <c r="R128" s="516"/>
      <c r="S128" s="235" t="str">
        <f>IF(S126="","",VLOOKUP(S126,'シフト記号表（勤務時間帯）'!$C$6:$S$35,17,FALSE))</f>
        <v/>
      </c>
      <c r="T128" s="236" t="str">
        <f>IF(T126="","",VLOOKUP(T126,'シフト記号表（勤務時間帯）'!$C$6:$S$35,17,FALSE))</f>
        <v/>
      </c>
      <c r="U128" s="236" t="str">
        <f>IF(U126="","",VLOOKUP(U126,'シフト記号表（勤務時間帯）'!$C$6:$S$35,17,FALSE))</f>
        <v/>
      </c>
      <c r="V128" s="236" t="str">
        <f>IF(V126="","",VLOOKUP(V126,'シフト記号表（勤務時間帯）'!$C$6:$S$35,17,FALSE))</f>
        <v/>
      </c>
      <c r="W128" s="236" t="str">
        <f>IF(W126="","",VLOOKUP(W126,'シフト記号表（勤務時間帯）'!$C$6:$S$35,17,FALSE))</f>
        <v/>
      </c>
      <c r="X128" s="236" t="str">
        <f>IF(X126="","",VLOOKUP(X126,'シフト記号表（勤務時間帯）'!$C$6:$S$35,17,FALSE))</f>
        <v/>
      </c>
      <c r="Y128" s="237" t="str">
        <f>IF(Y126="","",VLOOKUP(Y126,'シフト記号表（勤務時間帯）'!$C$6:$S$35,17,FALSE))</f>
        <v/>
      </c>
      <c r="Z128" s="235" t="str">
        <f>IF(Z126="","",VLOOKUP(Z126,'シフト記号表（勤務時間帯）'!$C$6:$S$35,17,FALSE))</f>
        <v/>
      </c>
      <c r="AA128" s="236" t="str">
        <f>IF(AA126="","",VLOOKUP(AA126,'シフト記号表（勤務時間帯）'!$C$6:$S$35,17,FALSE))</f>
        <v/>
      </c>
      <c r="AB128" s="236" t="str">
        <f>IF(AB126="","",VLOOKUP(AB126,'シフト記号表（勤務時間帯）'!$C$6:$S$35,17,FALSE))</f>
        <v/>
      </c>
      <c r="AC128" s="236" t="str">
        <f>IF(AC126="","",VLOOKUP(AC126,'シフト記号表（勤務時間帯）'!$C$6:$S$35,17,FALSE))</f>
        <v/>
      </c>
      <c r="AD128" s="236" t="str">
        <f>IF(AD126="","",VLOOKUP(AD126,'シフト記号表（勤務時間帯）'!$C$6:$S$35,17,FALSE))</f>
        <v/>
      </c>
      <c r="AE128" s="236" t="str">
        <f>IF(AE126="","",VLOOKUP(AE126,'シフト記号表（勤務時間帯）'!$C$6:$S$35,17,FALSE))</f>
        <v/>
      </c>
      <c r="AF128" s="237" t="str">
        <f>IF(AF126="","",VLOOKUP(AF126,'シフト記号表（勤務時間帯）'!$C$6:$S$35,17,FALSE))</f>
        <v/>
      </c>
      <c r="AG128" s="235" t="str">
        <f>IF(AG126="","",VLOOKUP(AG126,'シフト記号表（勤務時間帯）'!$C$6:$S$35,17,FALSE))</f>
        <v/>
      </c>
      <c r="AH128" s="236" t="str">
        <f>IF(AH126="","",VLOOKUP(AH126,'シフト記号表（勤務時間帯）'!$C$6:$S$35,17,FALSE))</f>
        <v/>
      </c>
      <c r="AI128" s="236" t="str">
        <f>IF(AI126="","",VLOOKUP(AI126,'シフト記号表（勤務時間帯）'!$C$6:$S$35,17,FALSE))</f>
        <v/>
      </c>
      <c r="AJ128" s="236" t="str">
        <f>IF(AJ126="","",VLOOKUP(AJ126,'シフト記号表（勤務時間帯）'!$C$6:$S$35,17,FALSE))</f>
        <v/>
      </c>
      <c r="AK128" s="236" t="str">
        <f>IF(AK126="","",VLOOKUP(AK126,'シフト記号表（勤務時間帯）'!$C$6:$S$35,17,FALSE))</f>
        <v/>
      </c>
      <c r="AL128" s="236" t="str">
        <f>IF(AL126="","",VLOOKUP(AL126,'シフト記号表（勤務時間帯）'!$C$6:$S$35,17,FALSE))</f>
        <v/>
      </c>
      <c r="AM128" s="237" t="str">
        <f>IF(AM126="","",VLOOKUP(AM126,'シフト記号表（勤務時間帯）'!$C$6:$S$35,17,FALSE))</f>
        <v/>
      </c>
      <c r="AN128" s="235" t="str">
        <f>IF(AN126="","",VLOOKUP(AN126,'シフト記号表（勤務時間帯）'!$C$6:$S$35,17,FALSE))</f>
        <v/>
      </c>
      <c r="AO128" s="236" t="str">
        <f>IF(AO126="","",VLOOKUP(AO126,'シフト記号表（勤務時間帯）'!$C$6:$S$35,17,FALSE))</f>
        <v/>
      </c>
      <c r="AP128" s="236" t="str">
        <f>IF(AP126="","",VLOOKUP(AP126,'シフト記号表（勤務時間帯）'!$C$6:$S$35,17,FALSE))</f>
        <v/>
      </c>
      <c r="AQ128" s="236" t="str">
        <f>IF(AQ126="","",VLOOKUP(AQ126,'シフト記号表（勤務時間帯）'!$C$6:$S$35,17,FALSE))</f>
        <v/>
      </c>
      <c r="AR128" s="236" t="str">
        <f>IF(AR126="","",VLOOKUP(AR126,'シフト記号表（勤務時間帯）'!$C$6:$S$35,17,FALSE))</f>
        <v/>
      </c>
      <c r="AS128" s="236" t="str">
        <f>IF(AS126="","",VLOOKUP(AS126,'シフト記号表（勤務時間帯）'!$C$6:$S$35,17,FALSE))</f>
        <v/>
      </c>
      <c r="AT128" s="237" t="str">
        <f>IF(AT126="","",VLOOKUP(AT126,'シフト記号表（勤務時間帯）'!$C$6:$S$35,17,FALSE))</f>
        <v/>
      </c>
      <c r="AU128" s="235" t="str">
        <f>IF(AU126="","",VLOOKUP(AU126,'シフト記号表（勤務時間帯）'!$C$6:$S$35,17,FALSE))</f>
        <v/>
      </c>
      <c r="AV128" s="236" t="str">
        <f>IF(AV126="","",VLOOKUP(AV126,'シフト記号表（勤務時間帯）'!$C$6:$S$35,17,FALSE))</f>
        <v/>
      </c>
      <c r="AW128" s="236" t="str">
        <f>IF(AW126="","",VLOOKUP(AW126,'シフト記号表（勤務時間帯）'!$C$6:$S$35,17,FALSE))</f>
        <v/>
      </c>
      <c r="AX128" s="509">
        <f>IF($BB$3="４週",SUM(S128:AT128),IF($BB$3="暦月",SUM(S128:AW128),""))</f>
        <v>0</v>
      </c>
      <c r="AY128" s="510"/>
      <c r="AZ128" s="511">
        <f>IF($BB$3="４週",AX128/4,IF($BB$3="暦月",'療養通所（100名）'!AX128/('療養通所（100名）'!$BB$8/7),""))</f>
        <v>0</v>
      </c>
      <c r="BA128" s="512"/>
      <c r="BB128" s="432"/>
      <c r="BC128" s="425"/>
      <c r="BD128" s="425"/>
      <c r="BE128" s="425"/>
      <c r="BF128" s="426"/>
    </row>
    <row r="129" spans="2:58" ht="20.25" customHeight="1" x14ac:dyDescent="0.4">
      <c r="B129" s="517">
        <f>B126+1</f>
        <v>36</v>
      </c>
      <c r="C129" s="381"/>
      <c r="D129" s="382"/>
      <c r="E129" s="383"/>
      <c r="F129" s="108"/>
      <c r="G129" s="418"/>
      <c r="H129" s="420"/>
      <c r="I129" s="413"/>
      <c r="J129" s="413"/>
      <c r="K129" s="414"/>
      <c r="L129" s="421"/>
      <c r="M129" s="422"/>
      <c r="N129" s="422"/>
      <c r="O129" s="423"/>
      <c r="P129" s="483" t="s">
        <v>44</v>
      </c>
      <c r="Q129" s="484"/>
      <c r="R129" s="485"/>
      <c r="S129" s="239"/>
      <c r="T129" s="238"/>
      <c r="U129" s="238"/>
      <c r="V129" s="238"/>
      <c r="W129" s="238"/>
      <c r="X129" s="238"/>
      <c r="Y129" s="240"/>
      <c r="Z129" s="239"/>
      <c r="AA129" s="238"/>
      <c r="AB129" s="238"/>
      <c r="AC129" s="238"/>
      <c r="AD129" s="238"/>
      <c r="AE129" s="238"/>
      <c r="AF129" s="240"/>
      <c r="AG129" s="239"/>
      <c r="AH129" s="238"/>
      <c r="AI129" s="238"/>
      <c r="AJ129" s="238"/>
      <c r="AK129" s="238"/>
      <c r="AL129" s="238"/>
      <c r="AM129" s="240"/>
      <c r="AN129" s="239"/>
      <c r="AO129" s="238"/>
      <c r="AP129" s="238"/>
      <c r="AQ129" s="238"/>
      <c r="AR129" s="238"/>
      <c r="AS129" s="238"/>
      <c r="AT129" s="240"/>
      <c r="AU129" s="239"/>
      <c r="AV129" s="238"/>
      <c r="AW129" s="238"/>
      <c r="AX129" s="589"/>
      <c r="AY129" s="590"/>
      <c r="AZ129" s="591"/>
      <c r="BA129" s="592"/>
      <c r="BB129" s="430"/>
      <c r="BC129" s="422"/>
      <c r="BD129" s="422"/>
      <c r="BE129" s="422"/>
      <c r="BF129" s="423"/>
    </row>
    <row r="130" spans="2:58" ht="20.25" customHeight="1" x14ac:dyDescent="0.4">
      <c r="B130" s="517"/>
      <c r="C130" s="384"/>
      <c r="D130" s="385"/>
      <c r="E130" s="386"/>
      <c r="F130" s="83"/>
      <c r="G130" s="408"/>
      <c r="H130" s="412"/>
      <c r="I130" s="413"/>
      <c r="J130" s="413"/>
      <c r="K130" s="414"/>
      <c r="L130" s="368"/>
      <c r="M130" s="369"/>
      <c r="N130" s="369"/>
      <c r="O130" s="370"/>
      <c r="P130" s="499" t="s">
        <v>15</v>
      </c>
      <c r="Q130" s="500"/>
      <c r="R130" s="501"/>
      <c r="S130" s="232" t="str">
        <f>IF(S129="","",VLOOKUP(S129,'シフト記号表（勤務時間帯）'!$C$6:$K$35,9,FALSE))</f>
        <v/>
      </c>
      <c r="T130" s="233" t="str">
        <f>IF(T129="","",VLOOKUP(T129,'シフト記号表（勤務時間帯）'!$C$6:$K$35,9,FALSE))</f>
        <v/>
      </c>
      <c r="U130" s="233" t="str">
        <f>IF(U129="","",VLOOKUP(U129,'シフト記号表（勤務時間帯）'!$C$6:$K$35,9,FALSE))</f>
        <v/>
      </c>
      <c r="V130" s="233" t="str">
        <f>IF(V129="","",VLOOKUP(V129,'シフト記号表（勤務時間帯）'!$C$6:$K$35,9,FALSE))</f>
        <v/>
      </c>
      <c r="W130" s="233" t="str">
        <f>IF(W129="","",VLOOKUP(W129,'シフト記号表（勤務時間帯）'!$C$6:$K$35,9,FALSE))</f>
        <v/>
      </c>
      <c r="X130" s="233" t="str">
        <f>IF(X129="","",VLOOKUP(X129,'シフト記号表（勤務時間帯）'!$C$6:$K$35,9,FALSE))</f>
        <v/>
      </c>
      <c r="Y130" s="234" t="str">
        <f>IF(Y129="","",VLOOKUP(Y129,'シフト記号表（勤務時間帯）'!$C$6:$K$35,9,FALSE))</f>
        <v/>
      </c>
      <c r="Z130" s="232" t="str">
        <f>IF(Z129="","",VLOOKUP(Z129,'シフト記号表（勤務時間帯）'!$C$6:$K$35,9,FALSE))</f>
        <v/>
      </c>
      <c r="AA130" s="233" t="str">
        <f>IF(AA129="","",VLOOKUP(AA129,'シフト記号表（勤務時間帯）'!$C$6:$K$35,9,FALSE))</f>
        <v/>
      </c>
      <c r="AB130" s="233" t="str">
        <f>IF(AB129="","",VLOOKUP(AB129,'シフト記号表（勤務時間帯）'!$C$6:$K$35,9,FALSE))</f>
        <v/>
      </c>
      <c r="AC130" s="233" t="str">
        <f>IF(AC129="","",VLOOKUP(AC129,'シフト記号表（勤務時間帯）'!$C$6:$K$35,9,FALSE))</f>
        <v/>
      </c>
      <c r="AD130" s="233" t="str">
        <f>IF(AD129="","",VLOOKUP(AD129,'シフト記号表（勤務時間帯）'!$C$6:$K$35,9,FALSE))</f>
        <v/>
      </c>
      <c r="AE130" s="233" t="str">
        <f>IF(AE129="","",VLOOKUP(AE129,'シフト記号表（勤務時間帯）'!$C$6:$K$35,9,FALSE))</f>
        <v/>
      </c>
      <c r="AF130" s="234" t="str">
        <f>IF(AF129="","",VLOOKUP(AF129,'シフト記号表（勤務時間帯）'!$C$6:$K$35,9,FALSE))</f>
        <v/>
      </c>
      <c r="AG130" s="232" t="str">
        <f>IF(AG129="","",VLOOKUP(AG129,'シフト記号表（勤務時間帯）'!$C$6:$K$35,9,FALSE))</f>
        <v/>
      </c>
      <c r="AH130" s="233" t="str">
        <f>IF(AH129="","",VLOOKUP(AH129,'シフト記号表（勤務時間帯）'!$C$6:$K$35,9,FALSE))</f>
        <v/>
      </c>
      <c r="AI130" s="233" t="str">
        <f>IF(AI129="","",VLOOKUP(AI129,'シフト記号表（勤務時間帯）'!$C$6:$K$35,9,FALSE))</f>
        <v/>
      </c>
      <c r="AJ130" s="233" t="str">
        <f>IF(AJ129="","",VLOOKUP(AJ129,'シフト記号表（勤務時間帯）'!$C$6:$K$35,9,FALSE))</f>
        <v/>
      </c>
      <c r="AK130" s="233" t="str">
        <f>IF(AK129="","",VLOOKUP(AK129,'シフト記号表（勤務時間帯）'!$C$6:$K$35,9,FALSE))</f>
        <v/>
      </c>
      <c r="AL130" s="233" t="str">
        <f>IF(AL129="","",VLOOKUP(AL129,'シフト記号表（勤務時間帯）'!$C$6:$K$35,9,FALSE))</f>
        <v/>
      </c>
      <c r="AM130" s="234" t="str">
        <f>IF(AM129="","",VLOOKUP(AM129,'シフト記号表（勤務時間帯）'!$C$6:$K$35,9,FALSE))</f>
        <v/>
      </c>
      <c r="AN130" s="232" t="str">
        <f>IF(AN129="","",VLOOKUP(AN129,'シフト記号表（勤務時間帯）'!$C$6:$K$35,9,FALSE))</f>
        <v/>
      </c>
      <c r="AO130" s="233" t="str">
        <f>IF(AO129="","",VLOOKUP(AO129,'シフト記号表（勤務時間帯）'!$C$6:$K$35,9,FALSE))</f>
        <v/>
      </c>
      <c r="AP130" s="233" t="str">
        <f>IF(AP129="","",VLOOKUP(AP129,'シフト記号表（勤務時間帯）'!$C$6:$K$35,9,FALSE))</f>
        <v/>
      </c>
      <c r="AQ130" s="233" t="str">
        <f>IF(AQ129="","",VLOOKUP(AQ129,'シフト記号表（勤務時間帯）'!$C$6:$K$35,9,FALSE))</f>
        <v/>
      </c>
      <c r="AR130" s="233" t="str">
        <f>IF(AR129="","",VLOOKUP(AR129,'シフト記号表（勤務時間帯）'!$C$6:$K$35,9,FALSE))</f>
        <v/>
      </c>
      <c r="AS130" s="233" t="str">
        <f>IF(AS129="","",VLOOKUP(AS129,'シフト記号表（勤務時間帯）'!$C$6:$K$35,9,FALSE))</f>
        <v/>
      </c>
      <c r="AT130" s="234" t="str">
        <f>IF(AT129="","",VLOOKUP(AT129,'シフト記号表（勤務時間帯）'!$C$6:$K$35,9,FALSE))</f>
        <v/>
      </c>
      <c r="AU130" s="232" t="str">
        <f>IF(AU129="","",VLOOKUP(AU129,'シフト記号表（勤務時間帯）'!$C$6:$K$35,9,FALSE))</f>
        <v/>
      </c>
      <c r="AV130" s="233" t="str">
        <f>IF(AV129="","",VLOOKUP(AV129,'シフト記号表（勤務時間帯）'!$C$6:$K$35,9,FALSE))</f>
        <v/>
      </c>
      <c r="AW130" s="233" t="str">
        <f>IF(AW129="","",VLOOKUP(AW129,'シフト記号表（勤務時間帯）'!$C$6:$K$35,9,FALSE))</f>
        <v/>
      </c>
      <c r="AX130" s="502">
        <f>IF($BB$3="４週",SUM(S130:AT130),IF($BB$3="暦月",SUM(S130:AW130),""))</f>
        <v>0</v>
      </c>
      <c r="AY130" s="503"/>
      <c r="AZ130" s="504">
        <f>IF($BB$3="４週",AX130/4,IF($BB$3="暦月",'療養通所（100名）'!AX130/('療養通所（100名）'!$BB$8/7),""))</f>
        <v>0</v>
      </c>
      <c r="BA130" s="505"/>
      <c r="BB130" s="431"/>
      <c r="BC130" s="369"/>
      <c r="BD130" s="369"/>
      <c r="BE130" s="369"/>
      <c r="BF130" s="370"/>
    </row>
    <row r="131" spans="2:58" ht="20.25" customHeight="1" x14ac:dyDescent="0.4">
      <c r="B131" s="517"/>
      <c r="C131" s="387"/>
      <c r="D131" s="388"/>
      <c r="E131" s="389"/>
      <c r="F131" s="111">
        <f>C129</f>
        <v>0</v>
      </c>
      <c r="G131" s="419"/>
      <c r="H131" s="412"/>
      <c r="I131" s="413"/>
      <c r="J131" s="413"/>
      <c r="K131" s="414"/>
      <c r="L131" s="424"/>
      <c r="M131" s="425"/>
      <c r="N131" s="425"/>
      <c r="O131" s="426"/>
      <c r="P131" s="514" t="s">
        <v>45</v>
      </c>
      <c r="Q131" s="515"/>
      <c r="R131" s="516"/>
      <c r="S131" s="235" t="str">
        <f>IF(S129="","",VLOOKUP(S129,'シフト記号表（勤務時間帯）'!$C$6:$S$35,17,FALSE))</f>
        <v/>
      </c>
      <c r="T131" s="236" t="str">
        <f>IF(T129="","",VLOOKUP(T129,'シフト記号表（勤務時間帯）'!$C$6:$S$35,17,FALSE))</f>
        <v/>
      </c>
      <c r="U131" s="236" t="str">
        <f>IF(U129="","",VLOOKUP(U129,'シフト記号表（勤務時間帯）'!$C$6:$S$35,17,FALSE))</f>
        <v/>
      </c>
      <c r="V131" s="236" t="str">
        <f>IF(V129="","",VLOOKUP(V129,'シフト記号表（勤務時間帯）'!$C$6:$S$35,17,FALSE))</f>
        <v/>
      </c>
      <c r="W131" s="236" t="str">
        <f>IF(W129="","",VLOOKUP(W129,'シフト記号表（勤務時間帯）'!$C$6:$S$35,17,FALSE))</f>
        <v/>
      </c>
      <c r="X131" s="236" t="str">
        <f>IF(X129="","",VLOOKUP(X129,'シフト記号表（勤務時間帯）'!$C$6:$S$35,17,FALSE))</f>
        <v/>
      </c>
      <c r="Y131" s="237" t="str">
        <f>IF(Y129="","",VLOOKUP(Y129,'シフト記号表（勤務時間帯）'!$C$6:$S$35,17,FALSE))</f>
        <v/>
      </c>
      <c r="Z131" s="235" t="str">
        <f>IF(Z129="","",VLOOKUP(Z129,'シフト記号表（勤務時間帯）'!$C$6:$S$35,17,FALSE))</f>
        <v/>
      </c>
      <c r="AA131" s="236" t="str">
        <f>IF(AA129="","",VLOOKUP(AA129,'シフト記号表（勤務時間帯）'!$C$6:$S$35,17,FALSE))</f>
        <v/>
      </c>
      <c r="AB131" s="236" t="str">
        <f>IF(AB129="","",VLOOKUP(AB129,'シフト記号表（勤務時間帯）'!$C$6:$S$35,17,FALSE))</f>
        <v/>
      </c>
      <c r="AC131" s="236" t="str">
        <f>IF(AC129="","",VLOOKUP(AC129,'シフト記号表（勤務時間帯）'!$C$6:$S$35,17,FALSE))</f>
        <v/>
      </c>
      <c r="AD131" s="236" t="str">
        <f>IF(AD129="","",VLOOKUP(AD129,'シフト記号表（勤務時間帯）'!$C$6:$S$35,17,FALSE))</f>
        <v/>
      </c>
      <c r="AE131" s="236" t="str">
        <f>IF(AE129="","",VLOOKUP(AE129,'シフト記号表（勤務時間帯）'!$C$6:$S$35,17,FALSE))</f>
        <v/>
      </c>
      <c r="AF131" s="237" t="str">
        <f>IF(AF129="","",VLOOKUP(AF129,'シフト記号表（勤務時間帯）'!$C$6:$S$35,17,FALSE))</f>
        <v/>
      </c>
      <c r="AG131" s="235" t="str">
        <f>IF(AG129="","",VLOOKUP(AG129,'シフト記号表（勤務時間帯）'!$C$6:$S$35,17,FALSE))</f>
        <v/>
      </c>
      <c r="AH131" s="236" t="str">
        <f>IF(AH129="","",VLOOKUP(AH129,'シフト記号表（勤務時間帯）'!$C$6:$S$35,17,FALSE))</f>
        <v/>
      </c>
      <c r="AI131" s="236" t="str">
        <f>IF(AI129="","",VLOOKUP(AI129,'シフト記号表（勤務時間帯）'!$C$6:$S$35,17,FALSE))</f>
        <v/>
      </c>
      <c r="AJ131" s="236" t="str">
        <f>IF(AJ129="","",VLOOKUP(AJ129,'シフト記号表（勤務時間帯）'!$C$6:$S$35,17,FALSE))</f>
        <v/>
      </c>
      <c r="AK131" s="236" t="str">
        <f>IF(AK129="","",VLOOKUP(AK129,'シフト記号表（勤務時間帯）'!$C$6:$S$35,17,FALSE))</f>
        <v/>
      </c>
      <c r="AL131" s="236" t="str">
        <f>IF(AL129="","",VLOOKUP(AL129,'シフト記号表（勤務時間帯）'!$C$6:$S$35,17,FALSE))</f>
        <v/>
      </c>
      <c r="AM131" s="237" t="str">
        <f>IF(AM129="","",VLOOKUP(AM129,'シフト記号表（勤務時間帯）'!$C$6:$S$35,17,FALSE))</f>
        <v/>
      </c>
      <c r="AN131" s="235" t="str">
        <f>IF(AN129="","",VLOOKUP(AN129,'シフト記号表（勤務時間帯）'!$C$6:$S$35,17,FALSE))</f>
        <v/>
      </c>
      <c r="AO131" s="236" t="str">
        <f>IF(AO129="","",VLOOKUP(AO129,'シフト記号表（勤務時間帯）'!$C$6:$S$35,17,FALSE))</f>
        <v/>
      </c>
      <c r="AP131" s="236" t="str">
        <f>IF(AP129="","",VLOOKUP(AP129,'シフト記号表（勤務時間帯）'!$C$6:$S$35,17,FALSE))</f>
        <v/>
      </c>
      <c r="AQ131" s="236" t="str">
        <f>IF(AQ129="","",VLOOKUP(AQ129,'シフト記号表（勤務時間帯）'!$C$6:$S$35,17,FALSE))</f>
        <v/>
      </c>
      <c r="AR131" s="236" t="str">
        <f>IF(AR129="","",VLOOKUP(AR129,'シフト記号表（勤務時間帯）'!$C$6:$S$35,17,FALSE))</f>
        <v/>
      </c>
      <c r="AS131" s="236" t="str">
        <f>IF(AS129="","",VLOOKUP(AS129,'シフト記号表（勤務時間帯）'!$C$6:$S$35,17,FALSE))</f>
        <v/>
      </c>
      <c r="AT131" s="237" t="str">
        <f>IF(AT129="","",VLOOKUP(AT129,'シフト記号表（勤務時間帯）'!$C$6:$S$35,17,FALSE))</f>
        <v/>
      </c>
      <c r="AU131" s="235" t="str">
        <f>IF(AU129="","",VLOOKUP(AU129,'シフト記号表（勤務時間帯）'!$C$6:$S$35,17,FALSE))</f>
        <v/>
      </c>
      <c r="AV131" s="236" t="str">
        <f>IF(AV129="","",VLOOKUP(AV129,'シフト記号表（勤務時間帯）'!$C$6:$S$35,17,FALSE))</f>
        <v/>
      </c>
      <c r="AW131" s="236" t="str">
        <f>IF(AW129="","",VLOOKUP(AW129,'シフト記号表（勤務時間帯）'!$C$6:$S$35,17,FALSE))</f>
        <v/>
      </c>
      <c r="AX131" s="509">
        <f>IF($BB$3="４週",SUM(S131:AT131),IF($BB$3="暦月",SUM(S131:AW131),""))</f>
        <v>0</v>
      </c>
      <c r="AY131" s="510"/>
      <c r="AZ131" s="511">
        <f>IF($BB$3="４週",AX131/4,IF($BB$3="暦月",'療養通所（100名）'!AX131/('療養通所（100名）'!$BB$8/7),""))</f>
        <v>0</v>
      </c>
      <c r="BA131" s="512"/>
      <c r="BB131" s="432"/>
      <c r="BC131" s="425"/>
      <c r="BD131" s="425"/>
      <c r="BE131" s="425"/>
      <c r="BF131" s="426"/>
    </row>
    <row r="132" spans="2:58" ht="20.25" customHeight="1" x14ac:dyDescent="0.4">
      <c r="B132" s="517">
        <f>B129+1</f>
        <v>37</v>
      </c>
      <c r="C132" s="381"/>
      <c r="D132" s="382"/>
      <c r="E132" s="383"/>
      <c r="F132" s="108"/>
      <c r="G132" s="418"/>
      <c r="H132" s="420"/>
      <c r="I132" s="413"/>
      <c r="J132" s="413"/>
      <c r="K132" s="414"/>
      <c r="L132" s="421"/>
      <c r="M132" s="422"/>
      <c r="N132" s="422"/>
      <c r="O132" s="423"/>
      <c r="P132" s="483" t="s">
        <v>44</v>
      </c>
      <c r="Q132" s="484"/>
      <c r="R132" s="485"/>
      <c r="S132" s="239"/>
      <c r="T132" s="238"/>
      <c r="U132" s="238"/>
      <c r="V132" s="238"/>
      <c r="W132" s="238"/>
      <c r="X132" s="238"/>
      <c r="Y132" s="240"/>
      <c r="Z132" s="239"/>
      <c r="AA132" s="238"/>
      <c r="AB132" s="238"/>
      <c r="AC132" s="238"/>
      <c r="AD132" s="238"/>
      <c r="AE132" s="238"/>
      <c r="AF132" s="240"/>
      <c r="AG132" s="239"/>
      <c r="AH132" s="238"/>
      <c r="AI132" s="238"/>
      <c r="AJ132" s="238"/>
      <c r="AK132" s="238"/>
      <c r="AL132" s="238"/>
      <c r="AM132" s="240"/>
      <c r="AN132" s="239"/>
      <c r="AO132" s="238"/>
      <c r="AP132" s="238"/>
      <c r="AQ132" s="238"/>
      <c r="AR132" s="238"/>
      <c r="AS132" s="238"/>
      <c r="AT132" s="240"/>
      <c r="AU132" s="239"/>
      <c r="AV132" s="238"/>
      <c r="AW132" s="238"/>
      <c r="AX132" s="589"/>
      <c r="AY132" s="590"/>
      <c r="AZ132" s="591"/>
      <c r="BA132" s="592"/>
      <c r="BB132" s="430"/>
      <c r="BC132" s="422"/>
      <c r="BD132" s="422"/>
      <c r="BE132" s="422"/>
      <c r="BF132" s="423"/>
    </row>
    <row r="133" spans="2:58" ht="20.25" customHeight="1" x14ac:dyDescent="0.4">
      <c r="B133" s="517"/>
      <c r="C133" s="384"/>
      <c r="D133" s="385"/>
      <c r="E133" s="386"/>
      <c r="F133" s="83"/>
      <c r="G133" s="408"/>
      <c r="H133" s="412"/>
      <c r="I133" s="413"/>
      <c r="J133" s="413"/>
      <c r="K133" s="414"/>
      <c r="L133" s="368"/>
      <c r="M133" s="369"/>
      <c r="N133" s="369"/>
      <c r="O133" s="370"/>
      <c r="P133" s="499" t="s">
        <v>15</v>
      </c>
      <c r="Q133" s="500"/>
      <c r="R133" s="501"/>
      <c r="S133" s="232" t="str">
        <f>IF(S132="","",VLOOKUP(S132,'シフト記号表（勤務時間帯）'!$C$6:$K$35,9,FALSE))</f>
        <v/>
      </c>
      <c r="T133" s="233" t="str">
        <f>IF(T132="","",VLOOKUP(T132,'シフト記号表（勤務時間帯）'!$C$6:$K$35,9,FALSE))</f>
        <v/>
      </c>
      <c r="U133" s="233" t="str">
        <f>IF(U132="","",VLOOKUP(U132,'シフト記号表（勤務時間帯）'!$C$6:$K$35,9,FALSE))</f>
        <v/>
      </c>
      <c r="V133" s="233" t="str">
        <f>IF(V132="","",VLOOKUP(V132,'シフト記号表（勤務時間帯）'!$C$6:$K$35,9,FALSE))</f>
        <v/>
      </c>
      <c r="W133" s="233" t="str">
        <f>IF(W132="","",VLOOKUP(W132,'シフト記号表（勤務時間帯）'!$C$6:$K$35,9,FALSE))</f>
        <v/>
      </c>
      <c r="X133" s="233" t="str">
        <f>IF(X132="","",VLOOKUP(X132,'シフト記号表（勤務時間帯）'!$C$6:$K$35,9,FALSE))</f>
        <v/>
      </c>
      <c r="Y133" s="234" t="str">
        <f>IF(Y132="","",VLOOKUP(Y132,'シフト記号表（勤務時間帯）'!$C$6:$K$35,9,FALSE))</f>
        <v/>
      </c>
      <c r="Z133" s="232" t="str">
        <f>IF(Z132="","",VLOOKUP(Z132,'シフト記号表（勤務時間帯）'!$C$6:$K$35,9,FALSE))</f>
        <v/>
      </c>
      <c r="AA133" s="233" t="str">
        <f>IF(AA132="","",VLOOKUP(AA132,'シフト記号表（勤務時間帯）'!$C$6:$K$35,9,FALSE))</f>
        <v/>
      </c>
      <c r="AB133" s="233" t="str">
        <f>IF(AB132="","",VLOOKUP(AB132,'シフト記号表（勤務時間帯）'!$C$6:$K$35,9,FALSE))</f>
        <v/>
      </c>
      <c r="AC133" s="233" t="str">
        <f>IF(AC132="","",VLOOKUP(AC132,'シフト記号表（勤務時間帯）'!$C$6:$K$35,9,FALSE))</f>
        <v/>
      </c>
      <c r="AD133" s="233" t="str">
        <f>IF(AD132="","",VLOOKUP(AD132,'シフト記号表（勤務時間帯）'!$C$6:$K$35,9,FALSE))</f>
        <v/>
      </c>
      <c r="AE133" s="233" t="str">
        <f>IF(AE132="","",VLOOKUP(AE132,'シフト記号表（勤務時間帯）'!$C$6:$K$35,9,FALSE))</f>
        <v/>
      </c>
      <c r="AF133" s="234" t="str">
        <f>IF(AF132="","",VLOOKUP(AF132,'シフト記号表（勤務時間帯）'!$C$6:$K$35,9,FALSE))</f>
        <v/>
      </c>
      <c r="AG133" s="232" t="str">
        <f>IF(AG132="","",VLOOKUP(AG132,'シフト記号表（勤務時間帯）'!$C$6:$K$35,9,FALSE))</f>
        <v/>
      </c>
      <c r="AH133" s="233" t="str">
        <f>IF(AH132="","",VLOOKUP(AH132,'シフト記号表（勤務時間帯）'!$C$6:$K$35,9,FALSE))</f>
        <v/>
      </c>
      <c r="AI133" s="233" t="str">
        <f>IF(AI132="","",VLOOKUP(AI132,'シフト記号表（勤務時間帯）'!$C$6:$K$35,9,FALSE))</f>
        <v/>
      </c>
      <c r="AJ133" s="233" t="str">
        <f>IF(AJ132="","",VLOOKUP(AJ132,'シフト記号表（勤務時間帯）'!$C$6:$K$35,9,FALSE))</f>
        <v/>
      </c>
      <c r="AK133" s="233" t="str">
        <f>IF(AK132="","",VLOOKUP(AK132,'シフト記号表（勤務時間帯）'!$C$6:$K$35,9,FALSE))</f>
        <v/>
      </c>
      <c r="AL133" s="233" t="str">
        <f>IF(AL132="","",VLOOKUP(AL132,'シフト記号表（勤務時間帯）'!$C$6:$K$35,9,FALSE))</f>
        <v/>
      </c>
      <c r="AM133" s="234" t="str">
        <f>IF(AM132="","",VLOOKUP(AM132,'シフト記号表（勤務時間帯）'!$C$6:$K$35,9,FALSE))</f>
        <v/>
      </c>
      <c r="AN133" s="232" t="str">
        <f>IF(AN132="","",VLOOKUP(AN132,'シフト記号表（勤務時間帯）'!$C$6:$K$35,9,FALSE))</f>
        <v/>
      </c>
      <c r="AO133" s="233" t="str">
        <f>IF(AO132="","",VLOOKUP(AO132,'シフト記号表（勤務時間帯）'!$C$6:$K$35,9,FALSE))</f>
        <v/>
      </c>
      <c r="AP133" s="233" t="str">
        <f>IF(AP132="","",VLOOKUP(AP132,'シフト記号表（勤務時間帯）'!$C$6:$K$35,9,FALSE))</f>
        <v/>
      </c>
      <c r="AQ133" s="233" t="str">
        <f>IF(AQ132="","",VLOOKUP(AQ132,'シフト記号表（勤務時間帯）'!$C$6:$K$35,9,FALSE))</f>
        <v/>
      </c>
      <c r="AR133" s="233" t="str">
        <f>IF(AR132="","",VLOOKUP(AR132,'シフト記号表（勤務時間帯）'!$C$6:$K$35,9,FALSE))</f>
        <v/>
      </c>
      <c r="AS133" s="233" t="str">
        <f>IF(AS132="","",VLOOKUP(AS132,'シフト記号表（勤務時間帯）'!$C$6:$K$35,9,FALSE))</f>
        <v/>
      </c>
      <c r="AT133" s="234" t="str">
        <f>IF(AT132="","",VLOOKUP(AT132,'シフト記号表（勤務時間帯）'!$C$6:$K$35,9,FALSE))</f>
        <v/>
      </c>
      <c r="AU133" s="232" t="str">
        <f>IF(AU132="","",VLOOKUP(AU132,'シフト記号表（勤務時間帯）'!$C$6:$K$35,9,FALSE))</f>
        <v/>
      </c>
      <c r="AV133" s="233" t="str">
        <f>IF(AV132="","",VLOOKUP(AV132,'シフト記号表（勤務時間帯）'!$C$6:$K$35,9,FALSE))</f>
        <v/>
      </c>
      <c r="AW133" s="233" t="str">
        <f>IF(AW132="","",VLOOKUP(AW132,'シフト記号表（勤務時間帯）'!$C$6:$K$35,9,FALSE))</f>
        <v/>
      </c>
      <c r="AX133" s="502">
        <f>IF($BB$3="４週",SUM(S133:AT133),IF($BB$3="暦月",SUM(S133:AW133),""))</f>
        <v>0</v>
      </c>
      <c r="AY133" s="503"/>
      <c r="AZ133" s="504">
        <f>IF($BB$3="４週",AX133/4,IF($BB$3="暦月",'療養通所（100名）'!AX133/('療養通所（100名）'!$BB$8/7),""))</f>
        <v>0</v>
      </c>
      <c r="BA133" s="505"/>
      <c r="BB133" s="431"/>
      <c r="BC133" s="369"/>
      <c r="BD133" s="369"/>
      <c r="BE133" s="369"/>
      <c r="BF133" s="370"/>
    </row>
    <row r="134" spans="2:58" ht="20.25" customHeight="1" x14ac:dyDescent="0.4">
      <c r="B134" s="517"/>
      <c r="C134" s="387"/>
      <c r="D134" s="388"/>
      <c r="E134" s="389"/>
      <c r="F134" s="111">
        <f>C132</f>
        <v>0</v>
      </c>
      <c r="G134" s="419"/>
      <c r="H134" s="412"/>
      <c r="I134" s="413"/>
      <c r="J134" s="413"/>
      <c r="K134" s="414"/>
      <c r="L134" s="424"/>
      <c r="M134" s="425"/>
      <c r="N134" s="425"/>
      <c r="O134" s="426"/>
      <c r="P134" s="514" t="s">
        <v>45</v>
      </c>
      <c r="Q134" s="515"/>
      <c r="R134" s="516"/>
      <c r="S134" s="235" t="str">
        <f>IF(S132="","",VLOOKUP(S132,'シフト記号表（勤務時間帯）'!$C$6:$S$35,17,FALSE))</f>
        <v/>
      </c>
      <c r="T134" s="236" t="str">
        <f>IF(T132="","",VLOOKUP(T132,'シフト記号表（勤務時間帯）'!$C$6:$S$35,17,FALSE))</f>
        <v/>
      </c>
      <c r="U134" s="236" t="str">
        <f>IF(U132="","",VLOOKUP(U132,'シフト記号表（勤務時間帯）'!$C$6:$S$35,17,FALSE))</f>
        <v/>
      </c>
      <c r="V134" s="236" t="str">
        <f>IF(V132="","",VLOOKUP(V132,'シフト記号表（勤務時間帯）'!$C$6:$S$35,17,FALSE))</f>
        <v/>
      </c>
      <c r="W134" s="236" t="str">
        <f>IF(W132="","",VLOOKUP(W132,'シフト記号表（勤務時間帯）'!$C$6:$S$35,17,FALSE))</f>
        <v/>
      </c>
      <c r="X134" s="236" t="str">
        <f>IF(X132="","",VLOOKUP(X132,'シフト記号表（勤務時間帯）'!$C$6:$S$35,17,FALSE))</f>
        <v/>
      </c>
      <c r="Y134" s="237" t="str">
        <f>IF(Y132="","",VLOOKUP(Y132,'シフト記号表（勤務時間帯）'!$C$6:$S$35,17,FALSE))</f>
        <v/>
      </c>
      <c r="Z134" s="235" t="str">
        <f>IF(Z132="","",VLOOKUP(Z132,'シフト記号表（勤務時間帯）'!$C$6:$S$35,17,FALSE))</f>
        <v/>
      </c>
      <c r="AA134" s="236" t="str">
        <f>IF(AA132="","",VLOOKUP(AA132,'シフト記号表（勤務時間帯）'!$C$6:$S$35,17,FALSE))</f>
        <v/>
      </c>
      <c r="AB134" s="236" t="str">
        <f>IF(AB132="","",VLOOKUP(AB132,'シフト記号表（勤務時間帯）'!$C$6:$S$35,17,FALSE))</f>
        <v/>
      </c>
      <c r="AC134" s="236" t="str">
        <f>IF(AC132="","",VLOOKUP(AC132,'シフト記号表（勤務時間帯）'!$C$6:$S$35,17,FALSE))</f>
        <v/>
      </c>
      <c r="AD134" s="236" t="str">
        <f>IF(AD132="","",VLOOKUP(AD132,'シフト記号表（勤務時間帯）'!$C$6:$S$35,17,FALSE))</f>
        <v/>
      </c>
      <c r="AE134" s="236" t="str">
        <f>IF(AE132="","",VLOOKUP(AE132,'シフト記号表（勤務時間帯）'!$C$6:$S$35,17,FALSE))</f>
        <v/>
      </c>
      <c r="AF134" s="237" t="str">
        <f>IF(AF132="","",VLOOKUP(AF132,'シフト記号表（勤務時間帯）'!$C$6:$S$35,17,FALSE))</f>
        <v/>
      </c>
      <c r="AG134" s="235" t="str">
        <f>IF(AG132="","",VLOOKUP(AG132,'シフト記号表（勤務時間帯）'!$C$6:$S$35,17,FALSE))</f>
        <v/>
      </c>
      <c r="AH134" s="236" t="str">
        <f>IF(AH132="","",VLOOKUP(AH132,'シフト記号表（勤務時間帯）'!$C$6:$S$35,17,FALSE))</f>
        <v/>
      </c>
      <c r="AI134" s="236" t="str">
        <f>IF(AI132="","",VLOOKUP(AI132,'シフト記号表（勤務時間帯）'!$C$6:$S$35,17,FALSE))</f>
        <v/>
      </c>
      <c r="AJ134" s="236" t="str">
        <f>IF(AJ132="","",VLOOKUP(AJ132,'シフト記号表（勤務時間帯）'!$C$6:$S$35,17,FALSE))</f>
        <v/>
      </c>
      <c r="AK134" s="236" t="str">
        <f>IF(AK132="","",VLOOKUP(AK132,'シフト記号表（勤務時間帯）'!$C$6:$S$35,17,FALSE))</f>
        <v/>
      </c>
      <c r="AL134" s="236" t="str">
        <f>IF(AL132="","",VLOOKUP(AL132,'シフト記号表（勤務時間帯）'!$C$6:$S$35,17,FALSE))</f>
        <v/>
      </c>
      <c r="AM134" s="237" t="str">
        <f>IF(AM132="","",VLOOKUP(AM132,'シフト記号表（勤務時間帯）'!$C$6:$S$35,17,FALSE))</f>
        <v/>
      </c>
      <c r="AN134" s="235" t="str">
        <f>IF(AN132="","",VLOOKUP(AN132,'シフト記号表（勤務時間帯）'!$C$6:$S$35,17,FALSE))</f>
        <v/>
      </c>
      <c r="AO134" s="236" t="str">
        <f>IF(AO132="","",VLOOKUP(AO132,'シフト記号表（勤務時間帯）'!$C$6:$S$35,17,FALSE))</f>
        <v/>
      </c>
      <c r="AP134" s="236" t="str">
        <f>IF(AP132="","",VLOOKUP(AP132,'シフト記号表（勤務時間帯）'!$C$6:$S$35,17,FALSE))</f>
        <v/>
      </c>
      <c r="AQ134" s="236" t="str">
        <f>IF(AQ132="","",VLOOKUP(AQ132,'シフト記号表（勤務時間帯）'!$C$6:$S$35,17,FALSE))</f>
        <v/>
      </c>
      <c r="AR134" s="236" t="str">
        <f>IF(AR132="","",VLOOKUP(AR132,'シフト記号表（勤務時間帯）'!$C$6:$S$35,17,FALSE))</f>
        <v/>
      </c>
      <c r="AS134" s="236" t="str">
        <f>IF(AS132="","",VLOOKUP(AS132,'シフト記号表（勤務時間帯）'!$C$6:$S$35,17,FALSE))</f>
        <v/>
      </c>
      <c r="AT134" s="237" t="str">
        <f>IF(AT132="","",VLOOKUP(AT132,'シフト記号表（勤務時間帯）'!$C$6:$S$35,17,FALSE))</f>
        <v/>
      </c>
      <c r="AU134" s="235" t="str">
        <f>IF(AU132="","",VLOOKUP(AU132,'シフト記号表（勤務時間帯）'!$C$6:$S$35,17,FALSE))</f>
        <v/>
      </c>
      <c r="AV134" s="236" t="str">
        <f>IF(AV132="","",VLOOKUP(AV132,'シフト記号表（勤務時間帯）'!$C$6:$S$35,17,FALSE))</f>
        <v/>
      </c>
      <c r="AW134" s="236" t="str">
        <f>IF(AW132="","",VLOOKUP(AW132,'シフト記号表（勤務時間帯）'!$C$6:$S$35,17,FALSE))</f>
        <v/>
      </c>
      <c r="AX134" s="509">
        <f>IF($BB$3="４週",SUM(S134:AT134),IF($BB$3="暦月",SUM(S134:AW134),""))</f>
        <v>0</v>
      </c>
      <c r="AY134" s="510"/>
      <c r="AZ134" s="511">
        <f>IF($BB$3="４週",AX134/4,IF($BB$3="暦月",'療養通所（100名）'!AX134/('療養通所（100名）'!$BB$8/7),""))</f>
        <v>0</v>
      </c>
      <c r="BA134" s="512"/>
      <c r="BB134" s="432"/>
      <c r="BC134" s="425"/>
      <c r="BD134" s="425"/>
      <c r="BE134" s="425"/>
      <c r="BF134" s="426"/>
    </row>
    <row r="135" spans="2:58" ht="20.25" customHeight="1" x14ac:dyDescent="0.4">
      <c r="B135" s="517">
        <f>B132+1</f>
        <v>38</v>
      </c>
      <c r="C135" s="381"/>
      <c r="D135" s="382"/>
      <c r="E135" s="383"/>
      <c r="F135" s="108"/>
      <c r="G135" s="418"/>
      <c r="H135" s="420"/>
      <c r="I135" s="413"/>
      <c r="J135" s="413"/>
      <c r="K135" s="414"/>
      <c r="L135" s="421"/>
      <c r="M135" s="422"/>
      <c r="N135" s="422"/>
      <c r="O135" s="423"/>
      <c r="P135" s="483" t="s">
        <v>44</v>
      </c>
      <c r="Q135" s="484"/>
      <c r="R135" s="485"/>
      <c r="S135" s="239"/>
      <c r="T135" s="238"/>
      <c r="U135" s="238"/>
      <c r="V135" s="238"/>
      <c r="W135" s="238"/>
      <c r="X135" s="238"/>
      <c r="Y135" s="240"/>
      <c r="Z135" s="239"/>
      <c r="AA135" s="238"/>
      <c r="AB135" s="238"/>
      <c r="AC135" s="238"/>
      <c r="AD135" s="238"/>
      <c r="AE135" s="238"/>
      <c r="AF135" s="240"/>
      <c r="AG135" s="239"/>
      <c r="AH135" s="238"/>
      <c r="AI135" s="238"/>
      <c r="AJ135" s="238"/>
      <c r="AK135" s="238"/>
      <c r="AL135" s="238"/>
      <c r="AM135" s="240"/>
      <c r="AN135" s="239"/>
      <c r="AO135" s="238"/>
      <c r="AP135" s="238"/>
      <c r="AQ135" s="238"/>
      <c r="AR135" s="238"/>
      <c r="AS135" s="238"/>
      <c r="AT135" s="240"/>
      <c r="AU135" s="239"/>
      <c r="AV135" s="238"/>
      <c r="AW135" s="238"/>
      <c r="AX135" s="589"/>
      <c r="AY135" s="590"/>
      <c r="AZ135" s="591"/>
      <c r="BA135" s="592"/>
      <c r="BB135" s="430"/>
      <c r="BC135" s="422"/>
      <c r="BD135" s="422"/>
      <c r="BE135" s="422"/>
      <c r="BF135" s="423"/>
    </row>
    <row r="136" spans="2:58" ht="20.25" customHeight="1" x14ac:dyDescent="0.4">
      <c r="B136" s="517"/>
      <c r="C136" s="384"/>
      <c r="D136" s="385"/>
      <c r="E136" s="386"/>
      <c r="F136" s="83"/>
      <c r="G136" s="408"/>
      <c r="H136" s="412"/>
      <c r="I136" s="413"/>
      <c r="J136" s="413"/>
      <c r="K136" s="414"/>
      <c r="L136" s="368"/>
      <c r="M136" s="369"/>
      <c r="N136" s="369"/>
      <c r="O136" s="370"/>
      <c r="P136" s="499" t="s">
        <v>15</v>
      </c>
      <c r="Q136" s="500"/>
      <c r="R136" s="501"/>
      <c r="S136" s="232" t="str">
        <f>IF(S135="","",VLOOKUP(S135,'シフト記号表（勤務時間帯）'!$C$6:$K$35,9,FALSE))</f>
        <v/>
      </c>
      <c r="T136" s="233" t="str">
        <f>IF(T135="","",VLOOKUP(T135,'シフト記号表（勤務時間帯）'!$C$6:$K$35,9,FALSE))</f>
        <v/>
      </c>
      <c r="U136" s="233" t="str">
        <f>IF(U135="","",VLOOKUP(U135,'シフト記号表（勤務時間帯）'!$C$6:$K$35,9,FALSE))</f>
        <v/>
      </c>
      <c r="V136" s="233" t="str">
        <f>IF(V135="","",VLOOKUP(V135,'シフト記号表（勤務時間帯）'!$C$6:$K$35,9,FALSE))</f>
        <v/>
      </c>
      <c r="W136" s="233" t="str">
        <f>IF(W135="","",VLOOKUP(W135,'シフト記号表（勤務時間帯）'!$C$6:$K$35,9,FALSE))</f>
        <v/>
      </c>
      <c r="X136" s="233" t="str">
        <f>IF(X135="","",VLOOKUP(X135,'シフト記号表（勤務時間帯）'!$C$6:$K$35,9,FALSE))</f>
        <v/>
      </c>
      <c r="Y136" s="234" t="str">
        <f>IF(Y135="","",VLOOKUP(Y135,'シフト記号表（勤務時間帯）'!$C$6:$K$35,9,FALSE))</f>
        <v/>
      </c>
      <c r="Z136" s="232" t="str">
        <f>IF(Z135="","",VLOOKUP(Z135,'シフト記号表（勤務時間帯）'!$C$6:$K$35,9,FALSE))</f>
        <v/>
      </c>
      <c r="AA136" s="233" t="str">
        <f>IF(AA135="","",VLOOKUP(AA135,'シフト記号表（勤務時間帯）'!$C$6:$K$35,9,FALSE))</f>
        <v/>
      </c>
      <c r="AB136" s="233" t="str">
        <f>IF(AB135="","",VLOOKUP(AB135,'シフト記号表（勤務時間帯）'!$C$6:$K$35,9,FALSE))</f>
        <v/>
      </c>
      <c r="AC136" s="233" t="str">
        <f>IF(AC135="","",VLOOKUP(AC135,'シフト記号表（勤務時間帯）'!$C$6:$K$35,9,FALSE))</f>
        <v/>
      </c>
      <c r="AD136" s="233" t="str">
        <f>IF(AD135="","",VLOOKUP(AD135,'シフト記号表（勤務時間帯）'!$C$6:$K$35,9,FALSE))</f>
        <v/>
      </c>
      <c r="AE136" s="233" t="str">
        <f>IF(AE135="","",VLOOKUP(AE135,'シフト記号表（勤務時間帯）'!$C$6:$K$35,9,FALSE))</f>
        <v/>
      </c>
      <c r="AF136" s="234" t="str">
        <f>IF(AF135="","",VLOOKUP(AF135,'シフト記号表（勤務時間帯）'!$C$6:$K$35,9,FALSE))</f>
        <v/>
      </c>
      <c r="AG136" s="232" t="str">
        <f>IF(AG135="","",VLOOKUP(AG135,'シフト記号表（勤務時間帯）'!$C$6:$K$35,9,FALSE))</f>
        <v/>
      </c>
      <c r="AH136" s="233" t="str">
        <f>IF(AH135="","",VLOOKUP(AH135,'シフト記号表（勤務時間帯）'!$C$6:$K$35,9,FALSE))</f>
        <v/>
      </c>
      <c r="AI136" s="233" t="str">
        <f>IF(AI135="","",VLOOKUP(AI135,'シフト記号表（勤務時間帯）'!$C$6:$K$35,9,FALSE))</f>
        <v/>
      </c>
      <c r="AJ136" s="233" t="str">
        <f>IF(AJ135="","",VLOOKUP(AJ135,'シフト記号表（勤務時間帯）'!$C$6:$K$35,9,FALSE))</f>
        <v/>
      </c>
      <c r="AK136" s="233" t="str">
        <f>IF(AK135="","",VLOOKUP(AK135,'シフト記号表（勤務時間帯）'!$C$6:$K$35,9,FALSE))</f>
        <v/>
      </c>
      <c r="AL136" s="233" t="str">
        <f>IF(AL135="","",VLOOKUP(AL135,'シフト記号表（勤務時間帯）'!$C$6:$K$35,9,FALSE))</f>
        <v/>
      </c>
      <c r="AM136" s="234" t="str">
        <f>IF(AM135="","",VLOOKUP(AM135,'シフト記号表（勤務時間帯）'!$C$6:$K$35,9,FALSE))</f>
        <v/>
      </c>
      <c r="AN136" s="232" t="str">
        <f>IF(AN135="","",VLOOKUP(AN135,'シフト記号表（勤務時間帯）'!$C$6:$K$35,9,FALSE))</f>
        <v/>
      </c>
      <c r="AO136" s="233" t="str">
        <f>IF(AO135="","",VLOOKUP(AO135,'シフト記号表（勤務時間帯）'!$C$6:$K$35,9,FALSE))</f>
        <v/>
      </c>
      <c r="AP136" s="233" t="str">
        <f>IF(AP135="","",VLOOKUP(AP135,'シフト記号表（勤務時間帯）'!$C$6:$K$35,9,FALSE))</f>
        <v/>
      </c>
      <c r="AQ136" s="233" t="str">
        <f>IF(AQ135="","",VLOOKUP(AQ135,'シフト記号表（勤務時間帯）'!$C$6:$K$35,9,FALSE))</f>
        <v/>
      </c>
      <c r="AR136" s="233" t="str">
        <f>IF(AR135="","",VLOOKUP(AR135,'シフト記号表（勤務時間帯）'!$C$6:$K$35,9,FALSE))</f>
        <v/>
      </c>
      <c r="AS136" s="233" t="str">
        <f>IF(AS135="","",VLOOKUP(AS135,'シフト記号表（勤務時間帯）'!$C$6:$K$35,9,FALSE))</f>
        <v/>
      </c>
      <c r="AT136" s="234" t="str">
        <f>IF(AT135="","",VLOOKUP(AT135,'シフト記号表（勤務時間帯）'!$C$6:$K$35,9,FALSE))</f>
        <v/>
      </c>
      <c r="AU136" s="232" t="str">
        <f>IF(AU135="","",VLOOKUP(AU135,'シフト記号表（勤務時間帯）'!$C$6:$K$35,9,FALSE))</f>
        <v/>
      </c>
      <c r="AV136" s="233" t="str">
        <f>IF(AV135="","",VLOOKUP(AV135,'シフト記号表（勤務時間帯）'!$C$6:$K$35,9,FALSE))</f>
        <v/>
      </c>
      <c r="AW136" s="233" t="str">
        <f>IF(AW135="","",VLOOKUP(AW135,'シフト記号表（勤務時間帯）'!$C$6:$K$35,9,FALSE))</f>
        <v/>
      </c>
      <c r="AX136" s="502">
        <f>IF($BB$3="４週",SUM(S136:AT136),IF($BB$3="暦月",SUM(S136:AW136),""))</f>
        <v>0</v>
      </c>
      <c r="AY136" s="503"/>
      <c r="AZ136" s="504">
        <f>IF($BB$3="４週",AX136/4,IF($BB$3="暦月",'療養通所（100名）'!AX136/('療養通所（100名）'!$BB$8/7),""))</f>
        <v>0</v>
      </c>
      <c r="BA136" s="505"/>
      <c r="BB136" s="431"/>
      <c r="BC136" s="369"/>
      <c r="BD136" s="369"/>
      <c r="BE136" s="369"/>
      <c r="BF136" s="370"/>
    </row>
    <row r="137" spans="2:58" ht="20.25" customHeight="1" x14ac:dyDescent="0.4">
      <c r="B137" s="517"/>
      <c r="C137" s="387"/>
      <c r="D137" s="388"/>
      <c r="E137" s="389"/>
      <c r="F137" s="111">
        <f>C135</f>
        <v>0</v>
      </c>
      <c r="G137" s="419"/>
      <c r="H137" s="412"/>
      <c r="I137" s="413"/>
      <c r="J137" s="413"/>
      <c r="K137" s="414"/>
      <c r="L137" s="424"/>
      <c r="M137" s="425"/>
      <c r="N137" s="425"/>
      <c r="O137" s="426"/>
      <c r="P137" s="514" t="s">
        <v>45</v>
      </c>
      <c r="Q137" s="515"/>
      <c r="R137" s="516"/>
      <c r="S137" s="235" t="str">
        <f>IF(S135="","",VLOOKUP(S135,'シフト記号表（勤務時間帯）'!$C$6:$S$35,17,FALSE))</f>
        <v/>
      </c>
      <c r="T137" s="236" t="str">
        <f>IF(T135="","",VLOOKUP(T135,'シフト記号表（勤務時間帯）'!$C$6:$S$35,17,FALSE))</f>
        <v/>
      </c>
      <c r="U137" s="236" t="str">
        <f>IF(U135="","",VLOOKUP(U135,'シフト記号表（勤務時間帯）'!$C$6:$S$35,17,FALSE))</f>
        <v/>
      </c>
      <c r="V137" s="236" t="str">
        <f>IF(V135="","",VLOOKUP(V135,'シフト記号表（勤務時間帯）'!$C$6:$S$35,17,FALSE))</f>
        <v/>
      </c>
      <c r="W137" s="236" t="str">
        <f>IF(W135="","",VLOOKUP(W135,'シフト記号表（勤務時間帯）'!$C$6:$S$35,17,FALSE))</f>
        <v/>
      </c>
      <c r="X137" s="236" t="str">
        <f>IF(X135="","",VLOOKUP(X135,'シフト記号表（勤務時間帯）'!$C$6:$S$35,17,FALSE))</f>
        <v/>
      </c>
      <c r="Y137" s="237" t="str">
        <f>IF(Y135="","",VLOOKUP(Y135,'シフト記号表（勤務時間帯）'!$C$6:$S$35,17,FALSE))</f>
        <v/>
      </c>
      <c r="Z137" s="235" t="str">
        <f>IF(Z135="","",VLOOKUP(Z135,'シフト記号表（勤務時間帯）'!$C$6:$S$35,17,FALSE))</f>
        <v/>
      </c>
      <c r="AA137" s="236" t="str">
        <f>IF(AA135="","",VLOOKUP(AA135,'シフト記号表（勤務時間帯）'!$C$6:$S$35,17,FALSE))</f>
        <v/>
      </c>
      <c r="AB137" s="236" t="str">
        <f>IF(AB135="","",VLOOKUP(AB135,'シフト記号表（勤務時間帯）'!$C$6:$S$35,17,FALSE))</f>
        <v/>
      </c>
      <c r="AC137" s="236" t="str">
        <f>IF(AC135="","",VLOOKUP(AC135,'シフト記号表（勤務時間帯）'!$C$6:$S$35,17,FALSE))</f>
        <v/>
      </c>
      <c r="AD137" s="236" t="str">
        <f>IF(AD135="","",VLOOKUP(AD135,'シフト記号表（勤務時間帯）'!$C$6:$S$35,17,FALSE))</f>
        <v/>
      </c>
      <c r="AE137" s="236" t="str">
        <f>IF(AE135="","",VLOOKUP(AE135,'シフト記号表（勤務時間帯）'!$C$6:$S$35,17,FALSE))</f>
        <v/>
      </c>
      <c r="AF137" s="237" t="str">
        <f>IF(AF135="","",VLOOKUP(AF135,'シフト記号表（勤務時間帯）'!$C$6:$S$35,17,FALSE))</f>
        <v/>
      </c>
      <c r="AG137" s="235" t="str">
        <f>IF(AG135="","",VLOOKUP(AG135,'シフト記号表（勤務時間帯）'!$C$6:$S$35,17,FALSE))</f>
        <v/>
      </c>
      <c r="AH137" s="236" t="str">
        <f>IF(AH135="","",VLOOKUP(AH135,'シフト記号表（勤務時間帯）'!$C$6:$S$35,17,FALSE))</f>
        <v/>
      </c>
      <c r="AI137" s="236" t="str">
        <f>IF(AI135="","",VLOOKUP(AI135,'シフト記号表（勤務時間帯）'!$C$6:$S$35,17,FALSE))</f>
        <v/>
      </c>
      <c r="AJ137" s="236" t="str">
        <f>IF(AJ135="","",VLOOKUP(AJ135,'シフト記号表（勤務時間帯）'!$C$6:$S$35,17,FALSE))</f>
        <v/>
      </c>
      <c r="AK137" s="236" t="str">
        <f>IF(AK135="","",VLOOKUP(AK135,'シフト記号表（勤務時間帯）'!$C$6:$S$35,17,FALSE))</f>
        <v/>
      </c>
      <c r="AL137" s="236" t="str">
        <f>IF(AL135="","",VLOOKUP(AL135,'シフト記号表（勤務時間帯）'!$C$6:$S$35,17,FALSE))</f>
        <v/>
      </c>
      <c r="AM137" s="237" t="str">
        <f>IF(AM135="","",VLOOKUP(AM135,'シフト記号表（勤務時間帯）'!$C$6:$S$35,17,FALSE))</f>
        <v/>
      </c>
      <c r="AN137" s="235" t="str">
        <f>IF(AN135="","",VLOOKUP(AN135,'シフト記号表（勤務時間帯）'!$C$6:$S$35,17,FALSE))</f>
        <v/>
      </c>
      <c r="AO137" s="236" t="str">
        <f>IF(AO135="","",VLOOKUP(AO135,'シフト記号表（勤務時間帯）'!$C$6:$S$35,17,FALSE))</f>
        <v/>
      </c>
      <c r="AP137" s="236" t="str">
        <f>IF(AP135="","",VLOOKUP(AP135,'シフト記号表（勤務時間帯）'!$C$6:$S$35,17,FALSE))</f>
        <v/>
      </c>
      <c r="AQ137" s="236" t="str">
        <f>IF(AQ135="","",VLOOKUP(AQ135,'シフト記号表（勤務時間帯）'!$C$6:$S$35,17,FALSE))</f>
        <v/>
      </c>
      <c r="AR137" s="236" t="str">
        <f>IF(AR135="","",VLOOKUP(AR135,'シフト記号表（勤務時間帯）'!$C$6:$S$35,17,FALSE))</f>
        <v/>
      </c>
      <c r="AS137" s="236" t="str">
        <f>IF(AS135="","",VLOOKUP(AS135,'シフト記号表（勤務時間帯）'!$C$6:$S$35,17,FALSE))</f>
        <v/>
      </c>
      <c r="AT137" s="237" t="str">
        <f>IF(AT135="","",VLOOKUP(AT135,'シフト記号表（勤務時間帯）'!$C$6:$S$35,17,FALSE))</f>
        <v/>
      </c>
      <c r="AU137" s="235" t="str">
        <f>IF(AU135="","",VLOOKUP(AU135,'シフト記号表（勤務時間帯）'!$C$6:$S$35,17,FALSE))</f>
        <v/>
      </c>
      <c r="AV137" s="236" t="str">
        <f>IF(AV135="","",VLOOKUP(AV135,'シフト記号表（勤務時間帯）'!$C$6:$S$35,17,FALSE))</f>
        <v/>
      </c>
      <c r="AW137" s="236" t="str">
        <f>IF(AW135="","",VLOOKUP(AW135,'シフト記号表（勤務時間帯）'!$C$6:$S$35,17,FALSE))</f>
        <v/>
      </c>
      <c r="AX137" s="509">
        <f>IF($BB$3="４週",SUM(S137:AT137),IF($BB$3="暦月",SUM(S137:AW137),""))</f>
        <v>0</v>
      </c>
      <c r="AY137" s="510"/>
      <c r="AZ137" s="511">
        <f>IF($BB$3="４週",AX137/4,IF($BB$3="暦月",'療養通所（100名）'!AX137/('療養通所（100名）'!$BB$8/7),""))</f>
        <v>0</v>
      </c>
      <c r="BA137" s="512"/>
      <c r="BB137" s="432"/>
      <c r="BC137" s="425"/>
      <c r="BD137" s="425"/>
      <c r="BE137" s="425"/>
      <c r="BF137" s="426"/>
    </row>
    <row r="138" spans="2:58" ht="20.25" customHeight="1" x14ac:dyDescent="0.4">
      <c r="B138" s="517">
        <f>B135+1</f>
        <v>39</v>
      </c>
      <c r="C138" s="381"/>
      <c r="D138" s="382"/>
      <c r="E138" s="383"/>
      <c r="F138" s="108"/>
      <c r="G138" s="418"/>
      <c r="H138" s="420"/>
      <c r="I138" s="413"/>
      <c r="J138" s="413"/>
      <c r="K138" s="414"/>
      <c r="L138" s="421"/>
      <c r="M138" s="422"/>
      <c r="N138" s="422"/>
      <c r="O138" s="423"/>
      <c r="P138" s="483" t="s">
        <v>44</v>
      </c>
      <c r="Q138" s="484"/>
      <c r="R138" s="485"/>
      <c r="S138" s="239"/>
      <c r="T138" s="238"/>
      <c r="U138" s="238"/>
      <c r="V138" s="238"/>
      <c r="W138" s="238"/>
      <c r="X138" s="238"/>
      <c r="Y138" s="240"/>
      <c r="Z138" s="239"/>
      <c r="AA138" s="238"/>
      <c r="AB138" s="238"/>
      <c r="AC138" s="238"/>
      <c r="AD138" s="238"/>
      <c r="AE138" s="238"/>
      <c r="AF138" s="240"/>
      <c r="AG138" s="239"/>
      <c r="AH138" s="238"/>
      <c r="AI138" s="238"/>
      <c r="AJ138" s="238"/>
      <c r="AK138" s="238"/>
      <c r="AL138" s="238"/>
      <c r="AM138" s="240"/>
      <c r="AN138" s="239"/>
      <c r="AO138" s="238"/>
      <c r="AP138" s="238"/>
      <c r="AQ138" s="238"/>
      <c r="AR138" s="238"/>
      <c r="AS138" s="238"/>
      <c r="AT138" s="240"/>
      <c r="AU138" s="239"/>
      <c r="AV138" s="238"/>
      <c r="AW138" s="238"/>
      <c r="AX138" s="589"/>
      <c r="AY138" s="590"/>
      <c r="AZ138" s="591"/>
      <c r="BA138" s="592"/>
      <c r="BB138" s="430"/>
      <c r="BC138" s="422"/>
      <c r="BD138" s="422"/>
      <c r="BE138" s="422"/>
      <c r="BF138" s="423"/>
    </row>
    <row r="139" spans="2:58" ht="20.25" customHeight="1" x14ac:dyDescent="0.4">
      <c r="B139" s="517"/>
      <c r="C139" s="384"/>
      <c r="D139" s="385"/>
      <c r="E139" s="386"/>
      <c r="F139" s="83"/>
      <c r="G139" s="408"/>
      <c r="H139" s="412"/>
      <c r="I139" s="413"/>
      <c r="J139" s="413"/>
      <c r="K139" s="414"/>
      <c r="L139" s="368"/>
      <c r="M139" s="369"/>
      <c r="N139" s="369"/>
      <c r="O139" s="370"/>
      <c r="P139" s="499" t="s">
        <v>15</v>
      </c>
      <c r="Q139" s="500"/>
      <c r="R139" s="501"/>
      <c r="S139" s="232" t="str">
        <f>IF(S138="","",VLOOKUP(S138,'シフト記号表（勤務時間帯）'!$C$6:$K$35,9,FALSE))</f>
        <v/>
      </c>
      <c r="T139" s="233" t="str">
        <f>IF(T138="","",VLOOKUP(T138,'シフト記号表（勤務時間帯）'!$C$6:$K$35,9,FALSE))</f>
        <v/>
      </c>
      <c r="U139" s="233" t="str">
        <f>IF(U138="","",VLOOKUP(U138,'シフト記号表（勤務時間帯）'!$C$6:$K$35,9,FALSE))</f>
        <v/>
      </c>
      <c r="V139" s="233" t="str">
        <f>IF(V138="","",VLOOKUP(V138,'シフト記号表（勤務時間帯）'!$C$6:$K$35,9,FALSE))</f>
        <v/>
      </c>
      <c r="W139" s="233" t="str">
        <f>IF(W138="","",VLOOKUP(W138,'シフト記号表（勤務時間帯）'!$C$6:$K$35,9,FALSE))</f>
        <v/>
      </c>
      <c r="X139" s="233" t="str">
        <f>IF(X138="","",VLOOKUP(X138,'シフト記号表（勤務時間帯）'!$C$6:$K$35,9,FALSE))</f>
        <v/>
      </c>
      <c r="Y139" s="234" t="str">
        <f>IF(Y138="","",VLOOKUP(Y138,'シフト記号表（勤務時間帯）'!$C$6:$K$35,9,FALSE))</f>
        <v/>
      </c>
      <c r="Z139" s="232" t="str">
        <f>IF(Z138="","",VLOOKUP(Z138,'シフト記号表（勤務時間帯）'!$C$6:$K$35,9,FALSE))</f>
        <v/>
      </c>
      <c r="AA139" s="233" t="str">
        <f>IF(AA138="","",VLOOKUP(AA138,'シフト記号表（勤務時間帯）'!$C$6:$K$35,9,FALSE))</f>
        <v/>
      </c>
      <c r="AB139" s="233" t="str">
        <f>IF(AB138="","",VLOOKUP(AB138,'シフト記号表（勤務時間帯）'!$C$6:$K$35,9,FALSE))</f>
        <v/>
      </c>
      <c r="AC139" s="233" t="str">
        <f>IF(AC138="","",VLOOKUP(AC138,'シフト記号表（勤務時間帯）'!$C$6:$K$35,9,FALSE))</f>
        <v/>
      </c>
      <c r="AD139" s="233" t="str">
        <f>IF(AD138="","",VLOOKUP(AD138,'シフト記号表（勤務時間帯）'!$C$6:$K$35,9,FALSE))</f>
        <v/>
      </c>
      <c r="AE139" s="233" t="str">
        <f>IF(AE138="","",VLOOKUP(AE138,'シフト記号表（勤務時間帯）'!$C$6:$K$35,9,FALSE))</f>
        <v/>
      </c>
      <c r="AF139" s="234" t="str">
        <f>IF(AF138="","",VLOOKUP(AF138,'シフト記号表（勤務時間帯）'!$C$6:$K$35,9,FALSE))</f>
        <v/>
      </c>
      <c r="AG139" s="232" t="str">
        <f>IF(AG138="","",VLOOKUP(AG138,'シフト記号表（勤務時間帯）'!$C$6:$K$35,9,FALSE))</f>
        <v/>
      </c>
      <c r="AH139" s="233" t="str">
        <f>IF(AH138="","",VLOOKUP(AH138,'シフト記号表（勤務時間帯）'!$C$6:$K$35,9,FALSE))</f>
        <v/>
      </c>
      <c r="AI139" s="233" t="str">
        <f>IF(AI138="","",VLOOKUP(AI138,'シフト記号表（勤務時間帯）'!$C$6:$K$35,9,FALSE))</f>
        <v/>
      </c>
      <c r="AJ139" s="233" t="str">
        <f>IF(AJ138="","",VLOOKUP(AJ138,'シフト記号表（勤務時間帯）'!$C$6:$K$35,9,FALSE))</f>
        <v/>
      </c>
      <c r="AK139" s="233" t="str">
        <f>IF(AK138="","",VLOOKUP(AK138,'シフト記号表（勤務時間帯）'!$C$6:$K$35,9,FALSE))</f>
        <v/>
      </c>
      <c r="AL139" s="233" t="str">
        <f>IF(AL138="","",VLOOKUP(AL138,'シフト記号表（勤務時間帯）'!$C$6:$K$35,9,FALSE))</f>
        <v/>
      </c>
      <c r="AM139" s="234" t="str">
        <f>IF(AM138="","",VLOOKUP(AM138,'シフト記号表（勤務時間帯）'!$C$6:$K$35,9,FALSE))</f>
        <v/>
      </c>
      <c r="AN139" s="232" t="str">
        <f>IF(AN138="","",VLOOKUP(AN138,'シフト記号表（勤務時間帯）'!$C$6:$K$35,9,FALSE))</f>
        <v/>
      </c>
      <c r="AO139" s="233" t="str">
        <f>IF(AO138="","",VLOOKUP(AO138,'シフト記号表（勤務時間帯）'!$C$6:$K$35,9,FALSE))</f>
        <v/>
      </c>
      <c r="AP139" s="233" t="str">
        <f>IF(AP138="","",VLOOKUP(AP138,'シフト記号表（勤務時間帯）'!$C$6:$K$35,9,FALSE))</f>
        <v/>
      </c>
      <c r="AQ139" s="233" t="str">
        <f>IF(AQ138="","",VLOOKUP(AQ138,'シフト記号表（勤務時間帯）'!$C$6:$K$35,9,FALSE))</f>
        <v/>
      </c>
      <c r="AR139" s="233" t="str">
        <f>IF(AR138="","",VLOOKUP(AR138,'シフト記号表（勤務時間帯）'!$C$6:$K$35,9,FALSE))</f>
        <v/>
      </c>
      <c r="AS139" s="233" t="str">
        <f>IF(AS138="","",VLOOKUP(AS138,'シフト記号表（勤務時間帯）'!$C$6:$K$35,9,FALSE))</f>
        <v/>
      </c>
      <c r="AT139" s="234" t="str">
        <f>IF(AT138="","",VLOOKUP(AT138,'シフト記号表（勤務時間帯）'!$C$6:$K$35,9,FALSE))</f>
        <v/>
      </c>
      <c r="AU139" s="232" t="str">
        <f>IF(AU138="","",VLOOKUP(AU138,'シフト記号表（勤務時間帯）'!$C$6:$K$35,9,FALSE))</f>
        <v/>
      </c>
      <c r="AV139" s="233" t="str">
        <f>IF(AV138="","",VLOOKUP(AV138,'シフト記号表（勤務時間帯）'!$C$6:$K$35,9,FALSE))</f>
        <v/>
      </c>
      <c r="AW139" s="233" t="str">
        <f>IF(AW138="","",VLOOKUP(AW138,'シフト記号表（勤務時間帯）'!$C$6:$K$35,9,FALSE))</f>
        <v/>
      </c>
      <c r="AX139" s="502">
        <f>IF($BB$3="４週",SUM(S139:AT139),IF($BB$3="暦月",SUM(S139:AW139),""))</f>
        <v>0</v>
      </c>
      <c r="AY139" s="503"/>
      <c r="AZ139" s="504">
        <f>IF($BB$3="４週",AX139/4,IF($BB$3="暦月",'療養通所（100名）'!AX139/('療養通所（100名）'!$BB$8/7),""))</f>
        <v>0</v>
      </c>
      <c r="BA139" s="505"/>
      <c r="BB139" s="431"/>
      <c r="BC139" s="369"/>
      <c r="BD139" s="369"/>
      <c r="BE139" s="369"/>
      <c r="BF139" s="370"/>
    </row>
    <row r="140" spans="2:58" ht="20.25" customHeight="1" x14ac:dyDescent="0.4">
      <c r="B140" s="517"/>
      <c r="C140" s="387"/>
      <c r="D140" s="388"/>
      <c r="E140" s="389"/>
      <c r="F140" s="111">
        <f>C138</f>
        <v>0</v>
      </c>
      <c r="G140" s="419"/>
      <c r="H140" s="412"/>
      <c r="I140" s="413"/>
      <c r="J140" s="413"/>
      <c r="K140" s="414"/>
      <c r="L140" s="424"/>
      <c r="M140" s="425"/>
      <c r="N140" s="425"/>
      <c r="O140" s="426"/>
      <c r="P140" s="514" t="s">
        <v>45</v>
      </c>
      <c r="Q140" s="515"/>
      <c r="R140" s="516"/>
      <c r="S140" s="235" t="str">
        <f>IF(S138="","",VLOOKUP(S138,'シフト記号表（勤務時間帯）'!$C$6:$S$35,17,FALSE))</f>
        <v/>
      </c>
      <c r="T140" s="236" t="str">
        <f>IF(T138="","",VLOOKUP(T138,'シフト記号表（勤務時間帯）'!$C$6:$S$35,17,FALSE))</f>
        <v/>
      </c>
      <c r="U140" s="236" t="str">
        <f>IF(U138="","",VLOOKUP(U138,'シフト記号表（勤務時間帯）'!$C$6:$S$35,17,FALSE))</f>
        <v/>
      </c>
      <c r="V140" s="236" t="str">
        <f>IF(V138="","",VLOOKUP(V138,'シフト記号表（勤務時間帯）'!$C$6:$S$35,17,FALSE))</f>
        <v/>
      </c>
      <c r="W140" s="236" t="str">
        <f>IF(W138="","",VLOOKUP(W138,'シフト記号表（勤務時間帯）'!$C$6:$S$35,17,FALSE))</f>
        <v/>
      </c>
      <c r="X140" s="236" t="str">
        <f>IF(X138="","",VLOOKUP(X138,'シフト記号表（勤務時間帯）'!$C$6:$S$35,17,FALSE))</f>
        <v/>
      </c>
      <c r="Y140" s="237" t="str">
        <f>IF(Y138="","",VLOOKUP(Y138,'シフト記号表（勤務時間帯）'!$C$6:$S$35,17,FALSE))</f>
        <v/>
      </c>
      <c r="Z140" s="235" t="str">
        <f>IF(Z138="","",VLOOKUP(Z138,'シフト記号表（勤務時間帯）'!$C$6:$S$35,17,FALSE))</f>
        <v/>
      </c>
      <c r="AA140" s="236" t="str">
        <f>IF(AA138="","",VLOOKUP(AA138,'シフト記号表（勤務時間帯）'!$C$6:$S$35,17,FALSE))</f>
        <v/>
      </c>
      <c r="AB140" s="236" t="str">
        <f>IF(AB138="","",VLOOKUP(AB138,'シフト記号表（勤務時間帯）'!$C$6:$S$35,17,FALSE))</f>
        <v/>
      </c>
      <c r="AC140" s="236" t="str">
        <f>IF(AC138="","",VLOOKUP(AC138,'シフト記号表（勤務時間帯）'!$C$6:$S$35,17,FALSE))</f>
        <v/>
      </c>
      <c r="AD140" s="236" t="str">
        <f>IF(AD138="","",VLOOKUP(AD138,'シフト記号表（勤務時間帯）'!$C$6:$S$35,17,FALSE))</f>
        <v/>
      </c>
      <c r="AE140" s="236" t="str">
        <f>IF(AE138="","",VLOOKUP(AE138,'シフト記号表（勤務時間帯）'!$C$6:$S$35,17,FALSE))</f>
        <v/>
      </c>
      <c r="AF140" s="237" t="str">
        <f>IF(AF138="","",VLOOKUP(AF138,'シフト記号表（勤務時間帯）'!$C$6:$S$35,17,FALSE))</f>
        <v/>
      </c>
      <c r="AG140" s="235" t="str">
        <f>IF(AG138="","",VLOOKUP(AG138,'シフト記号表（勤務時間帯）'!$C$6:$S$35,17,FALSE))</f>
        <v/>
      </c>
      <c r="AH140" s="236" t="str">
        <f>IF(AH138="","",VLOOKUP(AH138,'シフト記号表（勤務時間帯）'!$C$6:$S$35,17,FALSE))</f>
        <v/>
      </c>
      <c r="AI140" s="236" t="str">
        <f>IF(AI138="","",VLOOKUP(AI138,'シフト記号表（勤務時間帯）'!$C$6:$S$35,17,FALSE))</f>
        <v/>
      </c>
      <c r="AJ140" s="236" t="str">
        <f>IF(AJ138="","",VLOOKUP(AJ138,'シフト記号表（勤務時間帯）'!$C$6:$S$35,17,FALSE))</f>
        <v/>
      </c>
      <c r="AK140" s="236" t="str">
        <f>IF(AK138="","",VLOOKUP(AK138,'シフト記号表（勤務時間帯）'!$C$6:$S$35,17,FALSE))</f>
        <v/>
      </c>
      <c r="AL140" s="236" t="str">
        <f>IF(AL138="","",VLOOKUP(AL138,'シフト記号表（勤務時間帯）'!$C$6:$S$35,17,FALSE))</f>
        <v/>
      </c>
      <c r="AM140" s="237" t="str">
        <f>IF(AM138="","",VLOOKUP(AM138,'シフト記号表（勤務時間帯）'!$C$6:$S$35,17,FALSE))</f>
        <v/>
      </c>
      <c r="AN140" s="235" t="str">
        <f>IF(AN138="","",VLOOKUP(AN138,'シフト記号表（勤務時間帯）'!$C$6:$S$35,17,FALSE))</f>
        <v/>
      </c>
      <c r="AO140" s="236" t="str">
        <f>IF(AO138="","",VLOOKUP(AO138,'シフト記号表（勤務時間帯）'!$C$6:$S$35,17,FALSE))</f>
        <v/>
      </c>
      <c r="AP140" s="236" t="str">
        <f>IF(AP138="","",VLOOKUP(AP138,'シフト記号表（勤務時間帯）'!$C$6:$S$35,17,FALSE))</f>
        <v/>
      </c>
      <c r="AQ140" s="236" t="str">
        <f>IF(AQ138="","",VLOOKUP(AQ138,'シフト記号表（勤務時間帯）'!$C$6:$S$35,17,FALSE))</f>
        <v/>
      </c>
      <c r="AR140" s="236" t="str">
        <f>IF(AR138="","",VLOOKUP(AR138,'シフト記号表（勤務時間帯）'!$C$6:$S$35,17,FALSE))</f>
        <v/>
      </c>
      <c r="AS140" s="236" t="str">
        <f>IF(AS138="","",VLOOKUP(AS138,'シフト記号表（勤務時間帯）'!$C$6:$S$35,17,FALSE))</f>
        <v/>
      </c>
      <c r="AT140" s="237" t="str">
        <f>IF(AT138="","",VLOOKUP(AT138,'シフト記号表（勤務時間帯）'!$C$6:$S$35,17,FALSE))</f>
        <v/>
      </c>
      <c r="AU140" s="235" t="str">
        <f>IF(AU138="","",VLOOKUP(AU138,'シフト記号表（勤務時間帯）'!$C$6:$S$35,17,FALSE))</f>
        <v/>
      </c>
      <c r="AV140" s="236" t="str">
        <f>IF(AV138="","",VLOOKUP(AV138,'シフト記号表（勤務時間帯）'!$C$6:$S$35,17,FALSE))</f>
        <v/>
      </c>
      <c r="AW140" s="236" t="str">
        <f>IF(AW138="","",VLOOKUP(AW138,'シフト記号表（勤務時間帯）'!$C$6:$S$35,17,FALSE))</f>
        <v/>
      </c>
      <c r="AX140" s="509">
        <f>IF($BB$3="４週",SUM(S140:AT140),IF($BB$3="暦月",SUM(S140:AW140),""))</f>
        <v>0</v>
      </c>
      <c r="AY140" s="510"/>
      <c r="AZ140" s="511">
        <f>IF($BB$3="４週",AX140/4,IF($BB$3="暦月",'療養通所（100名）'!AX140/('療養通所（100名）'!$BB$8/7),""))</f>
        <v>0</v>
      </c>
      <c r="BA140" s="512"/>
      <c r="BB140" s="432"/>
      <c r="BC140" s="425"/>
      <c r="BD140" s="425"/>
      <c r="BE140" s="425"/>
      <c r="BF140" s="426"/>
    </row>
    <row r="141" spans="2:58" ht="20.25" customHeight="1" x14ac:dyDescent="0.4">
      <c r="B141" s="517">
        <f>B138+1</f>
        <v>40</v>
      </c>
      <c r="C141" s="381"/>
      <c r="D141" s="382"/>
      <c r="E141" s="383"/>
      <c r="F141" s="108"/>
      <c r="G141" s="418"/>
      <c r="H141" s="420"/>
      <c r="I141" s="413"/>
      <c r="J141" s="413"/>
      <c r="K141" s="414"/>
      <c r="L141" s="421"/>
      <c r="M141" s="422"/>
      <c r="N141" s="422"/>
      <c r="O141" s="423"/>
      <c r="P141" s="483" t="s">
        <v>44</v>
      </c>
      <c r="Q141" s="484"/>
      <c r="R141" s="485"/>
      <c r="S141" s="239"/>
      <c r="T141" s="238"/>
      <c r="U141" s="238"/>
      <c r="V141" s="238"/>
      <c r="W141" s="238"/>
      <c r="X141" s="238"/>
      <c r="Y141" s="240"/>
      <c r="Z141" s="239"/>
      <c r="AA141" s="238"/>
      <c r="AB141" s="238"/>
      <c r="AC141" s="238"/>
      <c r="AD141" s="238"/>
      <c r="AE141" s="238"/>
      <c r="AF141" s="240"/>
      <c r="AG141" s="239"/>
      <c r="AH141" s="238"/>
      <c r="AI141" s="238"/>
      <c r="AJ141" s="238"/>
      <c r="AK141" s="238"/>
      <c r="AL141" s="238"/>
      <c r="AM141" s="240"/>
      <c r="AN141" s="239"/>
      <c r="AO141" s="238"/>
      <c r="AP141" s="238"/>
      <c r="AQ141" s="238"/>
      <c r="AR141" s="238"/>
      <c r="AS141" s="238"/>
      <c r="AT141" s="240"/>
      <c r="AU141" s="239"/>
      <c r="AV141" s="238"/>
      <c r="AW141" s="238"/>
      <c r="AX141" s="589"/>
      <c r="AY141" s="590"/>
      <c r="AZ141" s="591"/>
      <c r="BA141" s="592"/>
      <c r="BB141" s="430"/>
      <c r="BC141" s="422"/>
      <c r="BD141" s="422"/>
      <c r="BE141" s="422"/>
      <c r="BF141" s="423"/>
    </row>
    <row r="142" spans="2:58" ht="20.25" customHeight="1" x14ac:dyDescent="0.4">
      <c r="B142" s="517"/>
      <c r="C142" s="384"/>
      <c r="D142" s="385"/>
      <c r="E142" s="386"/>
      <c r="F142" s="83"/>
      <c r="G142" s="408"/>
      <c r="H142" s="412"/>
      <c r="I142" s="413"/>
      <c r="J142" s="413"/>
      <c r="K142" s="414"/>
      <c r="L142" s="368"/>
      <c r="M142" s="369"/>
      <c r="N142" s="369"/>
      <c r="O142" s="370"/>
      <c r="P142" s="499" t="s">
        <v>15</v>
      </c>
      <c r="Q142" s="500"/>
      <c r="R142" s="501"/>
      <c r="S142" s="232" t="str">
        <f>IF(S141="","",VLOOKUP(S141,'シフト記号表（勤務時間帯）'!$C$6:$K$35,9,FALSE))</f>
        <v/>
      </c>
      <c r="T142" s="233" t="str">
        <f>IF(T141="","",VLOOKUP(T141,'シフト記号表（勤務時間帯）'!$C$6:$K$35,9,FALSE))</f>
        <v/>
      </c>
      <c r="U142" s="233" t="str">
        <f>IF(U141="","",VLOOKUP(U141,'シフト記号表（勤務時間帯）'!$C$6:$K$35,9,FALSE))</f>
        <v/>
      </c>
      <c r="V142" s="233" t="str">
        <f>IF(V141="","",VLOOKUP(V141,'シフト記号表（勤務時間帯）'!$C$6:$K$35,9,FALSE))</f>
        <v/>
      </c>
      <c r="W142" s="233" t="str">
        <f>IF(W141="","",VLOOKUP(W141,'シフト記号表（勤務時間帯）'!$C$6:$K$35,9,FALSE))</f>
        <v/>
      </c>
      <c r="X142" s="233" t="str">
        <f>IF(X141="","",VLOOKUP(X141,'シフト記号表（勤務時間帯）'!$C$6:$K$35,9,FALSE))</f>
        <v/>
      </c>
      <c r="Y142" s="234" t="str">
        <f>IF(Y141="","",VLOOKUP(Y141,'シフト記号表（勤務時間帯）'!$C$6:$K$35,9,FALSE))</f>
        <v/>
      </c>
      <c r="Z142" s="232" t="str">
        <f>IF(Z141="","",VLOOKUP(Z141,'シフト記号表（勤務時間帯）'!$C$6:$K$35,9,FALSE))</f>
        <v/>
      </c>
      <c r="AA142" s="233" t="str">
        <f>IF(AA141="","",VLOOKUP(AA141,'シフト記号表（勤務時間帯）'!$C$6:$K$35,9,FALSE))</f>
        <v/>
      </c>
      <c r="AB142" s="233" t="str">
        <f>IF(AB141="","",VLOOKUP(AB141,'シフト記号表（勤務時間帯）'!$C$6:$K$35,9,FALSE))</f>
        <v/>
      </c>
      <c r="AC142" s="233" t="str">
        <f>IF(AC141="","",VLOOKUP(AC141,'シフト記号表（勤務時間帯）'!$C$6:$K$35,9,FALSE))</f>
        <v/>
      </c>
      <c r="AD142" s="233" t="str">
        <f>IF(AD141="","",VLOOKUP(AD141,'シフト記号表（勤務時間帯）'!$C$6:$K$35,9,FALSE))</f>
        <v/>
      </c>
      <c r="AE142" s="233" t="str">
        <f>IF(AE141="","",VLOOKUP(AE141,'シフト記号表（勤務時間帯）'!$C$6:$K$35,9,FALSE))</f>
        <v/>
      </c>
      <c r="AF142" s="234" t="str">
        <f>IF(AF141="","",VLOOKUP(AF141,'シフト記号表（勤務時間帯）'!$C$6:$K$35,9,FALSE))</f>
        <v/>
      </c>
      <c r="AG142" s="232" t="str">
        <f>IF(AG141="","",VLOOKUP(AG141,'シフト記号表（勤務時間帯）'!$C$6:$K$35,9,FALSE))</f>
        <v/>
      </c>
      <c r="AH142" s="233" t="str">
        <f>IF(AH141="","",VLOOKUP(AH141,'シフト記号表（勤務時間帯）'!$C$6:$K$35,9,FALSE))</f>
        <v/>
      </c>
      <c r="AI142" s="233" t="str">
        <f>IF(AI141="","",VLOOKUP(AI141,'シフト記号表（勤務時間帯）'!$C$6:$K$35,9,FALSE))</f>
        <v/>
      </c>
      <c r="AJ142" s="233" t="str">
        <f>IF(AJ141="","",VLOOKUP(AJ141,'シフト記号表（勤務時間帯）'!$C$6:$K$35,9,FALSE))</f>
        <v/>
      </c>
      <c r="AK142" s="233" t="str">
        <f>IF(AK141="","",VLOOKUP(AK141,'シフト記号表（勤務時間帯）'!$C$6:$K$35,9,FALSE))</f>
        <v/>
      </c>
      <c r="AL142" s="233" t="str">
        <f>IF(AL141="","",VLOOKUP(AL141,'シフト記号表（勤務時間帯）'!$C$6:$K$35,9,FALSE))</f>
        <v/>
      </c>
      <c r="AM142" s="234" t="str">
        <f>IF(AM141="","",VLOOKUP(AM141,'シフト記号表（勤務時間帯）'!$C$6:$K$35,9,FALSE))</f>
        <v/>
      </c>
      <c r="AN142" s="232" t="str">
        <f>IF(AN141="","",VLOOKUP(AN141,'シフト記号表（勤務時間帯）'!$C$6:$K$35,9,FALSE))</f>
        <v/>
      </c>
      <c r="AO142" s="233" t="str">
        <f>IF(AO141="","",VLOOKUP(AO141,'シフト記号表（勤務時間帯）'!$C$6:$K$35,9,FALSE))</f>
        <v/>
      </c>
      <c r="AP142" s="233" t="str">
        <f>IF(AP141="","",VLOOKUP(AP141,'シフト記号表（勤務時間帯）'!$C$6:$K$35,9,FALSE))</f>
        <v/>
      </c>
      <c r="AQ142" s="233" t="str">
        <f>IF(AQ141="","",VLOOKUP(AQ141,'シフト記号表（勤務時間帯）'!$C$6:$K$35,9,FALSE))</f>
        <v/>
      </c>
      <c r="AR142" s="233" t="str">
        <f>IF(AR141="","",VLOOKUP(AR141,'シフト記号表（勤務時間帯）'!$C$6:$K$35,9,FALSE))</f>
        <v/>
      </c>
      <c r="AS142" s="233" t="str">
        <f>IF(AS141="","",VLOOKUP(AS141,'シフト記号表（勤務時間帯）'!$C$6:$K$35,9,FALSE))</f>
        <v/>
      </c>
      <c r="AT142" s="234" t="str">
        <f>IF(AT141="","",VLOOKUP(AT141,'シフト記号表（勤務時間帯）'!$C$6:$K$35,9,FALSE))</f>
        <v/>
      </c>
      <c r="AU142" s="232" t="str">
        <f>IF(AU141="","",VLOOKUP(AU141,'シフト記号表（勤務時間帯）'!$C$6:$K$35,9,FALSE))</f>
        <v/>
      </c>
      <c r="AV142" s="233" t="str">
        <f>IF(AV141="","",VLOOKUP(AV141,'シフト記号表（勤務時間帯）'!$C$6:$K$35,9,FALSE))</f>
        <v/>
      </c>
      <c r="AW142" s="233" t="str">
        <f>IF(AW141="","",VLOOKUP(AW141,'シフト記号表（勤務時間帯）'!$C$6:$K$35,9,FALSE))</f>
        <v/>
      </c>
      <c r="AX142" s="502">
        <f>IF($BB$3="４週",SUM(S142:AT142),IF($BB$3="暦月",SUM(S142:AW142),""))</f>
        <v>0</v>
      </c>
      <c r="AY142" s="503"/>
      <c r="AZ142" s="504">
        <f>IF($BB$3="４週",AX142/4,IF($BB$3="暦月",'療養通所（100名）'!AX142/('療養通所（100名）'!$BB$8/7),""))</f>
        <v>0</v>
      </c>
      <c r="BA142" s="505"/>
      <c r="BB142" s="431"/>
      <c r="BC142" s="369"/>
      <c r="BD142" s="369"/>
      <c r="BE142" s="369"/>
      <c r="BF142" s="370"/>
    </row>
    <row r="143" spans="2:58" ht="20.25" customHeight="1" x14ac:dyDescent="0.4">
      <c r="B143" s="517"/>
      <c r="C143" s="387"/>
      <c r="D143" s="388"/>
      <c r="E143" s="389"/>
      <c r="F143" s="111">
        <f>C141</f>
        <v>0</v>
      </c>
      <c r="G143" s="419"/>
      <c r="H143" s="412"/>
      <c r="I143" s="413"/>
      <c r="J143" s="413"/>
      <c r="K143" s="414"/>
      <c r="L143" s="424"/>
      <c r="M143" s="425"/>
      <c r="N143" s="425"/>
      <c r="O143" s="426"/>
      <c r="P143" s="514" t="s">
        <v>45</v>
      </c>
      <c r="Q143" s="515"/>
      <c r="R143" s="516"/>
      <c r="S143" s="235" t="str">
        <f>IF(S141="","",VLOOKUP(S141,'シフト記号表（勤務時間帯）'!$C$6:$S$35,17,FALSE))</f>
        <v/>
      </c>
      <c r="T143" s="236" t="str">
        <f>IF(T141="","",VLOOKUP(T141,'シフト記号表（勤務時間帯）'!$C$6:$S$35,17,FALSE))</f>
        <v/>
      </c>
      <c r="U143" s="236" t="str">
        <f>IF(U141="","",VLOOKUP(U141,'シフト記号表（勤務時間帯）'!$C$6:$S$35,17,FALSE))</f>
        <v/>
      </c>
      <c r="V143" s="236" t="str">
        <f>IF(V141="","",VLOOKUP(V141,'シフト記号表（勤務時間帯）'!$C$6:$S$35,17,FALSE))</f>
        <v/>
      </c>
      <c r="W143" s="236" t="str">
        <f>IF(W141="","",VLOOKUP(W141,'シフト記号表（勤務時間帯）'!$C$6:$S$35,17,FALSE))</f>
        <v/>
      </c>
      <c r="X143" s="236" t="str">
        <f>IF(X141="","",VLOOKUP(X141,'シフト記号表（勤務時間帯）'!$C$6:$S$35,17,FALSE))</f>
        <v/>
      </c>
      <c r="Y143" s="237" t="str">
        <f>IF(Y141="","",VLOOKUP(Y141,'シフト記号表（勤務時間帯）'!$C$6:$S$35,17,FALSE))</f>
        <v/>
      </c>
      <c r="Z143" s="235" t="str">
        <f>IF(Z141="","",VLOOKUP(Z141,'シフト記号表（勤務時間帯）'!$C$6:$S$35,17,FALSE))</f>
        <v/>
      </c>
      <c r="AA143" s="236" t="str">
        <f>IF(AA141="","",VLOOKUP(AA141,'シフト記号表（勤務時間帯）'!$C$6:$S$35,17,FALSE))</f>
        <v/>
      </c>
      <c r="AB143" s="236" t="str">
        <f>IF(AB141="","",VLOOKUP(AB141,'シフト記号表（勤務時間帯）'!$C$6:$S$35,17,FALSE))</f>
        <v/>
      </c>
      <c r="AC143" s="236" t="str">
        <f>IF(AC141="","",VLOOKUP(AC141,'シフト記号表（勤務時間帯）'!$C$6:$S$35,17,FALSE))</f>
        <v/>
      </c>
      <c r="AD143" s="236" t="str">
        <f>IF(AD141="","",VLOOKUP(AD141,'シフト記号表（勤務時間帯）'!$C$6:$S$35,17,FALSE))</f>
        <v/>
      </c>
      <c r="AE143" s="236" t="str">
        <f>IF(AE141="","",VLOOKUP(AE141,'シフト記号表（勤務時間帯）'!$C$6:$S$35,17,FALSE))</f>
        <v/>
      </c>
      <c r="AF143" s="237" t="str">
        <f>IF(AF141="","",VLOOKUP(AF141,'シフト記号表（勤務時間帯）'!$C$6:$S$35,17,FALSE))</f>
        <v/>
      </c>
      <c r="AG143" s="235" t="str">
        <f>IF(AG141="","",VLOOKUP(AG141,'シフト記号表（勤務時間帯）'!$C$6:$S$35,17,FALSE))</f>
        <v/>
      </c>
      <c r="AH143" s="236" t="str">
        <f>IF(AH141="","",VLOOKUP(AH141,'シフト記号表（勤務時間帯）'!$C$6:$S$35,17,FALSE))</f>
        <v/>
      </c>
      <c r="AI143" s="236" t="str">
        <f>IF(AI141="","",VLOOKUP(AI141,'シフト記号表（勤務時間帯）'!$C$6:$S$35,17,FALSE))</f>
        <v/>
      </c>
      <c r="AJ143" s="236" t="str">
        <f>IF(AJ141="","",VLOOKUP(AJ141,'シフト記号表（勤務時間帯）'!$C$6:$S$35,17,FALSE))</f>
        <v/>
      </c>
      <c r="AK143" s="236" t="str">
        <f>IF(AK141="","",VLOOKUP(AK141,'シフト記号表（勤務時間帯）'!$C$6:$S$35,17,FALSE))</f>
        <v/>
      </c>
      <c r="AL143" s="236" t="str">
        <f>IF(AL141="","",VLOOKUP(AL141,'シフト記号表（勤務時間帯）'!$C$6:$S$35,17,FALSE))</f>
        <v/>
      </c>
      <c r="AM143" s="237" t="str">
        <f>IF(AM141="","",VLOOKUP(AM141,'シフト記号表（勤務時間帯）'!$C$6:$S$35,17,FALSE))</f>
        <v/>
      </c>
      <c r="AN143" s="235" t="str">
        <f>IF(AN141="","",VLOOKUP(AN141,'シフト記号表（勤務時間帯）'!$C$6:$S$35,17,FALSE))</f>
        <v/>
      </c>
      <c r="AO143" s="236" t="str">
        <f>IF(AO141="","",VLOOKUP(AO141,'シフト記号表（勤務時間帯）'!$C$6:$S$35,17,FALSE))</f>
        <v/>
      </c>
      <c r="AP143" s="236" t="str">
        <f>IF(AP141="","",VLOOKUP(AP141,'シフト記号表（勤務時間帯）'!$C$6:$S$35,17,FALSE))</f>
        <v/>
      </c>
      <c r="AQ143" s="236" t="str">
        <f>IF(AQ141="","",VLOOKUP(AQ141,'シフト記号表（勤務時間帯）'!$C$6:$S$35,17,FALSE))</f>
        <v/>
      </c>
      <c r="AR143" s="236" t="str">
        <f>IF(AR141="","",VLOOKUP(AR141,'シフト記号表（勤務時間帯）'!$C$6:$S$35,17,FALSE))</f>
        <v/>
      </c>
      <c r="AS143" s="236" t="str">
        <f>IF(AS141="","",VLOOKUP(AS141,'シフト記号表（勤務時間帯）'!$C$6:$S$35,17,FALSE))</f>
        <v/>
      </c>
      <c r="AT143" s="237" t="str">
        <f>IF(AT141="","",VLOOKUP(AT141,'シフト記号表（勤務時間帯）'!$C$6:$S$35,17,FALSE))</f>
        <v/>
      </c>
      <c r="AU143" s="235" t="str">
        <f>IF(AU141="","",VLOOKUP(AU141,'シフト記号表（勤務時間帯）'!$C$6:$S$35,17,FALSE))</f>
        <v/>
      </c>
      <c r="AV143" s="236" t="str">
        <f>IF(AV141="","",VLOOKUP(AV141,'シフト記号表（勤務時間帯）'!$C$6:$S$35,17,FALSE))</f>
        <v/>
      </c>
      <c r="AW143" s="236" t="str">
        <f>IF(AW141="","",VLOOKUP(AW141,'シフト記号表（勤務時間帯）'!$C$6:$S$35,17,FALSE))</f>
        <v/>
      </c>
      <c r="AX143" s="509">
        <f>IF($BB$3="４週",SUM(S143:AT143),IF($BB$3="暦月",SUM(S143:AW143),""))</f>
        <v>0</v>
      </c>
      <c r="AY143" s="510"/>
      <c r="AZ143" s="511">
        <f>IF($BB$3="４週",AX143/4,IF($BB$3="暦月",'療養通所（100名）'!AX143/('療養通所（100名）'!$BB$8/7),""))</f>
        <v>0</v>
      </c>
      <c r="BA143" s="512"/>
      <c r="BB143" s="432"/>
      <c r="BC143" s="425"/>
      <c r="BD143" s="425"/>
      <c r="BE143" s="425"/>
      <c r="BF143" s="426"/>
    </row>
    <row r="144" spans="2:58" ht="20.25" customHeight="1" x14ac:dyDescent="0.4">
      <c r="B144" s="517">
        <f>B141+1</f>
        <v>41</v>
      </c>
      <c r="C144" s="381"/>
      <c r="D144" s="382"/>
      <c r="E144" s="383"/>
      <c r="F144" s="108"/>
      <c r="G144" s="418"/>
      <c r="H144" s="420"/>
      <c r="I144" s="413"/>
      <c r="J144" s="413"/>
      <c r="K144" s="414"/>
      <c r="L144" s="421"/>
      <c r="M144" s="422"/>
      <c r="N144" s="422"/>
      <c r="O144" s="423"/>
      <c r="P144" s="483" t="s">
        <v>44</v>
      </c>
      <c r="Q144" s="484"/>
      <c r="R144" s="485"/>
      <c r="S144" s="239"/>
      <c r="T144" s="238"/>
      <c r="U144" s="238"/>
      <c r="V144" s="238"/>
      <c r="W144" s="238"/>
      <c r="X144" s="238"/>
      <c r="Y144" s="240"/>
      <c r="Z144" s="239"/>
      <c r="AA144" s="238"/>
      <c r="AB144" s="238"/>
      <c r="AC144" s="238"/>
      <c r="AD144" s="238"/>
      <c r="AE144" s="238"/>
      <c r="AF144" s="240"/>
      <c r="AG144" s="239"/>
      <c r="AH144" s="238"/>
      <c r="AI144" s="238"/>
      <c r="AJ144" s="238"/>
      <c r="AK144" s="238"/>
      <c r="AL144" s="238"/>
      <c r="AM144" s="240"/>
      <c r="AN144" s="239"/>
      <c r="AO144" s="238"/>
      <c r="AP144" s="238"/>
      <c r="AQ144" s="238"/>
      <c r="AR144" s="238"/>
      <c r="AS144" s="238"/>
      <c r="AT144" s="240"/>
      <c r="AU144" s="239"/>
      <c r="AV144" s="238"/>
      <c r="AW144" s="238"/>
      <c r="AX144" s="589"/>
      <c r="AY144" s="590"/>
      <c r="AZ144" s="591"/>
      <c r="BA144" s="592"/>
      <c r="BB144" s="430"/>
      <c r="BC144" s="422"/>
      <c r="BD144" s="422"/>
      <c r="BE144" s="422"/>
      <c r="BF144" s="423"/>
    </row>
    <row r="145" spans="2:58" ht="20.25" customHeight="1" x14ac:dyDescent="0.4">
      <c r="B145" s="517"/>
      <c r="C145" s="384"/>
      <c r="D145" s="385"/>
      <c r="E145" s="386"/>
      <c r="F145" s="83"/>
      <c r="G145" s="408"/>
      <c r="H145" s="412"/>
      <c r="I145" s="413"/>
      <c r="J145" s="413"/>
      <c r="K145" s="414"/>
      <c r="L145" s="368"/>
      <c r="M145" s="369"/>
      <c r="N145" s="369"/>
      <c r="O145" s="370"/>
      <c r="P145" s="499" t="s">
        <v>15</v>
      </c>
      <c r="Q145" s="500"/>
      <c r="R145" s="501"/>
      <c r="S145" s="232" t="str">
        <f>IF(S144="","",VLOOKUP(S144,'シフト記号表（勤務時間帯）'!$C$6:$K$35,9,FALSE))</f>
        <v/>
      </c>
      <c r="T145" s="233" t="str">
        <f>IF(T144="","",VLOOKUP(T144,'シフト記号表（勤務時間帯）'!$C$6:$K$35,9,FALSE))</f>
        <v/>
      </c>
      <c r="U145" s="233" t="str">
        <f>IF(U144="","",VLOOKUP(U144,'シフト記号表（勤務時間帯）'!$C$6:$K$35,9,FALSE))</f>
        <v/>
      </c>
      <c r="V145" s="233" t="str">
        <f>IF(V144="","",VLOOKUP(V144,'シフト記号表（勤務時間帯）'!$C$6:$K$35,9,FALSE))</f>
        <v/>
      </c>
      <c r="W145" s="233" t="str">
        <f>IF(W144="","",VLOOKUP(W144,'シフト記号表（勤務時間帯）'!$C$6:$K$35,9,FALSE))</f>
        <v/>
      </c>
      <c r="X145" s="233" t="str">
        <f>IF(X144="","",VLOOKUP(X144,'シフト記号表（勤務時間帯）'!$C$6:$K$35,9,FALSE))</f>
        <v/>
      </c>
      <c r="Y145" s="234" t="str">
        <f>IF(Y144="","",VLOOKUP(Y144,'シフト記号表（勤務時間帯）'!$C$6:$K$35,9,FALSE))</f>
        <v/>
      </c>
      <c r="Z145" s="232" t="str">
        <f>IF(Z144="","",VLOOKUP(Z144,'シフト記号表（勤務時間帯）'!$C$6:$K$35,9,FALSE))</f>
        <v/>
      </c>
      <c r="AA145" s="233" t="str">
        <f>IF(AA144="","",VLOOKUP(AA144,'シフト記号表（勤務時間帯）'!$C$6:$K$35,9,FALSE))</f>
        <v/>
      </c>
      <c r="AB145" s="233" t="str">
        <f>IF(AB144="","",VLOOKUP(AB144,'シフト記号表（勤務時間帯）'!$C$6:$K$35,9,FALSE))</f>
        <v/>
      </c>
      <c r="AC145" s="233" t="str">
        <f>IF(AC144="","",VLOOKUP(AC144,'シフト記号表（勤務時間帯）'!$C$6:$K$35,9,FALSE))</f>
        <v/>
      </c>
      <c r="AD145" s="233" t="str">
        <f>IF(AD144="","",VLOOKUP(AD144,'シフト記号表（勤務時間帯）'!$C$6:$K$35,9,FALSE))</f>
        <v/>
      </c>
      <c r="AE145" s="233" t="str">
        <f>IF(AE144="","",VLOOKUP(AE144,'シフト記号表（勤務時間帯）'!$C$6:$K$35,9,FALSE))</f>
        <v/>
      </c>
      <c r="AF145" s="234" t="str">
        <f>IF(AF144="","",VLOOKUP(AF144,'シフト記号表（勤務時間帯）'!$C$6:$K$35,9,FALSE))</f>
        <v/>
      </c>
      <c r="AG145" s="232" t="str">
        <f>IF(AG144="","",VLOOKUP(AG144,'シフト記号表（勤務時間帯）'!$C$6:$K$35,9,FALSE))</f>
        <v/>
      </c>
      <c r="AH145" s="233" t="str">
        <f>IF(AH144="","",VLOOKUP(AH144,'シフト記号表（勤務時間帯）'!$C$6:$K$35,9,FALSE))</f>
        <v/>
      </c>
      <c r="AI145" s="233" t="str">
        <f>IF(AI144="","",VLOOKUP(AI144,'シフト記号表（勤務時間帯）'!$C$6:$K$35,9,FALSE))</f>
        <v/>
      </c>
      <c r="AJ145" s="233" t="str">
        <f>IF(AJ144="","",VLOOKUP(AJ144,'シフト記号表（勤務時間帯）'!$C$6:$K$35,9,FALSE))</f>
        <v/>
      </c>
      <c r="AK145" s="233" t="str">
        <f>IF(AK144="","",VLOOKUP(AK144,'シフト記号表（勤務時間帯）'!$C$6:$K$35,9,FALSE))</f>
        <v/>
      </c>
      <c r="AL145" s="233" t="str">
        <f>IF(AL144="","",VLOOKUP(AL144,'シフト記号表（勤務時間帯）'!$C$6:$K$35,9,FALSE))</f>
        <v/>
      </c>
      <c r="AM145" s="234" t="str">
        <f>IF(AM144="","",VLOOKUP(AM144,'シフト記号表（勤務時間帯）'!$C$6:$K$35,9,FALSE))</f>
        <v/>
      </c>
      <c r="AN145" s="232" t="str">
        <f>IF(AN144="","",VLOOKUP(AN144,'シフト記号表（勤務時間帯）'!$C$6:$K$35,9,FALSE))</f>
        <v/>
      </c>
      <c r="AO145" s="233" t="str">
        <f>IF(AO144="","",VLOOKUP(AO144,'シフト記号表（勤務時間帯）'!$C$6:$K$35,9,FALSE))</f>
        <v/>
      </c>
      <c r="AP145" s="233" t="str">
        <f>IF(AP144="","",VLOOKUP(AP144,'シフト記号表（勤務時間帯）'!$C$6:$K$35,9,FALSE))</f>
        <v/>
      </c>
      <c r="AQ145" s="233" t="str">
        <f>IF(AQ144="","",VLOOKUP(AQ144,'シフト記号表（勤務時間帯）'!$C$6:$K$35,9,FALSE))</f>
        <v/>
      </c>
      <c r="AR145" s="233" t="str">
        <f>IF(AR144="","",VLOOKUP(AR144,'シフト記号表（勤務時間帯）'!$C$6:$K$35,9,FALSE))</f>
        <v/>
      </c>
      <c r="AS145" s="233" t="str">
        <f>IF(AS144="","",VLOOKUP(AS144,'シフト記号表（勤務時間帯）'!$C$6:$K$35,9,FALSE))</f>
        <v/>
      </c>
      <c r="AT145" s="234" t="str">
        <f>IF(AT144="","",VLOOKUP(AT144,'シフト記号表（勤務時間帯）'!$C$6:$K$35,9,FALSE))</f>
        <v/>
      </c>
      <c r="AU145" s="232" t="str">
        <f>IF(AU144="","",VLOOKUP(AU144,'シフト記号表（勤務時間帯）'!$C$6:$K$35,9,FALSE))</f>
        <v/>
      </c>
      <c r="AV145" s="233" t="str">
        <f>IF(AV144="","",VLOOKUP(AV144,'シフト記号表（勤務時間帯）'!$C$6:$K$35,9,FALSE))</f>
        <v/>
      </c>
      <c r="AW145" s="233" t="str">
        <f>IF(AW144="","",VLOOKUP(AW144,'シフト記号表（勤務時間帯）'!$C$6:$K$35,9,FALSE))</f>
        <v/>
      </c>
      <c r="AX145" s="502">
        <f>IF($BB$3="４週",SUM(S145:AT145),IF($BB$3="暦月",SUM(S145:AW145),""))</f>
        <v>0</v>
      </c>
      <c r="AY145" s="503"/>
      <c r="AZ145" s="504">
        <f>IF($BB$3="４週",AX145/4,IF($BB$3="暦月",'療養通所（100名）'!AX145/('療養通所（100名）'!$BB$8/7),""))</f>
        <v>0</v>
      </c>
      <c r="BA145" s="505"/>
      <c r="BB145" s="431"/>
      <c r="BC145" s="369"/>
      <c r="BD145" s="369"/>
      <c r="BE145" s="369"/>
      <c r="BF145" s="370"/>
    </row>
    <row r="146" spans="2:58" ht="20.25" customHeight="1" x14ac:dyDescent="0.4">
      <c r="B146" s="517"/>
      <c r="C146" s="387"/>
      <c r="D146" s="388"/>
      <c r="E146" s="389"/>
      <c r="F146" s="111">
        <f>C144</f>
        <v>0</v>
      </c>
      <c r="G146" s="419"/>
      <c r="H146" s="412"/>
      <c r="I146" s="413"/>
      <c r="J146" s="413"/>
      <c r="K146" s="414"/>
      <c r="L146" s="424"/>
      <c r="M146" s="425"/>
      <c r="N146" s="425"/>
      <c r="O146" s="426"/>
      <c r="P146" s="514" t="s">
        <v>45</v>
      </c>
      <c r="Q146" s="515"/>
      <c r="R146" s="516"/>
      <c r="S146" s="235" t="str">
        <f>IF(S144="","",VLOOKUP(S144,'シフト記号表（勤務時間帯）'!$C$6:$S$35,17,FALSE))</f>
        <v/>
      </c>
      <c r="T146" s="236" t="str">
        <f>IF(T144="","",VLOOKUP(T144,'シフト記号表（勤務時間帯）'!$C$6:$S$35,17,FALSE))</f>
        <v/>
      </c>
      <c r="U146" s="236" t="str">
        <f>IF(U144="","",VLOOKUP(U144,'シフト記号表（勤務時間帯）'!$C$6:$S$35,17,FALSE))</f>
        <v/>
      </c>
      <c r="V146" s="236" t="str">
        <f>IF(V144="","",VLOOKUP(V144,'シフト記号表（勤務時間帯）'!$C$6:$S$35,17,FALSE))</f>
        <v/>
      </c>
      <c r="W146" s="236" t="str">
        <f>IF(W144="","",VLOOKUP(W144,'シフト記号表（勤務時間帯）'!$C$6:$S$35,17,FALSE))</f>
        <v/>
      </c>
      <c r="X146" s="236" t="str">
        <f>IF(X144="","",VLOOKUP(X144,'シフト記号表（勤務時間帯）'!$C$6:$S$35,17,FALSE))</f>
        <v/>
      </c>
      <c r="Y146" s="237" t="str">
        <f>IF(Y144="","",VLOOKUP(Y144,'シフト記号表（勤務時間帯）'!$C$6:$S$35,17,FALSE))</f>
        <v/>
      </c>
      <c r="Z146" s="235" t="str">
        <f>IF(Z144="","",VLOOKUP(Z144,'シフト記号表（勤務時間帯）'!$C$6:$S$35,17,FALSE))</f>
        <v/>
      </c>
      <c r="AA146" s="236" t="str">
        <f>IF(AA144="","",VLOOKUP(AA144,'シフト記号表（勤務時間帯）'!$C$6:$S$35,17,FALSE))</f>
        <v/>
      </c>
      <c r="AB146" s="236" t="str">
        <f>IF(AB144="","",VLOOKUP(AB144,'シフト記号表（勤務時間帯）'!$C$6:$S$35,17,FALSE))</f>
        <v/>
      </c>
      <c r="AC146" s="236" t="str">
        <f>IF(AC144="","",VLOOKUP(AC144,'シフト記号表（勤務時間帯）'!$C$6:$S$35,17,FALSE))</f>
        <v/>
      </c>
      <c r="AD146" s="236" t="str">
        <f>IF(AD144="","",VLOOKUP(AD144,'シフト記号表（勤務時間帯）'!$C$6:$S$35,17,FALSE))</f>
        <v/>
      </c>
      <c r="AE146" s="236" t="str">
        <f>IF(AE144="","",VLOOKUP(AE144,'シフト記号表（勤務時間帯）'!$C$6:$S$35,17,FALSE))</f>
        <v/>
      </c>
      <c r="AF146" s="237" t="str">
        <f>IF(AF144="","",VLOOKUP(AF144,'シフト記号表（勤務時間帯）'!$C$6:$S$35,17,FALSE))</f>
        <v/>
      </c>
      <c r="AG146" s="235" t="str">
        <f>IF(AG144="","",VLOOKUP(AG144,'シフト記号表（勤務時間帯）'!$C$6:$S$35,17,FALSE))</f>
        <v/>
      </c>
      <c r="AH146" s="236" t="str">
        <f>IF(AH144="","",VLOOKUP(AH144,'シフト記号表（勤務時間帯）'!$C$6:$S$35,17,FALSE))</f>
        <v/>
      </c>
      <c r="AI146" s="236" t="str">
        <f>IF(AI144="","",VLOOKUP(AI144,'シフト記号表（勤務時間帯）'!$C$6:$S$35,17,FALSE))</f>
        <v/>
      </c>
      <c r="AJ146" s="236" t="str">
        <f>IF(AJ144="","",VLOOKUP(AJ144,'シフト記号表（勤務時間帯）'!$C$6:$S$35,17,FALSE))</f>
        <v/>
      </c>
      <c r="AK146" s="236" t="str">
        <f>IF(AK144="","",VLOOKUP(AK144,'シフト記号表（勤務時間帯）'!$C$6:$S$35,17,FALSE))</f>
        <v/>
      </c>
      <c r="AL146" s="236" t="str">
        <f>IF(AL144="","",VLOOKUP(AL144,'シフト記号表（勤務時間帯）'!$C$6:$S$35,17,FALSE))</f>
        <v/>
      </c>
      <c r="AM146" s="237" t="str">
        <f>IF(AM144="","",VLOOKUP(AM144,'シフト記号表（勤務時間帯）'!$C$6:$S$35,17,FALSE))</f>
        <v/>
      </c>
      <c r="AN146" s="235" t="str">
        <f>IF(AN144="","",VLOOKUP(AN144,'シフト記号表（勤務時間帯）'!$C$6:$S$35,17,FALSE))</f>
        <v/>
      </c>
      <c r="AO146" s="236" t="str">
        <f>IF(AO144="","",VLOOKUP(AO144,'シフト記号表（勤務時間帯）'!$C$6:$S$35,17,FALSE))</f>
        <v/>
      </c>
      <c r="AP146" s="236" t="str">
        <f>IF(AP144="","",VLOOKUP(AP144,'シフト記号表（勤務時間帯）'!$C$6:$S$35,17,FALSE))</f>
        <v/>
      </c>
      <c r="AQ146" s="236" t="str">
        <f>IF(AQ144="","",VLOOKUP(AQ144,'シフト記号表（勤務時間帯）'!$C$6:$S$35,17,FALSE))</f>
        <v/>
      </c>
      <c r="AR146" s="236" t="str">
        <f>IF(AR144="","",VLOOKUP(AR144,'シフト記号表（勤務時間帯）'!$C$6:$S$35,17,FALSE))</f>
        <v/>
      </c>
      <c r="AS146" s="236" t="str">
        <f>IF(AS144="","",VLOOKUP(AS144,'シフト記号表（勤務時間帯）'!$C$6:$S$35,17,FALSE))</f>
        <v/>
      </c>
      <c r="AT146" s="237" t="str">
        <f>IF(AT144="","",VLOOKUP(AT144,'シフト記号表（勤務時間帯）'!$C$6:$S$35,17,FALSE))</f>
        <v/>
      </c>
      <c r="AU146" s="235" t="str">
        <f>IF(AU144="","",VLOOKUP(AU144,'シフト記号表（勤務時間帯）'!$C$6:$S$35,17,FALSE))</f>
        <v/>
      </c>
      <c r="AV146" s="236" t="str">
        <f>IF(AV144="","",VLOOKUP(AV144,'シフト記号表（勤務時間帯）'!$C$6:$S$35,17,FALSE))</f>
        <v/>
      </c>
      <c r="AW146" s="236" t="str">
        <f>IF(AW144="","",VLOOKUP(AW144,'シフト記号表（勤務時間帯）'!$C$6:$S$35,17,FALSE))</f>
        <v/>
      </c>
      <c r="AX146" s="509">
        <f>IF($BB$3="４週",SUM(S146:AT146),IF($BB$3="暦月",SUM(S146:AW146),""))</f>
        <v>0</v>
      </c>
      <c r="AY146" s="510"/>
      <c r="AZ146" s="511">
        <f>IF($BB$3="４週",AX146/4,IF($BB$3="暦月",'療養通所（100名）'!AX146/('療養通所（100名）'!$BB$8/7),""))</f>
        <v>0</v>
      </c>
      <c r="BA146" s="512"/>
      <c r="BB146" s="432"/>
      <c r="BC146" s="425"/>
      <c r="BD146" s="425"/>
      <c r="BE146" s="425"/>
      <c r="BF146" s="426"/>
    </row>
    <row r="147" spans="2:58" ht="20.25" customHeight="1" x14ac:dyDescent="0.4">
      <c r="B147" s="517">
        <f>B144+1</f>
        <v>42</v>
      </c>
      <c r="C147" s="381"/>
      <c r="D147" s="382"/>
      <c r="E147" s="383"/>
      <c r="F147" s="108"/>
      <c r="G147" s="418"/>
      <c r="H147" s="420"/>
      <c r="I147" s="413"/>
      <c r="J147" s="413"/>
      <c r="K147" s="414"/>
      <c r="L147" s="421"/>
      <c r="M147" s="422"/>
      <c r="N147" s="422"/>
      <c r="O147" s="423"/>
      <c r="P147" s="483" t="s">
        <v>44</v>
      </c>
      <c r="Q147" s="484"/>
      <c r="R147" s="485"/>
      <c r="S147" s="239"/>
      <c r="T147" s="238"/>
      <c r="U147" s="238"/>
      <c r="V147" s="238"/>
      <c r="W147" s="238"/>
      <c r="X147" s="238"/>
      <c r="Y147" s="240"/>
      <c r="Z147" s="239"/>
      <c r="AA147" s="238"/>
      <c r="AB147" s="238"/>
      <c r="AC147" s="238"/>
      <c r="AD147" s="238"/>
      <c r="AE147" s="238"/>
      <c r="AF147" s="240"/>
      <c r="AG147" s="239"/>
      <c r="AH147" s="238"/>
      <c r="AI147" s="238"/>
      <c r="AJ147" s="238"/>
      <c r="AK147" s="238"/>
      <c r="AL147" s="238"/>
      <c r="AM147" s="240"/>
      <c r="AN147" s="239"/>
      <c r="AO147" s="238"/>
      <c r="AP147" s="238"/>
      <c r="AQ147" s="238"/>
      <c r="AR147" s="238"/>
      <c r="AS147" s="238"/>
      <c r="AT147" s="240"/>
      <c r="AU147" s="239"/>
      <c r="AV147" s="238"/>
      <c r="AW147" s="238"/>
      <c r="AX147" s="589"/>
      <c r="AY147" s="590"/>
      <c r="AZ147" s="591"/>
      <c r="BA147" s="592"/>
      <c r="BB147" s="430"/>
      <c r="BC147" s="422"/>
      <c r="BD147" s="422"/>
      <c r="BE147" s="422"/>
      <c r="BF147" s="423"/>
    </row>
    <row r="148" spans="2:58" ht="20.25" customHeight="1" x14ac:dyDescent="0.4">
      <c r="B148" s="517"/>
      <c r="C148" s="384"/>
      <c r="D148" s="385"/>
      <c r="E148" s="386"/>
      <c r="F148" s="83"/>
      <c r="G148" s="408"/>
      <c r="H148" s="412"/>
      <c r="I148" s="413"/>
      <c r="J148" s="413"/>
      <c r="K148" s="414"/>
      <c r="L148" s="368"/>
      <c r="M148" s="369"/>
      <c r="N148" s="369"/>
      <c r="O148" s="370"/>
      <c r="P148" s="499" t="s">
        <v>15</v>
      </c>
      <c r="Q148" s="500"/>
      <c r="R148" s="501"/>
      <c r="S148" s="232" t="str">
        <f>IF(S147="","",VLOOKUP(S147,'シフト記号表（勤務時間帯）'!$C$6:$K$35,9,FALSE))</f>
        <v/>
      </c>
      <c r="T148" s="233" t="str">
        <f>IF(T147="","",VLOOKUP(T147,'シフト記号表（勤務時間帯）'!$C$6:$K$35,9,FALSE))</f>
        <v/>
      </c>
      <c r="U148" s="233" t="str">
        <f>IF(U147="","",VLOOKUP(U147,'シフト記号表（勤務時間帯）'!$C$6:$K$35,9,FALSE))</f>
        <v/>
      </c>
      <c r="V148" s="233" t="str">
        <f>IF(V147="","",VLOOKUP(V147,'シフト記号表（勤務時間帯）'!$C$6:$K$35,9,FALSE))</f>
        <v/>
      </c>
      <c r="W148" s="233" t="str">
        <f>IF(W147="","",VLOOKUP(W147,'シフト記号表（勤務時間帯）'!$C$6:$K$35,9,FALSE))</f>
        <v/>
      </c>
      <c r="X148" s="233" t="str">
        <f>IF(X147="","",VLOOKUP(X147,'シフト記号表（勤務時間帯）'!$C$6:$K$35,9,FALSE))</f>
        <v/>
      </c>
      <c r="Y148" s="234" t="str">
        <f>IF(Y147="","",VLOOKUP(Y147,'シフト記号表（勤務時間帯）'!$C$6:$K$35,9,FALSE))</f>
        <v/>
      </c>
      <c r="Z148" s="232" t="str">
        <f>IF(Z147="","",VLOOKUP(Z147,'シフト記号表（勤務時間帯）'!$C$6:$K$35,9,FALSE))</f>
        <v/>
      </c>
      <c r="AA148" s="233" t="str">
        <f>IF(AA147="","",VLOOKUP(AA147,'シフト記号表（勤務時間帯）'!$C$6:$K$35,9,FALSE))</f>
        <v/>
      </c>
      <c r="AB148" s="233" t="str">
        <f>IF(AB147="","",VLOOKUP(AB147,'シフト記号表（勤務時間帯）'!$C$6:$K$35,9,FALSE))</f>
        <v/>
      </c>
      <c r="AC148" s="233" t="str">
        <f>IF(AC147="","",VLOOKUP(AC147,'シフト記号表（勤務時間帯）'!$C$6:$K$35,9,FALSE))</f>
        <v/>
      </c>
      <c r="AD148" s="233" t="str">
        <f>IF(AD147="","",VLOOKUP(AD147,'シフト記号表（勤務時間帯）'!$C$6:$K$35,9,FALSE))</f>
        <v/>
      </c>
      <c r="AE148" s="233" t="str">
        <f>IF(AE147="","",VLOOKUP(AE147,'シフト記号表（勤務時間帯）'!$C$6:$K$35,9,FALSE))</f>
        <v/>
      </c>
      <c r="AF148" s="234" t="str">
        <f>IF(AF147="","",VLOOKUP(AF147,'シフト記号表（勤務時間帯）'!$C$6:$K$35,9,FALSE))</f>
        <v/>
      </c>
      <c r="AG148" s="232" t="str">
        <f>IF(AG147="","",VLOOKUP(AG147,'シフト記号表（勤務時間帯）'!$C$6:$K$35,9,FALSE))</f>
        <v/>
      </c>
      <c r="AH148" s="233" t="str">
        <f>IF(AH147="","",VLOOKUP(AH147,'シフト記号表（勤務時間帯）'!$C$6:$K$35,9,FALSE))</f>
        <v/>
      </c>
      <c r="AI148" s="233" t="str">
        <f>IF(AI147="","",VLOOKUP(AI147,'シフト記号表（勤務時間帯）'!$C$6:$K$35,9,FALSE))</f>
        <v/>
      </c>
      <c r="AJ148" s="233" t="str">
        <f>IF(AJ147="","",VLOOKUP(AJ147,'シフト記号表（勤務時間帯）'!$C$6:$K$35,9,FALSE))</f>
        <v/>
      </c>
      <c r="AK148" s="233" t="str">
        <f>IF(AK147="","",VLOOKUP(AK147,'シフト記号表（勤務時間帯）'!$C$6:$K$35,9,FALSE))</f>
        <v/>
      </c>
      <c r="AL148" s="233" t="str">
        <f>IF(AL147="","",VLOOKUP(AL147,'シフト記号表（勤務時間帯）'!$C$6:$K$35,9,FALSE))</f>
        <v/>
      </c>
      <c r="AM148" s="234" t="str">
        <f>IF(AM147="","",VLOOKUP(AM147,'シフト記号表（勤務時間帯）'!$C$6:$K$35,9,FALSE))</f>
        <v/>
      </c>
      <c r="AN148" s="232" t="str">
        <f>IF(AN147="","",VLOOKUP(AN147,'シフト記号表（勤務時間帯）'!$C$6:$K$35,9,FALSE))</f>
        <v/>
      </c>
      <c r="AO148" s="233" t="str">
        <f>IF(AO147="","",VLOOKUP(AO147,'シフト記号表（勤務時間帯）'!$C$6:$K$35,9,FALSE))</f>
        <v/>
      </c>
      <c r="AP148" s="233" t="str">
        <f>IF(AP147="","",VLOOKUP(AP147,'シフト記号表（勤務時間帯）'!$C$6:$K$35,9,FALSE))</f>
        <v/>
      </c>
      <c r="AQ148" s="233" t="str">
        <f>IF(AQ147="","",VLOOKUP(AQ147,'シフト記号表（勤務時間帯）'!$C$6:$K$35,9,FALSE))</f>
        <v/>
      </c>
      <c r="AR148" s="233" t="str">
        <f>IF(AR147="","",VLOOKUP(AR147,'シフト記号表（勤務時間帯）'!$C$6:$K$35,9,FALSE))</f>
        <v/>
      </c>
      <c r="AS148" s="233" t="str">
        <f>IF(AS147="","",VLOOKUP(AS147,'シフト記号表（勤務時間帯）'!$C$6:$K$35,9,FALSE))</f>
        <v/>
      </c>
      <c r="AT148" s="234" t="str">
        <f>IF(AT147="","",VLOOKUP(AT147,'シフト記号表（勤務時間帯）'!$C$6:$K$35,9,FALSE))</f>
        <v/>
      </c>
      <c r="AU148" s="232" t="str">
        <f>IF(AU147="","",VLOOKUP(AU147,'シフト記号表（勤務時間帯）'!$C$6:$K$35,9,FALSE))</f>
        <v/>
      </c>
      <c r="AV148" s="233" t="str">
        <f>IF(AV147="","",VLOOKUP(AV147,'シフト記号表（勤務時間帯）'!$C$6:$K$35,9,FALSE))</f>
        <v/>
      </c>
      <c r="AW148" s="233" t="str">
        <f>IF(AW147="","",VLOOKUP(AW147,'シフト記号表（勤務時間帯）'!$C$6:$K$35,9,FALSE))</f>
        <v/>
      </c>
      <c r="AX148" s="502">
        <f>IF($BB$3="４週",SUM(S148:AT148),IF($BB$3="暦月",SUM(S148:AW148),""))</f>
        <v>0</v>
      </c>
      <c r="AY148" s="503"/>
      <c r="AZ148" s="504">
        <f>IF($BB$3="４週",AX148/4,IF($BB$3="暦月",'療養通所（100名）'!AX148/('療養通所（100名）'!$BB$8/7),""))</f>
        <v>0</v>
      </c>
      <c r="BA148" s="505"/>
      <c r="BB148" s="431"/>
      <c r="BC148" s="369"/>
      <c r="BD148" s="369"/>
      <c r="BE148" s="369"/>
      <c r="BF148" s="370"/>
    </row>
    <row r="149" spans="2:58" ht="20.25" customHeight="1" x14ac:dyDescent="0.4">
      <c r="B149" s="517"/>
      <c r="C149" s="387"/>
      <c r="D149" s="388"/>
      <c r="E149" s="389"/>
      <c r="F149" s="111">
        <f>C147</f>
        <v>0</v>
      </c>
      <c r="G149" s="419"/>
      <c r="H149" s="412"/>
      <c r="I149" s="413"/>
      <c r="J149" s="413"/>
      <c r="K149" s="414"/>
      <c r="L149" s="424"/>
      <c r="M149" s="425"/>
      <c r="N149" s="425"/>
      <c r="O149" s="426"/>
      <c r="P149" s="514" t="s">
        <v>45</v>
      </c>
      <c r="Q149" s="515"/>
      <c r="R149" s="516"/>
      <c r="S149" s="235" t="str">
        <f>IF(S147="","",VLOOKUP(S147,'シフト記号表（勤務時間帯）'!$C$6:$S$35,17,FALSE))</f>
        <v/>
      </c>
      <c r="T149" s="236" t="str">
        <f>IF(T147="","",VLOOKUP(T147,'シフト記号表（勤務時間帯）'!$C$6:$S$35,17,FALSE))</f>
        <v/>
      </c>
      <c r="U149" s="236" t="str">
        <f>IF(U147="","",VLOOKUP(U147,'シフト記号表（勤務時間帯）'!$C$6:$S$35,17,FALSE))</f>
        <v/>
      </c>
      <c r="V149" s="236" t="str">
        <f>IF(V147="","",VLOOKUP(V147,'シフト記号表（勤務時間帯）'!$C$6:$S$35,17,FALSE))</f>
        <v/>
      </c>
      <c r="W149" s="236" t="str">
        <f>IF(W147="","",VLOOKUP(W147,'シフト記号表（勤務時間帯）'!$C$6:$S$35,17,FALSE))</f>
        <v/>
      </c>
      <c r="X149" s="236" t="str">
        <f>IF(X147="","",VLOOKUP(X147,'シフト記号表（勤務時間帯）'!$C$6:$S$35,17,FALSE))</f>
        <v/>
      </c>
      <c r="Y149" s="237" t="str">
        <f>IF(Y147="","",VLOOKUP(Y147,'シフト記号表（勤務時間帯）'!$C$6:$S$35,17,FALSE))</f>
        <v/>
      </c>
      <c r="Z149" s="235" t="str">
        <f>IF(Z147="","",VLOOKUP(Z147,'シフト記号表（勤務時間帯）'!$C$6:$S$35,17,FALSE))</f>
        <v/>
      </c>
      <c r="AA149" s="236" t="str">
        <f>IF(AA147="","",VLOOKUP(AA147,'シフト記号表（勤務時間帯）'!$C$6:$S$35,17,FALSE))</f>
        <v/>
      </c>
      <c r="AB149" s="236" t="str">
        <f>IF(AB147="","",VLOOKUP(AB147,'シフト記号表（勤務時間帯）'!$C$6:$S$35,17,FALSE))</f>
        <v/>
      </c>
      <c r="AC149" s="236" t="str">
        <f>IF(AC147="","",VLOOKUP(AC147,'シフト記号表（勤務時間帯）'!$C$6:$S$35,17,FALSE))</f>
        <v/>
      </c>
      <c r="AD149" s="236" t="str">
        <f>IF(AD147="","",VLOOKUP(AD147,'シフト記号表（勤務時間帯）'!$C$6:$S$35,17,FALSE))</f>
        <v/>
      </c>
      <c r="AE149" s="236" t="str">
        <f>IF(AE147="","",VLOOKUP(AE147,'シフト記号表（勤務時間帯）'!$C$6:$S$35,17,FALSE))</f>
        <v/>
      </c>
      <c r="AF149" s="237" t="str">
        <f>IF(AF147="","",VLOOKUP(AF147,'シフト記号表（勤務時間帯）'!$C$6:$S$35,17,FALSE))</f>
        <v/>
      </c>
      <c r="AG149" s="235" t="str">
        <f>IF(AG147="","",VLOOKUP(AG147,'シフト記号表（勤務時間帯）'!$C$6:$S$35,17,FALSE))</f>
        <v/>
      </c>
      <c r="AH149" s="236" t="str">
        <f>IF(AH147="","",VLOOKUP(AH147,'シフト記号表（勤務時間帯）'!$C$6:$S$35,17,FALSE))</f>
        <v/>
      </c>
      <c r="AI149" s="236" t="str">
        <f>IF(AI147="","",VLOOKUP(AI147,'シフト記号表（勤務時間帯）'!$C$6:$S$35,17,FALSE))</f>
        <v/>
      </c>
      <c r="AJ149" s="236" t="str">
        <f>IF(AJ147="","",VLOOKUP(AJ147,'シフト記号表（勤務時間帯）'!$C$6:$S$35,17,FALSE))</f>
        <v/>
      </c>
      <c r="AK149" s="236" t="str">
        <f>IF(AK147="","",VLOOKUP(AK147,'シフト記号表（勤務時間帯）'!$C$6:$S$35,17,FALSE))</f>
        <v/>
      </c>
      <c r="AL149" s="236" t="str">
        <f>IF(AL147="","",VLOOKUP(AL147,'シフト記号表（勤務時間帯）'!$C$6:$S$35,17,FALSE))</f>
        <v/>
      </c>
      <c r="AM149" s="237" t="str">
        <f>IF(AM147="","",VLOOKUP(AM147,'シフト記号表（勤務時間帯）'!$C$6:$S$35,17,FALSE))</f>
        <v/>
      </c>
      <c r="AN149" s="235" t="str">
        <f>IF(AN147="","",VLOOKUP(AN147,'シフト記号表（勤務時間帯）'!$C$6:$S$35,17,FALSE))</f>
        <v/>
      </c>
      <c r="AO149" s="236" t="str">
        <f>IF(AO147="","",VLOOKUP(AO147,'シフト記号表（勤務時間帯）'!$C$6:$S$35,17,FALSE))</f>
        <v/>
      </c>
      <c r="AP149" s="236" t="str">
        <f>IF(AP147="","",VLOOKUP(AP147,'シフト記号表（勤務時間帯）'!$C$6:$S$35,17,FALSE))</f>
        <v/>
      </c>
      <c r="AQ149" s="236" t="str">
        <f>IF(AQ147="","",VLOOKUP(AQ147,'シフト記号表（勤務時間帯）'!$C$6:$S$35,17,FALSE))</f>
        <v/>
      </c>
      <c r="AR149" s="236" t="str">
        <f>IF(AR147="","",VLOOKUP(AR147,'シフト記号表（勤務時間帯）'!$C$6:$S$35,17,FALSE))</f>
        <v/>
      </c>
      <c r="AS149" s="236" t="str">
        <f>IF(AS147="","",VLOOKUP(AS147,'シフト記号表（勤務時間帯）'!$C$6:$S$35,17,FALSE))</f>
        <v/>
      </c>
      <c r="AT149" s="237" t="str">
        <f>IF(AT147="","",VLOOKUP(AT147,'シフト記号表（勤務時間帯）'!$C$6:$S$35,17,FALSE))</f>
        <v/>
      </c>
      <c r="AU149" s="235" t="str">
        <f>IF(AU147="","",VLOOKUP(AU147,'シフト記号表（勤務時間帯）'!$C$6:$S$35,17,FALSE))</f>
        <v/>
      </c>
      <c r="AV149" s="236" t="str">
        <f>IF(AV147="","",VLOOKUP(AV147,'シフト記号表（勤務時間帯）'!$C$6:$S$35,17,FALSE))</f>
        <v/>
      </c>
      <c r="AW149" s="236" t="str">
        <f>IF(AW147="","",VLOOKUP(AW147,'シフト記号表（勤務時間帯）'!$C$6:$S$35,17,FALSE))</f>
        <v/>
      </c>
      <c r="AX149" s="509">
        <f>IF($BB$3="４週",SUM(S149:AT149),IF($BB$3="暦月",SUM(S149:AW149),""))</f>
        <v>0</v>
      </c>
      <c r="AY149" s="510"/>
      <c r="AZ149" s="511">
        <f>IF($BB$3="４週",AX149/4,IF($BB$3="暦月",'療養通所（100名）'!AX149/('療養通所（100名）'!$BB$8/7),""))</f>
        <v>0</v>
      </c>
      <c r="BA149" s="512"/>
      <c r="BB149" s="432"/>
      <c r="BC149" s="425"/>
      <c r="BD149" s="425"/>
      <c r="BE149" s="425"/>
      <c r="BF149" s="426"/>
    </row>
    <row r="150" spans="2:58" ht="20.25" customHeight="1" x14ac:dyDescent="0.4">
      <c r="B150" s="517">
        <f>B147+1</f>
        <v>43</v>
      </c>
      <c r="C150" s="381"/>
      <c r="D150" s="382"/>
      <c r="E150" s="383"/>
      <c r="F150" s="108"/>
      <c r="G150" s="418"/>
      <c r="H150" s="420"/>
      <c r="I150" s="413"/>
      <c r="J150" s="413"/>
      <c r="K150" s="414"/>
      <c r="L150" s="421"/>
      <c r="M150" s="422"/>
      <c r="N150" s="422"/>
      <c r="O150" s="423"/>
      <c r="P150" s="483" t="s">
        <v>44</v>
      </c>
      <c r="Q150" s="484"/>
      <c r="R150" s="485"/>
      <c r="S150" s="239"/>
      <c r="T150" s="238"/>
      <c r="U150" s="238"/>
      <c r="V150" s="238"/>
      <c r="W150" s="238"/>
      <c r="X150" s="238"/>
      <c r="Y150" s="240"/>
      <c r="Z150" s="239"/>
      <c r="AA150" s="238"/>
      <c r="AB150" s="238"/>
      <c r="AC150" s="238"/>
      <c r="AD150" s="238"/>
      <c r="AE150" s="238"/>
      <c r="AF150" s="240"/>
      <c r="AG150" s="239"/>
      <c r="AH150" s="238"/>
      <c r="AI150" s="238"/>
      <c r="AJ150" s="238"/>
      <c r="AK150" s="238"/>
      <c r="AL150" s="238"/>
      <c r="AM150" s="240"/>
      <c r="AN150" s="239"/>
      <c r="AO150" s="238"/>
      <c r="AP150" s="238"/>
      <c r="AQ150" s="238"/>
      <c r="AR150" s="238"/>
      <c r="AS150" s="238"/>
      <c r="AT150" s="240"/>
      <c r="AU150" s="239"/>
      <c r="AV150" s="238"/>
      <c r="AW150" s="238"/>
      <c r="AX150" s="589"/>
      <c r="AY150" s="590"/>
      <c r="AZ150" s="591"/>
      <c r="BA150" s="592"/>
      <c r="BB150" s="430"/>
      <c r="BC150" s="422"/>
      <c r="BD150" s="422"/>
      <c r="BE150" s="422"/>
      <c r="BF150" s="423"/>
    </row>
    <row r="151" spans="2:58" ht="20.25" customHeight="1" x14ac:dyDescent="0.4">
      <c r="B151" s="517"/>
      <c r="C151" s="384"/>
      <c r="D151" s="385"/>
      <c r="E151" s="386"/>
      <c r="F151" s="83"/>
      <c r="G151" s="408"/>
      <c r="H151" s="412"/>
      <c r="I151" s="413"/>
      <c r="J151" s="413"/>
      <c r="K151" s="414"/>
      <c r="L151" s="368"/>
      <c r="M151" s="369"/>
      <c r="N151" s="369"/>
      <c r="O151" s="370"/>
      <c r="P151" s="499" t="s">
        <v>15</v>
      </c>
      <c r="Q151" s="500"/>
      <c r="R151" s="501"/>
      <c r="S151" s="232" t="str">
        <f>IF(S150="","",VLOOKUP(S150,'シフト記号表（勤務時間帯）'!$C$6:$K$35,9,FALSE))</f>
        <v/>
      </c>
      <c r="T151" s="233" t="str">
        <f>IF(T150="","",VLOOKUP(T150,'シフト記号表（勤務時間帯）'!$C$6:$K$35,9,FALSE))</f>
        <v/>
      </c>
      <c r="U151" s="233" t="str">
        <f>IF(U150="","",VLOOKUP(U150,'シフト記号表（勤務時間帯）'!$C$6:$K$35,9,FALSE))</f>
        <v/>
      </c>
      <c r="V151" s="233" t="str">
        <f>IF(V150="","",VLOOKUP(V150,'シフト記号表（勤務時間帯）'!$C$6:$K$35,9,FALSE))</f>
        <v/>
      </c>
      <c r="W151" s="233" t="str">
        <f>IF(W150="","",VLOOKUP(W150,'シフト記号表（勤務時間帯）'!$C$6:$K$35,9,FALSE))</f>
        <v/>
      </c>
      <c r="X151" s="233" t="str">
        <f>IF(X150="","",VLOOKUP(X150,'シフト記号表（勤務時間帯）'!$C$6:$K$35,9,FALSE))</f>
        <v/>
      </c>
      <c r="Y151" s="234" t="str">
        <f>IF(Y150="","",VLOOKUP(Y150,'シフト記号表（勤務時間帯）'!$C$6:$K$35,9,FALSE))</f>
        <v/>
      </c>
      <c r="Z151" s="232" t="str">
        <f>IF(Z150="","",VLOOKUP(Z150,'シフト記号表（勤務時間帯）'!$C$6:$K$35,9,FALSE))</f>
        <v/>
      </c>
      <c r="AA151" s="233" t="str">
        <f>IF(AA150="","",VLOOKUP(AA150,'シフト記号表（勤務時間帯）'!$C$6:$K$35,9,FALSE))</f>
        <v/>
      </c>
      <c r="AB151" s="233" t="str">
        <f>IF(AB150="","",VLOOKUP(AB150,'シフト記号表（勤務時間帯）'!$C$6:$K$35,9,FALSE))</f>
        <v/>
      </c>
      <c r="AC151" s="233" t="str">
        <f>IF(AC150="","",VLOOKUP(AC150,'シフト記号表（勤務時間帯）'!$C$6:$K$35,9,FALSE))</f>
        <v/>
      </c>
      <c r="AD151" s="233" t="str">
        <f>IF(AD150="","",VLOOKUP(AD150,'シフト記号表（勤務時間帯）'!$C$6:$K$35,9,FALSE))</f>
        <v/>
      </c>
      <c r="AE151" s="233" t="str">
        <f>IF(AE150="","",VLOOKUP(AE150,'シフト記号表（勤務時間帯）'!$C$6:$K$35,9,FALSE))</f>
        <v/>
      </c>
      <c r="AF151" s="234" t="str">
        <f>IF(AF150="","",VLOOKUP(AF150,'シフト記号表（勤務時間帯）'!$C$6:$K$35,9,FALSE))</f>
        <v/>
      </c>
      <c r="AG151" s="232" t="str">
        <f>IF(AG150="","",VLOOKUP(AG150,'シフト記号表（勤務時間帯）'!$C$6:$K$35,9,FALSE))</f>
        <v/>
      </c>
      <c r="AH151" s="233" t="str">
        <f>IF(AH150="","",VLOOKUP(AH150,'シフト記号表（勤務時間帯）'!$C$6:$K$35,9,FALSE))</f>
        <v/>
      </c>
      <c r="AI151" s="233" t="str">
        <f>IF(AI150="","",VLOOKUP(AI150,'シフト記号表（勤務時間帯）'!$C$6:$K$35,9,FALSE))</f>
        <v/>
      </c>
      <c r="AJ151" s="233" t="str">
        <f>IF(AJ150="","",VLOOKUP(AJ150,'シフト記号表（勤務時間帯）'!$C$6:$K$35,9,FALSE))</f>
        <v/>
      </c>
      <c r="AK151" s="233" t="str">
        <f>IF(AK150="","",VLOOKUP(AK150,'シフト記号表（勤務時間帯）'!$C$6:$K$35,9,FALSE))</f>
        <v/>
      </c>
      <c r="AL151" s="233" t="str">
        <f>IF(AL150="","",VLOOKUP(AL150,'シフト記号表（勤務時間帯）'!$C$6:$K$35,9,FALSE))</f>
        <v/>
      </c>
      <c r="AM151" s="234" t="str">
        <f>IF(AM150="","",VLOOKUP(AM150,'シフト記号表（勤務時間帯）'!$C$6:$K$35,9,FALSE))</f>
        <v/>
      </c>
      <c r="AN151" s="232" t="str">
        <f>IF(AN150="","",VLOOKUP(AN150,'シフト記号表（勤務時間帯）'!$C$6:$K$35,9,FALSE))</f>
        <v/>
      </c>
      <c r="AO151" s="233" t="str">
        <f>IF(AO150="","",VLOOKUP(AO150,'シフト記号表（勤務時間帯）'!$C$6:$K$35,9,FALSE))</f>
        <v/>
      </c>
      <c r="AP151" s="233" t="str">
        <f>IF(AP150="","",VLOOKUP(AP150,'シフト記号表（勤務時間帯）'!$C$6:$K$35,9,FALSE))</f>
        <v/>
      </c>
      <c r="AQ151" s="233" t="str">
        <f>IF(AQ150="","",VLOOKUP(AQ150,'シフト記号表（勤務時間帯）'!$C$6:$K$35,9,FALSE))</f>
        <v/>
      </c>
      <c r="AR151" s="233" t="str">
        <f>IF(AR150="","",VLOOKUP(AR150,'シフト記号表（勤務時間帯）'!$C$6:$K$35,9,FALSE))</f>
        <v/>
      </c>
      <c r="AS151" s="233" t="str">
        <f>IF(AS150="","",VLOOKUP(AS150,'シフト記号表（勤務時間帯）'!$C$6:$K$35,9,FALSE))</f>
        <v/>
      </c>
      <c r="AT151" s="234" t="str">
        <f>IF(AT150="","",VLOOKUP(AT150,'シフト記号表（勤務時間帯）'!$C$6:$K$35,9,FALSE))</f>
        <v/>
      </c>
      <c r="AU151" s="232" t="str">
        <f>IF(AU150="","",VLOOKUP(AU150,'シフト記号表（勤務時間帯）'!$C$6:$K$35,9,FALSE))</f>
        <v/>
      </c>
      <c r="AV151" s="233" t="str">
        <f>IF(AV150="","",VLOOKUP(AV150,'シフト記号表（勤務時間帯）'!$C$6:$K$35,9,FALSE))</f>
        <v/>
      </c>
      <c r="AW151" s="233" t="str">
        <f>IF(AW150="","",VLOOKUP(AW150,'シフト記号表（勤務時間帯）'!$C$6:$K$35,9,FALSE))</f>
        <v/>
      </c>
      <c r="AX151" s="502">
        <f>IF($BB$3="４週",SUM(S151:AT151),IF($BB$3="暦月",SUM(S151:AW151),""))</f>
        <v>0</v>
      </c>
      <c r="AY151" s="503"/>
      <c r="AZ151" s="504">
        <f>IF($BB$3="４週",AX151/4,IF($BB$3="暦月",'療養通所（100名）'!AX151/('療養通所（100名）'!$BB$8/7),""))</f>
        <v>0</v>
      </c>
      <c r="BA151" s="505"/>
      <c r="BB151" s="431"/>
      <c r="BC151" s="369"/>
      <c r="BD151" s="369"/>
      <c r="BE151" s="369"/>
      <c r="BF151" s="370"/>
    </row>
    <row r="152" spans="2:58" ht="20.25" customHeight="1" x14ac:dyDescent="0.4">
      <c r="B152" s="517"/>
      <c r="C152" s="387"/>
      <c r="D152" s="388"/>
      <c r="E152" s="389"/>
      <c r="F152" s="111">
        <f>C150</f>
        <v>0</v>
      </c>
      <c r="G152" s="419"/>
      <c r="H152" s="412"/>
      <c r="I152" s="413"/>
      <c r="J152" s="413"/>
      <c r="K152" s="414"/>
      <c r="L152" s="424"/>
      <c r="M152" s="425"/>
      <c r="N152" s="425"/>
      <c r="O152" s="426"/>
      <c r="P152" s="514" t="s">
        <v>45</v>
      </c>
      <c r="Q152" s="515"/>
      <c r="R152" s="516"/>
      <c r="S152" s="235" t="str">
        <f>IF(S150="","",VLOOKUP(S150,'シフト記号表（勤務時間帯）'!$C$6:$S$35,17,FALSE))</f>
        <v/>
      </c>
      <c r="T152" s="236" t="str">
        <f>IF(T150="","",VLOOKUP(T150,'シフト記号表（勤務時間帯）'!$C$6:$S$35,17,FALSE))</f>
        <v/>
      </c>
      <c r="U152" s="236" t="str">
        <f>IF(U150="","",VLOOKUP(U150,'シフト記号表（勤務時間帯）'!$C$6:$S$35,17,FALSE))</f>
        <v/>
      </c>
      <c r="V152" s="236" t="str">
        <f>IF(V150="","",VLOOKUP(V150,'シフト記号表（勤務時間帯）'!$C$6:$S$35,17,FALSE))</f>
        <v/>
      </c>
      <c r="W152" s="236" t="str">
        <f>IF(W150="","",VLOOKUP(W150,'シフト記号表（勤務時間帯）'!$C$6:$S$35,17,FALSE))</f>
        <v/>
      </c>
      <c r="X152" s="236" t="str">
        <f>IF(X150="","",VLOOKUP(X150,'シフト記号表（勤務時間帯）'!$C$6:$S$35,17,FALSE))</f>
        <v/>
      </c>
      <c r="Y152" s="237" t="str">
        <f>IF(Y150="","",VLOOKUP(Y150,'シフト記号表（勤務時間帯）'!$C$6:$S$35,17,FALSE))</f>
        <v/>
      </c>
      <c r="Z152" s="235" t="str">
        <f>IF(Z150="","",VLOOKUP(Z150,'シフト記号表（勤務時間帯）'!$C$6:$S$35,17,FALSE))</f>
        <v/>
      </c>
      <c r="AA152" s="236" t="str">
        <f>IF(AA150="","",VLOOKUP(AA150,'シフト記号表（勤務時間帯）'!$C$6:$S$35,17,FALSE))</f>
        <v/>
      </c>
      <c r="AB152" s="236" t="str">
        <f>IF(AB150="","",VLOOKUP(AB150,'シフト記号表（勤務時間帯）'!$C$6:$S$35,17,FALSE))</f>
        <v/>
      </c>
      <c r="AC152" s="236" t="str">
        <f>IF(AC150="","",VLOOKUP(AC150,'シフト記号表（勤務時間帯）'!$C$6:$S$35,17,FALSE))</f>
        <v/>
      </c>
      <c r="AD152" s="236" t="str">
        <f>IF(AD150="","",VLOOKUP(AD150,'シフト記号表（勤務時間帯）'!$C$6:$S$35,17,FALSE))</f>
        <v/>
      </c>
      <c r="AE152" s="236" t="str">
        <f>IF(AE150="","",VLOOKUP(AE150,'シフト記号表（勤務時間帯）'!$C$6:$S$35,17,FALSE))</f>
        <v/>
      </c>
      <c r="AF152" s="237" t="str">
        <f>IF(AF150="","",VLOOKUP(AF150,'シフト記号表（勤務時間帯）'!$C$6:$S$35,17,FALSE))</f>
        <v/>
      </c>
      <c r="AG152" s="235" t="str">
        <f>IF(AG150="","",VLOOKUP(AG150,'シフト記号表（勤務時間帯）'!$C$6:$S$35,17,FALSE))</f>
        <v/>
      </c>
      <c r="AH152" s="236" t="str">
        <f>IF(AH150="","",VLOOKUP(AH150,'シフト記号表（勤務時間帯）'!$C$6:$S$35,17,FALSE))</f>
        <v/>
      </c>
      <c r="AI152" s="236" t="str">
        <f>IF(AI150="","",VLOOKUP(AI150,'シフト記号表（勤務時間帯）'!$C$6:$S$35,17,FALSE))</f>
        <v/>
      </c>
      <c r="AJ152" s="236" t="str">
        <f>IF(AJ150="","",VLOOKUP(AJ150,'シフト記号表（勤務時間帯）'!$C$6:$S$35,17,FALSE))</f>
        <v/>
      </c>
      <c r="AK152" s="236" t="str">
        <f>IF(AK150="","",VLOOKUP(AK150,'シフト記号表（勤務時間帯）'!$C$6:$S$35,17,FALSE))</f>
        <v/>
      </c>
      <c r="AL152" s="236" t="str">
        <f>IF(AL150="","",VLOOKUP(AL150,'シフト記号表（勤務時間帯）'!$C$6:$S$35,17,FALSE))</f>
        <v/>
      </c>
      <c r="AM152" s="237" t="str">
        <f>IF(AM150="","",VLOOKUP(AM150,'シフト記号表（勤務時間帯）'!$C$6:$S$35,17,FALSE))</f>
        <v/>
      </c>
      <c r="AN152" s="235" t="str">
        <f>IF(AN150="","",VLOOKUP(AN150,'シフト記号表（勤務時間帯）'!$C$6:$S$35,17,FALSE))</f>
        <v/>
      </c>
      <c r="AO152" s="236" t="str">
        <f>IF(AO150="","",VLOOKUP(AO150,'シフト記号表（勤務時間帯）'!$C$6:$S$35,17,FALSE))</f>
        <v/>
      </c>
      <c r="AP152" s="236" t="str">
        <f>IF(AP150="","",VLOOKUP(AP150,'シフト記号表（勤務時間帯）'!$C$6:$S$35,17,FALSE))</f>
        <v/>
      </c>
      <c r="AQ152" s="236" t="str">
        <f>IF(AQ150="","",VLOOKUP(AQ150,'シフト記号表（勤務時間帯）'!$C$6:$S$35,17,FALSE))</f>
        <v/>
      </c>
      <c r="AR152" s="236" t="str">
        <f>IF(AR150="","",VLOOKUP(AR150,'シフト記号表（勤務時間帯）'!$C$6:$S$35,17,FALSE))</f>
        <v/>
      </c>
      <c r="AS152" s="236" t="str">
        <f>IF(AS150="","",VLOOKUP(AS150,'シフト記号表（勤務時間帯）'!$C$6:$S$35,17,FALSE))</f>
        <v/>
      </c>
      <c r="AT152" s="237" t="str">
        <f>IF(AT150="","",VLOOKUP(AT150,'シフト記号表（勤務時間帯）'!$C$6:$S$35,17,FALSE))</f>
        <v/>
      </c>
      <c r="AU152" s="235" t="str">
        <f>IF(AU150="","",VLOOKUP(AU150,'シフト記号表（勤務時間帯）'!$C$6:$S$35,17,FALSE))</f>
        <v/>
      </c>
      <c r="AV152" s="236" t="str">
        <f>IF(AV150="","",VLOOKUP(AV150,'シフト記号表（勤務時間帯）'!$C$6:$S$35,17,FALSE))</f>
        <v/>
      </c>
      <c r="AW152" s="236" t="str">
        <f>IF(AW150="","",VLOOKUP(AW150,'シフト記号表（勤務時間帯）'!$C$6:$S$35,17,FALSE))</f>
        <v/>
      </c>
      <c r="AX152" s="509">
        <f>IF($BB$3="４週",SUM(S152:AT152),IF($BB$3="暦月",SUM(S152:AW152),""))</f>
        <v>0</v>
      </c>
      <c r="AY152" s="510"/>
      <c r="AZ152" s="511">
        <f>IF($BB$3="４週",AX152/4,IF($BB$3="暦月",'療養通所（100名）'!AX152/('療養通所（100名）'!$BB$8/7),""))</f>
        <v>0</v>
      </c>
      <c r="BA152" s="512"/>
      <c r="BB152" s="432"/>
      <c r="BC152" s="425"/>
      <c r="BD152" s="425"/>
      <c r="BE152" s="425"/>
      <c r="BF152" s="426"/>
    </row>
    <row r="153" spans="2:58" ht="20.25" customHeight="1" x14ac:dyDescent="0.4">
      <c r="B153" s="517">
        <f>B150+1</f>
        <v>44</v>
      </c>
      <c r="C153" s="381"/>
      <c r="D153" s="382"/>
      <c r="E153" s="383"/>
      <c r="F153" s="108"/>
      <c r="G153" s="418"/>
      <c r="H153" s="420"/>
      <c r="I153" s="413"/>
      <c r="J153" s="413"/>
      <c r="K153" s="414"/>
      <c r="L153" s="421"/>
      <c r="M153" s="422"/>
      <c r="N153" s="422"/>
      <c r="O153" s="423"/>
      <c r="P153" s="483" t="s">
        <v>44</v>
      </c>
      <c r="Q153" s="484"/>
      <c r="R153" s="485"/>
      <c r="S153" s="239"/>
      <c r="T153" s="238"/>
      <c r="U153" s="238"/>
      <c r="V153" s="238"/>
      <c r="W153" s="238"/>
      <c r="X153" s="238"/>
      <c r="Y153" s="240"/>
      <c r="Z153" s="239"/>
      <c r="AA153" s="238"/>
      <c r="AB153" s="238"/>
      <c r="AC153" s="238"/>
      <c r="AD153" s="238"/>
      <c r="AE153" s="238"/>
      <c r="AF153" s="240"/>
      <c r="AG153" s="239"/>
      <c r="AH153" s="238"/>
      <c r="AI153" s="238"/>
      <c r="AJ153" s="238"/>
      <c r="AK153" s="238"/>
      <c r="AL153" s="238"/>
      <c r="AM153" s="240"/>
      <c r="AN153" s="239"/>
      <c r="AO153" s="238"/>
      <c r="AP153" s="238"/>
      <c r="AQ153" s="238"/>
      <c r="AR153" s="238"/>
      <c r="AS153" s="238"/>
      <c r="AT153" s="240"/>
      <c r="AU153" s="239"/>
      <c r="AV153" s="238"/>
      <c r="AW153" s="238"/>
      <c r="AX153" s="589"/>
      <c r="AY153" s="590"/>
      <c r="AZ153" s="591"/>
      <c r="BA153" s="592"/>
      <c r="BB153" s="430"/>
      <c r="BC153" s="422"/>
      <c r="BD153" s="422"/>
      <c r="BE153" s="422"/>
      <c r="BF153" s="423"/>
    </row>
    <row r="154" spans="2:58" ht="20.25" customHeight="1" x14ac:dyDescent="0.4">
      <c r="B154" s="517"/>
      <c r="C154" s="384"/>
      <c r="D154" s="385"/>
      <c r="E154" s="386"/>
      <c r="F154" s="83"/>
      <c r="G154" s="408"/>
      <c r="H154" s="412"/>
      <c r="I154" s="413"/>
      <c r="J154" s="413"/>
      <c r="K154" s="414"/>
      <c r="L154" s="368"/>
      <c r="M154" s="369"/>
      <c r="N154" s="369"/>
      <c r="O154" s="370"/>
      <c r="P154" s="499" t="s">
        <v>15</v>
      </c>
      <c r="Q154" s="500"/>
      <c r="R154" s="501"/>
      <c r="S154" s="232" t="str">
        <f>IF(S153="","",VLOOKUP(S153,'シフト記号表（勤務時間帯）'!$C$6:$K$35,9,FALSE))</f>
        <v/>
      </c>
      <c r="T154" s="233" t="str">
        <f>IF(T153="","",VLOOKUP(T153,'シフト記号表（勤務時間帯）'!$C$6:$K$35,9,FALSE))</f>
        <v/>
      </c>
      <c r="U154" s="233" t="str">
        <f>IF(U153="","",VLOOKUP(U153,'シフト記号表（勤務時間帯）'!$C$6:$K$35,9,FALSE))</f>
        <v/>
      </c>
      <c r="V154" s="233" t="str">
        <f>IF(V153="","",VLOOKUP(V153,'シフト記号表（勤務時間帯）'!$C$6:$K$35,9,FALSE))</f>
        <v/>
      </c>
      <c r="W154" s="233" t="str">
        <f>IF(W153="","",VLOOKUP(W153,'シフト記号表（勤務時間帯）'!$C$6:$K$35,9,FALSE))</f>
        <v/>
      </c>
      <c r="X154" s="233" t="str">
        <f>IF(X153="","",VLOOKUP(X153,'シフト記号表（勤務時間帯）'!$C$6:$K$35,9,FALSE))</f>
        <v/>
      </c>
      <c r="Y154" s="234" t="str">
        <f>IF(Y153="","",VLOOKUP(Y153,'シフト記号表（勤務時間帯）'!$C$6:$K$35,9,FALSE))</f>
        <v/>
      </c>
      <c r="Z154" s="232" t="str">
        <f>IF(Z153="","",VLOOKUP(Z153,'シフト記号表（勤務時間帯）'!$C$6:$K$35,9,FALSE))</f>
        <v/>
      </c>
      <c r="AA154" s="233" t="str">
        <f>IF(AA153="","",VLOOKUP(AA153,'シフト記号表（勤務時間帯）'!$C$6:$K$35,9,FALSE))</f>
        <v/>
      </c>
      <c r="AB154" s="233" t="str">
        <f>IF(AB153="","",VLOOKUP(AB153,'シフト記号表（勤務時間帯）'!$C$6:$K$35,9,FALSE))</f>
        <v/>
      </c>
      <c r="AC154" s="233" t="str">
        <f>IF(AC153="","",VLOOKUP(AC153,'シフト記号表（勤務時間帯）'!$C$6:$K$35,9,FALSE))</f>
        <v/>
      </c>
      <c r="AD154" s="233" t="str">
        <f>IF(AD153="","",VLOOKUP(AD153,'シフト記号表（勤務時間帯）'!$C$6:$K$35,9,FALSE))</f>
        <v/>
      </c>
      <c r="AE154" s="233" t="str">
        <f>IF(AE153="","",VLOOKUP(AE153,'シフト記号表（勤務時間帯）'!$C$6:$K$35,9,FALSE))</f>
        <v/>
      </c>
      <c r="AF154" s="234" t="str">
        <f>IF(AF153="","",VLOOKUP(AF153,'シフト記号表（勤務時間帯）'!$C$6:$K$35,9,FALSE))</f>
        <v/>
      </c>
      <c r="AG154" s="232" t="str">
        <f>IF(AG153="","",VLOOKUP(AG153,'シフト記号表（勤務時間帯）'!$C$6:$K$35,9,FALSE))</f>
        <v/>
      </c>
      <c r="AH154" s="233" t="str">
        <f>IF(AH153="","",VLOOKUP(AH153,'シフト記号表（勤務時間帯）'!$C$6:$K$35,9,FALSE))</f>
        <v/>
      </c>
      <c r="AI154" s="233" t="str">
        <f>IF(AI153="","",VLOOKUP(AI153,'シフト記号表（勤務時間帯）'!$C$6:$K$35,9,FALSE))</f>
        <v/>
      </c>
      <c r="AJ154" s="233" t="str">
        <f>IF(AJ153="","",VLOOKUP(AJ153,'シフト記号表（勤務時間帯）'!$C$6:$K$35,9,FALSE))</f>
        <v/>
      </c>
      <c r="AK154" s="233" t="str">
        <f>IF(AK153="","",VLOOKUP(AK153,'シフト記号表（勤務時間帯）'!$C$6:$K$35,9,FALSE))</f>
        <v/>
      </c>
      <c r="AL154" s="233" t="str">
        <f>IF(AL153="","",VLOOKUP(AL153,'シフト記号表（勤務時間帯）'!$C$6:$K$35,9,FALSE))</f>
        <v/>
      </c>
      <c r="AM154" s="234" t="str">
        <f>IF(AM153="","",VLOOKUP(AM153,'シフト記号表（勤務時間帯）'!$C$6:$K$35,9,FALSE))</f>
        <v/>
      </c>
      <c r="AN154" s="232" t="str">
        <f>IF(AN153="","",VLOOKUP(AN153,'シフト記号表（勤務時間帯）'!$C$6:$K$35,9,FALSE))</f>
        <v/>
      </c>
      <c r="AO154" s="233" t="str">
        <f>IF(AO153="","",VLOOKUP(AO153,'シフト記号表（勤務時間帯）'!$C$6:$K$35,9,FALSE))</f>
        <v/>
      </c>
      <c r="AP154" s="233" t="str">
        <f>IF(AP153="","",VLOOKUP(AP153,'シフト記号表（勤務時間帯）'!$C$6:$K$35,9,FALSE))</f>
        <v/>
      </c>
      <c r="AQ154" s="233" t="str">
        <f>IF(AQ153="","",VLOOKUP(AQ153,'シフト記号表（勤務時間帯）'!$C$6:$K$35,9,FALSE))</f>
        <v/>
      </c>
      <c r="AR154" s="233" t="str">
        <f>IF(AR153="","",VLOOKUP(AR153,'シフト記号表（勤務時間帯）'!$C$6:$K$35,9,FALSE))</f>
        <v/>
      </c>
      <c r="AS154" s="233" t="str">
        <f>IF(AS153="","",VLOOKUP(AS153,'シフト記号表（勤務時間帯）'!$C$6:$K$35,9,FALSE))</f>
        <v/>
      </c>
      <c r="AT154" s="234" t="str">
        <f>IF(AT153="","",VLOOKUP(AT153,'シフト記号表（勤務時間帯）'!$C$6:$K$35,9,FALSE))</f>
        <v/>
      </c>
      <c r="AU154" s="232" t="str">
        <f>IF(AU153="","",VLOOKUP(AU153,'シフト記号表（勤務時間帯）'!$C$6:$K$35,9,FALSE))</f>
        <v/>
      </c>
      <c r="AV154" s="233" t="str">
        <f>IF(AV153="","",VLOOKUP(AV153,'シフト記号表（勤務時間帯）'!$C$6:$K$35,9,FALSE))</f>
        <v/>
      </c>
      <c r="AW154" s="233" t="str">
        <f>IF(AW153="","",VLOOKUP(AW153,'シフト記号表（勤務時間帯）'!$C$6:$K$35,9,FALSE))</f>
        <v/>
      </c>
      <c r="AX154" s="502">
        <f>IF($BB$3="４週",SUM(S154:AT154),IF($BB$3="暦月",SUM(S154:AW154),""))</f>
        <v>0</v>
      </c>
      <c r="AY154" s="503"/>
      <c r="AZ154" s="504">
        <f>IF($BB$3="４週",AX154/4,IF($BB$3="暦月",'療養通所（100名）'!AX154/('療養通所（100名）'!$BB$8/7),""))</f>
        <v>0</v>
      </c>
      <c r="BA154" s="505"/>
      <c r="BB154" s="431"/>
      <c r="BC154" s="369"/>
      <c r="BD154" s="369"/>
      <c r="BE154" s="369"/>
      <c r="BF154" s="370"/>
    </row>
    <row r="155" spans="2:58" ht="20.25" customHeight="1" x14ac:dyDescent="0.4">
      <c r="B155" s="517"/>
      <c r="C155" s="387"/>
      <c r="D155" s="388"/>
      <c r="E155" s="389"/>
      <c r="F155" s="111">
        <f>C153</f>
        <v>0</v>
      </c>
      <c r="G155" s="419"/>
      <c r="H155" s="412"/>
      <c r="I155" s="413"/>
      <c r="J155" s="413"/>
      <c r="K155" s="414"/>
      <c r="L155" s="424"/>
      <c r="M155" s="425"/>
      <c r="N155" s="425"/>
      <c r="O155" s="426"/>
      <c r="P155" s="514" t="s">
        <v>45</v>
      </c>
      <c r="Q155" s="515"/>
      <c r="R155" s="516"/>
      <c r="S155" s="235" t="str">
        <f>IF(S153="","",VLOOKUP(S153,'シフト記号表（勤務時間帯）'!$C$6:$S$35,17,FALSE))</f>
        <v/>
      </c>
      <c r="T155" s="236" t="str">
        <f>IF(T153="","",VLOOKUP(T153,'シフト記号表（勤務時間帯）'!$C$6:$S$35,17,FALSE))</f>
        <v/>
      </c>
      <c r="U155" s="236" t="str">
        <f>IF(U153="","",VLOOKUP(U153,'シフト記号表（勤務時間帯）'!$C$6:$S$35,17,FALSE))</f>
        <v/>
      </c>
      <c r="V155" s="236" t="str">
        <f>IF(V153="","",VLOOKUP(V153,'シフト記号表（勤務時間帯）'!$C$6:$S$35,17,FALSE))</f>
        <v/>
      </c>
      <c r="W155" s="236" t="str">
        <f>IF(W153="","",VLOOKUP(W153,'シフト記号表（勤務時間帯）'!$C$6:$S$35,17,FALSE))</f>
        <v/>
      </c>
      <c r="X155" s="236" t="str">
        <f>IF(X153="","",VLOOKUP(X153,'シフト記号表（勤務時間帯）'!$C$6:$S$35,17,FALSE))</f>
        <v/>
      </c>
      <c r="Y155" s="237" t="str">
        <f>IF(Y153="","",VLOOKUP(Y153,'シフト記号表（勤務時間帯）'!$C$6:$S$35,17,FALSE))</f>
        <v/>
      </c>
      <c r="Z155" s="235" t="str">
        <f>IF(Z153="","",VLOOKUP(Z153,'シフト記号表（勤務時間帯）'!$C$6:$S$35,17,FALSE))</f>
        <v/>
      </c>
      <c r="AA155" s="236" t="str">
        <f>IF(AA153="","",VLOOKUP(AA153,'シフト記号表（勤務時間帯）'!$C$6:$S$35,17,FALSE))</f>
        <v/>
      </c>
      <c r="AB155" s="236" t="str">
        <f>IF(AB153="","",VLOOKUP(AB153,'シフト記号表（勤務時間帯）'!$C$6:$S$35,17,FALSE))</f>
        <v/>
      </c>
      <c r="AC155" s="236" t="str">
        <f>IF(AC153="","",VLOOKUP(AC153,'シフト記号表（勤務時間帯）'!$C$6:$S$35,17,FALSE))</f>
        <v/>
      </c>
      <c r="AD155" s="236" t="str">
        <f>IF(AD153="","",VLOOKUP(AD153,'シフト記号表（勤務時間帯）'!$C$6:$S$35,17,FALSE))</f>
        <v/>
      </c>
      <c r="AE155" s="236" t="str">
        <f>IF(AE153="","",VLOOKUP(AE153,'シフト記号表（勤務時間帯）'!$C$6:$S$35,17,FALSE))</f>
        <v/>
      </c>
      <c r="AF155" s="237" t="str">
        <f>IF(AF153="","",VLOOKUP(AF153,'シフト記号表（勤務時間帯）'!$C$6:$S$35,17,FALSE))</f>
        <v/>
      </c>
      <c r="AG155" s="235" t="str">
        <f>IF(AG153="","",VLOOKUP(AG153,'シフト記号表（勤務時間帯）'!$C$6:$S$35,17,FALSE))</f>
        <v/>
      </c>
      <c r="AH155" s="236" t="str">
        <f>IF(AH153="","",VLOOKUP(AH153,'シフト記号表（勤務時間帯）'!$C$6:$S$35,17,FALSE))</f>
        <v/>
      </c>
      <c r="AI155" s="236" t="str">
        <f>IF(AI153="","",VLOOKUP(AI153,'シフト記号表（勤務時間帯）'!$C$6:$S$35,17,FALSE))</f>
        <v/>
      </c>
      <c r="AJ155" s="236" t="str">
        <f>IF(AJ153="","",VLOOKUP(AJ153,'シフト記号表（勤務時間帯）'!$C$6:$S$35,17,FALSE))</f>
        <v/>
      </c>
      <c r="AK155" s="236" t="str">
        <f>IF(AK153="","",VLOOKUP(AK153,'シフト記号表（勤務時間帯）'!$C$6:$S$35,17,FALSE))</f>
        <v/>
      </c>
      <c r="AL155" s="236" t="str">
        <f>IF(AL153="","",VLOOKUP(AL153,'シフト記号表（勤務時間帯）'!$C$6:$S$35,17,FALSE))</f>
        <v/>
      </c>
      <c r="AM155" s="237" t="str">
        <f>IF(AM153="","",VLOOKUP(AM153,'シフト記号表（勤務時間帯）'!$C$6:$S$35,17,FALSE))</f>
        <v/>
      </c>
      <c r="AN155" s="235" t="str">
        <f>IF(AN153="","",VLOOKUP(AN153,'シフト記号表（勤務時間帯）'!$C$6:$S$35,17,FALSE))</f>
        <v/>
      </c>
      <c r="AO155" s="236" t="str">
        <f>IF(AO153="","",VLOOKUP(AO153,'シフト記号表（勤務時間帯）'!$C$6:$S$35,17,FALSE))</f>
        <v/>
      </c>
      <c r="AP155" s="236" t="str">
        <f>IF(AP153="","",VLOOKUP(AP153,'シフト記号表（勤務時間帯）'!$C$6:$S$35,17,FALSE))</f>
        <v/>
      </c>
      <c r="AQ155" s="236" t="str">
        <f>IF(AQ153="","",VLOOKUP(AQ153,'シフト記号表（勤務時間帯）'!$C$6:$S$35,17,FALSE))</f>
        <v/>
      </c>
      <c r="AR155" s="236" t="str">
        <f>IF(AR153="","",VLOOKUP(AR153,'シフト記号表（勤務時間帯）'!$C$6:$S$35,17,FALSE))</f>
        <v/>
      </c>
      <c r="AS155" s="236" t="str">
        <f>IF(AS153="","",VLOOKUP(AS153,'シフト記号表（勤務時間帯）'!$C$6:$S$35,17,FALSE))</f>
        <v/>
      </c>
      <c r="AT155" s="237" t="str">
        <f>IF(AT153="","",VLOOKUP(AT153,'シフト記号表（勤務時間帯）'!$C$6:$S$35,17,FALSE))</f>
        <v/>
      </c>
      <c r="AU155" s="235" t="str">
        <f>IF(AU153="","",VLOOKUP(AU153,'シフト記号表（勤務時間帯）'!$C$6:$S$35,17,FALSE))</f>
        <v/>
      </c>
      <c r="AV155" s="236" t="str">
        <f>IF(AV153="","",VLOOKUP(AV153,'シフト記号表（勤務時間帯）'!$C$6:$S$35,17,FALSE))</f>
        <v/>
      </c>
      <c r="AW155" s="236" t="str">
        <f>IF(AW153="","",VLOOKUP(AW153,'シフト記号表（勤務時間帯）'!$C$6:$S$35,17,FALSE))</f>
        <v/>
      </c>
      <c r="AX155" s="509">
        <f>IF($BB$3="４週",SUM(S155:AT155),IF($BB$3="暦月",SUM(S155:AW155),""))</f>
        <v>0</v>
      </c>
      <c r="AY155" s="510"/>
      <c r="AZ155" s="511">
        <f>IF($BB$3="４週",AX155/4,IF($BB$3="暦月",'療養通所（100名）'!AX155/('療養通所（100名）'!$BB$8/7),""))</f>
        <v>0</v>
      </c>
      <c r="BA155" s="512"/>
      <c r="BB155" s="432"/>
      <c r="BC155" s="425"/>
      <c r="BD155" s="425"/>
      <c r="BE155" s="425"/>
      <c r="BF155" s="426"/>
    </row>
    <row r="156" spans="2:58" ht="20.25" customHeight="1" x14ac:dyDescent="0.4">
      <c r="B156" s="517">
        <f>B153+1</f>
        <v>45</v>
      </c>
      <c r="C156" s="381"/>
      <c r="D156" s="382"/>
      <c r="E156" s="383"/>
      <c r="F156" s="108"/>
      <c r="G156" s="418"/>
      <c r="H156" s="420"/>
      <c r="I156" s="413"/>
      <c r="J156" s="413"/>
      <c r="K156" s="414"/>
      <c r="L156" s="421"/>
      <c r="M156" s="422"/>
      <c r="N156" s="422"/>
      <c r="O156" s="423"/>
      <c r="P156" s="483" t="s">
        <v>44</v>
      </c>
      <c r="Q156" s="484"/>
      <c r="R156" s="485"/>
      <c r="S156" s="239"/>
      <c r="T156" s="238"/>
      <c r="U156" s="238"/>
      <c r="V156" s="238"/>
      <c r="W156" s="238"/>
      <c r="X156" s="238"/>
      <c r="Y156" s="240"/>
      <c r="Z156" s="239"/>
      <c r="AA156" s="238"/>
      <c r="AB156" s="238"/>
      <c r="AC156" s="238"/>
      <c r="AD156" s="238"/>
      <c r="AE156" s="238"/>
      <c r="AF156" s="240"/>
      <c r="AG156" s="239"/>
      <c r="AH156" s="238"/>
      <c r="AI156" s="238"/>
      <c r="AJ156" s="238"/>
      <c r="AK156" s="238"/>
      <c r="AL156" s="238"/>
      <c r="AM156" s="240"/>
      <c r="AN156" s="239"/>
      <c r="AO156" s="238"/>
      <c r="AP156" s="238"/>
      <c r="AQ156" s="238"/>
      <c r="AR156" s="238"/>
      <c r="AS156" s="238"/>
      <c r="AT156" s="240"/>
      <c r="AU156" s="239"/>
      <c r="AV156" s="238"/>
      <c r="AW156" s="238"/>
      <c r="AX156" s="589"/>
      <c r="AY156" s="590"/>
      <c r="AZ156" s="591"/>
      <c r="BA156" s="592"/>
      <c r="BB156" s="430"/>
      <c r="BC156" s="422"/>
      <c r="BD156" s="422"/>
      <c r="BE156" s="422"/>
      <c r="BF156" s="423"/>
    </row>
    <row r="157" spans="2:58" ht="20.25" customHeight="1" x14ac:dyDescent="0.4">
      <c r="B157" s="517"/>
      <c r="C157" s="384"/>
      <c r="D157" s="385"/>
      <c r="E157" s="386"/>
      <c r="F157" s="83"/>
      <c r="G157" s="408"/>
      <c r="H157" s="412"/>
      <c r="I157" s="413"/>
      <c r="J157" s="413"/>
      <c r="K157" s="414"/>
      <c r="L157" s="368"/>
      <c r="M157" s="369"/>
      <c r="N157" s="369"/>
      <c r="O157" s="370"/>
      <c r="P157" s="499" t="s">
        <v>15</v>
      </c>
      <c r="Q157" s="500"/>
      <c r="R157" s="501"/>
      <c r="S157" s="232" t="str">
        <f>IF(S156="","",VLOOKUP(S156,'シフト記号表（勤務時間帯）'!$C$6:$K$35,9,FALSE))</f>
        <v/>
      </c>
      <c r="T157" s="233" t="str">
        <f>IF(T156="","",VLOOKUP(T156,'シフト記号表（勤務時間帯）'!$C$6:$K$35,9,FALSE))</f>
        <v/>
      </c>
      <c r="U157" s="233" t="str">
        <f>IF(U156="","",VLOOKUP(U156,'シフト記号表（勤務時間帯）'!$C$6:$K$35,9,FALSE))</f>
        <v/>
      </c>
      <c r="V157" s="233" t="str">
        <f>IF(V156="","",VLOOKUP(V156,'シフト記号表（勤務時間帯）'!$C$6:$K$35,9,FALSE))</f>
        <v/>
      </c>
      <c r="W157" s="233" t="str">
        <f>IF(W156="","",VLOOKUP(W156,'シフト記号表（勤務時間帯）'!$C$6:$K$35,9,FALSE))</f>
        <v/>
      </c>
      <c r="X157" s="233" t="str">
        <f>IF(X156="","",VLOOKUP(X156,'シフト記号表（勤務時間帯）'!$C$6:$K$35,9,FALSE))</f>
        <v/>
      </c>
      <c r="Y157" s="234" t="str">
        <f>IF(Y156="","",VLOOKUP(Y156,'シフト記号表（勤務時間帯）'!$C$6:$K$35,9,FALSE))</f>
        <v/>
      </c>
      <c r="Z157" s="232" t="str">
        <f>IF(Z156="","",VLOOKUP(Z156,'シフト記号表（勤務時間帯）'!$C$6:$K$35,9,FALSE))</f>
        <v/>
      </c>
      <c r="AA157" s="233" t="str">
        <f>IF(AA156="","",VLOOKUP(AA156,'シフト記号表（勤務時間帯）'!$C$6:$K$35,9,FALSE))</f>
        <v/>
      </c>
      <c r="AB157" s="233" t="str">
        <f>IF(AB156="","",VLOOKUP(AB156,'シフト記号表（勤務時間帯）'!$C$6:$K$35,9,FALSE))</f>
        <v/>
      </c>
      <c r="AC157" s="233" t="str">
        <f>IF(AC156="","",VLOOKUP(AC156,'シフト記号表（勤務時間帯）'!$C$6:$K$35,9,FALSE))</f>
        <v/>
      </c>
      <c r="AD157" s="233" t="str">
        <f>IF(AD156="","",VLOOKUP(AD156,'シフト記号表（勤務時間帯）'!$C$6:$K$35,9,FALSE))</f>
        <v/>
      </c>
      <c r="AE157" s="233" t="str">
        <f>IF(AE156="","",VLOOKUP(AE156,'シフト記号表（勤務時間帯）'!$C$6:$K$35,9,FALSE))</f>
        <v/>
      </c>
      <c r="AF157" s="234" t="str">
        <f>IF(AF156="","",VLOOKUP(AF156,'シフト記号表（勤務時間帯）'!$C$6:$K$35,9,FALSE))</f>
        <v/>
      </c>
      <c r="AG157" s="232" t="str">
        <f>IF(AG156="","",VLOOKUP(AG156,'シフト記号表（勤務時間帯）'!$C$6:$K$35,9,FALSE))</f>
        <v/>
      </c>
      <c r="AH157" s="233" t="str">
        <f>IF(AH156="","",VLOOKUP(AH156,'シフト記号表（勤務時間帯）'!$C$6:$K$35,9,FALSE))</f>
        <v/>
      </c>
      <c r="AI157" s="233" t="str">
        <f>IF(AI156="","",VLOOKUP(AI156,'シフト記号表（勤務時間帯）'!$C$6:$K$35,9,FALSE))</f>
        <v/>
      </c>
      <c r="AJ157" s="233" t="str">
        <f>IF(AJ156="","",VLOOKUP(AJ156,'シフト記号表（勤務時間帯）'!$C$6:$K$35,9,FALSE))</f>
        <v/>
      </c>
      <c r="AK157" s="233" t="str">
        <f>IF(AK156="","",VLOOKUP(AK156,'シフト記号表（勤務時間帯）'!$C$6:$K$35,9,FALSE))</f>
        <v/>
      </c>
      <c r="AL157" s="233" t="str">
        <f>IF(AL156="","",VLOOKUP(AL156,'シフト記号表（勤務時間帯）'!$C$6:$K$35,9,FALSE))</f>
        <v/>
      </c>
      <c r="AM157" s="234" t="str">
        <f>IF(AM156="","",VLOOKUP(AM156,'シフト記号表（勤務時間帯）'!$C$6:$K$35,9,FALSE))</f>
        <v/>
      </c>
      <c r="AN157" s="232" t="str">
        <f>IF(AN156="","",VLOOKUP(AN156,'シフト記号表（勤務時間帯）'!$C$6:$K$35,9,FALSE))</f>
        <v/>
      </c>
      <c r="AO157" s="233" t="str">
        <f>IF(AO156="","",VLOOKUP(AO156,'シフト記号表（勤務時間帯）'!$C$6:$K$35,9,FALSE))</f>
        <v/>
      </c>
      <c r="AP157" s="233" t="str">
        <f>IF(AP156="","",VLOOKUP(AP156,'シフト記号表（勤務時間帯）'!$C$6:$K$35,9,FALSE))</f>
        <v/>
      </c>
      <c r="AQ157" s="233" t="str">
        <f>IF(AQ156="","",VLOOKUP(AQ156,'シフト記号表（勤務時間帯）'!$C$6:$K$35,9,FALSE))</f>
        <v/>
      </c>
      <c r="AR157" s="233" t="str">
        <f>IF(AR156="","",VLOOKUP(AR156,'シフト記号表（勤務時間帯）'!$C$6:$K$35,9,FALSE))</f>
        <v/>
      </c>
      <c r="AS157" s="233" t="str">
        <f>IF(AS156="","",VLOOKUP(AS156,'シフト記号表（勤務時間帯）'!$C$6:$K$35,9,FALSE))</f>
        <v/>
      </c>
      <c r="AT157" s="234" t="str">
        <f>IF(AT156="","",VLOOKUP(AT156,'シフト記号表（勤務時間帯）'!$C$6:$K$35,9,FALSE))</f>
        <v/>
      </c>
      <c r="AU157" s="232" t="str">
        <f>IF(AU156="","",VLOOKUP(AU156,'シフト記号表（勤務時間帯）'!$C$6:$K$35,9,FALSE))</f>
        <v/>
      </c>
      <c r="AV157" s="233" t="str">
        <f>IF(AV156="","",VLOOKUP(AV156,'シフト記号表（勤務時間帯）'!$C$6:$K$35,9,FALSE))</f>
        <v/>
      </c>
      <c r="AW157" s="233" t="str">
        <f>IF(AW156="","",VLOOKUP(AW156,'シフト記号表（勤務時間帯）'!$C$6:$K$35,9,FALSE))</f>
        <v/>
      </c>
      <c r="AX157" s="502">
        <f>IF($BB$3="４週",SUM(S157:AT157),IF($BB$3="暦月",SUM(S157:AW157),""))</f>
        <v>0</v>
      </c>
      <c r="AY157" s="503"/>
      <c r="AZ157" s="504">
        <f>IF($BB$3="４週",AX157/4,IF($BB$3="暦月",'療養通所（100名）'!AX157/('療養通所（100名）'!$BB$8/7),""))</f>
        <v>0</v>
      </c>
      <c r="BA157" s="505"/>
      <c r="BB157" s="431"/>
      <c r="BC157" s="369"/>
      <c r="BD157" s="369"/>
      <c r="BE157" s="369"/>
      <c r="BF157" s="370"/>
    </row>
    <row r="158" spans="2:58" ht="20.25" customHeight="1" x14ac:dyDescent="0.4">
      <c r="B158" s="517"/>
      <c r="C158" s="387"/>
      <c r="D158" s="388"/>
      <c r="E158" s="389"/>
      <c r="F158" s="111">
        <f>C156</f>
        <v>0</v>
      </c>
      <c r="G158" s="419"/>
      <c r="H158" s="412"/>
      <c r="I158" s="413"/>
      <c r="J158" s="413"/>
      <c r="K158" s="414"/>
      <c r="L158" s="424"/>
      <c r="M158" s="425"/>
      <c r="N158" s="425"/>
      <c r="O158" s="426"/>
      <c r="P158" s="514" t="s">
        <v>45</v>
      </c>
      <c r="Q158" s="515"/>
      <c r="R158" s="516"/>
      <c r="S158" s="235" t="str">
        <f>IF(S156="","",VLOOKUP(S156,'シフト記号表（勤務時間帯）'!$C$6:$S$35,17,FALSE))</f>
        <v/>
      </c>
      <c r="T158" s="236" t="str">
        <f>IF(T156="","",VLOOKUP(T156,'シフト記号表（勤務時間帯）'!$C$6:$S$35,17,FALSE))</f>
        <v/>
      </c>
      <c r="U158" s="236" t="str">
        <f>IF(U156="","",VLOOKUP(U156,'シフト記号表（勤務時間帯）'!$C$6:$S$35,17,FALSE))</f>
        <v/>
      </c>
      <c r="V158" s="236" t="str">
        <f>IF(V156="","",VLOOKUP(V156,'シフト記号表（勤務時間帯）'!$C$6:$S$35,17,FALSE))</f>
        <v/>
      </c>
      <c r="W158" s="236" t="str">
        <f>IF(W156="","",VLOOKUP(W156,'シフト記号表（勤務時間帯）'!$C$6:$S$35,17,FALSE))</f>
        <v/>
      </c>
      <c r="X158" s="236" t="str">
        <f>IF(X156="","",VLOOKUP(X156,'シフト記号表（勤務時間帯）'!$C$6:$S$35,17,FALSE))</f>
        <v/>
      </c>
      <c r="Y158" s="237" t="str">
        <f>IF(Y156="","",VLOOKUP(Y156,'シフト記号表（勤務時間帯）'!$C$6:$S$35,17,FALSE))</f>
        <v/>
      </c>
      <c r="Z158" s="235" t="str">
        <f>IF(Z156="","",VLOOKUP(Z156,'シフト記号表（勤務時間帯）'!$C$6:$S$35,17,FALSE))</f>
        <v/>
      </c>
      <c r="AA158" s="236" t="str">
        <f>IF(AA156="","",VLOOKUP(AA156,'シフト記号表（勤務時間帯）'!$C$6:$S$35,17,FALSE))</f>
        <v/>
      </c>
      <c r="AB158" s="236" t="str">
        <f>IF(AB156="","",VLOOKUP(AB156,'シフト記号表（勤務時間帯）'!$C$6:$S$35,17,FALSE))</f>
        <v/>
      </c>
      <c r="AC158" s="236" t="str">
        <f>IF(AC156="","",VLOOKUP(AC156,'シフト記号表（勤務時間帯）'!$C$6:$S$35,17,FALSE))</f>
        <v/>
      </c>
      <c r="AD158" s="236" t="str">
        <f>IF(AD156="","",VLOOKUP(AD156,'シフト記号表（勤務時間帯）'!$C$6:$S$35,17,FALSE))</f>
        <v/>
      </c>
      <c r="AE158" s="236" t="str">
        <f>IF(AE156="","",VLOOKUP(AE156,'シフト記号表（勤務時間帯）'!$C$6:$S$35,17,FALSE))</f>
        <v/>
      </c>
      <c r="AF158" s="237" t="str">
        <f>IF(AF156="","",VLOOKUP(AF156,'シフト記号表（勤務時間帯）'!$C$6:$S$35,17,FALSE))</f>
        <v/>
      </c>
      <c r="AG158" s="235" t="str">
        <f>IF(AG156="","",VLOOKUP(AG156,'シフト記号表（勤務時間帯）'!$C$6:$S$35,17,FALSE))</f>
        <v/>
      </c>
      <c r="AH158" s="236" t="str">
        <f>IF(AH156="","",VLOOKUP(AH156,'シフト記号表（勤務時間帯）'!$C$6:$S$35,17,FALSE))</f>
        <v/>
      </c>
      <c r="AI158" s="236" t="str">
        <f>IF(AI156="","",VLOOKUP(AI156,'シフト記号表（勤務時間帯）'!$C$6:$S$35,17,FALSE))</f>
        <v/>
      </c>
      <c r="AJ158" s="236" t="str">
        <f>IF(AJ156="","",VLOOKUP(AJ156,'シフト記号表（勤務時間帯）'!$C$6:$S$35,17,FALSE))</f>
        <v/>
      </c>
      <c r="AK158" s="236" t="str">
        <f>IF(AK156="","",VLOOKUP(AK156,'シフト記号表（勤務時間帯）'!$C$6:$S$35,17,FALSE))</f>
        <v/>
      </c>
      <c r="AL158" s="236" t="str">
        <f>IF(AL156="","",VLOOKUP(AL156,'シフト記号表（勤務時間帯）'!$C$6:$S$35,17,FALSE))</f>
        <v/>
      </c>
      <c r="AM158" s="237" t="str">
        <f>IF(AM156="","",VLOOKUP(AM156,'シフト記号表（勤務時間帯）'!$C$6:$S$35,17,FALSE))</f>
        <v/>
      </c>
      <c r="AN158" s="235" t="str">
        <f>IF(AN156="","",VLOOKUP(AN156,'シフト記号表（勤務時間帯）'!$C$6:$S$35,17,FALSE))</f>
        <v/>
      </c>
      <c r="AO158" s="236" t="str">
        <f>IF(AO156="","",VLOOKUP(AO156,'シフト記号表（勤務時間帯）'!$C$6:$S$35,17,FALSE))</f>
        <v/>
      </c>
      <c r="AP158" s="236" t="str">
        <f>IF(AP156="","",VLOOKUP(AP156,'シフト記号表（勤務時間帯）'!$C$6:$S$35,17,FALSE))</f>
        <v/>
      </c>
      <c r="AQ158" s="236" t="str">
        <f>IF(AQ156="","",VLOOKUP(AQ156,'シフト記号表（勤務時間帯）'!$C$6:$S$35,17,FALSE))</f>
        <v/>
      </c>
      <c r="AR158" s="236" t="str">
        <f>IF(AR156="","",VLOOKUP(AR156,'シフト記号表（勤務時間帯）'!$C$6:$S$35,17,FALSE))</f>
        <v/>
      </c>
      <c r="AS158" s="236" t="str">
        <f>IF(AS156="","",VLOOKUP(AS156,'シフト記号表（勤務時間帯）'!$C$6:$S$35,17,FALSE))</f>
        <v/>
      </c>
      <c r="AT158" s="237" t="str">
        <f>IF(AT156="","",VLOOKUP(AT156,'シフト記号表（勤務時間帯）'!$C$6:$S$35,17,FALSE))</f>
        <v/>
      </c>
      <c r="AU158" s="235" t="str">
        <f>IF(AU156="","",VLOOKUP(AU156,'シフト記号表（勤務時間帯）'!$C$6:$S$35,17,FALSE))</f>
        <v/>
      </c>
      <c r="AV158" s="236" t="str">
        <f>IF(AV156="","",VLOOKUP(AV156,'シフト記号表（勤務時間帯）'!$C$6:$S$35,17,FALSE))</f>
        <v/>
      </c>
      <c r="AW158" s="236" t="str">
        <f>IF(AW156="","",VLOOKUP(AW156,'シフト記号表（勤務時間帯）'!$C$6:$S$35,17,FALSE))</f>
        <v/>
      </c>
      <c r="AX158" s="509">
        <f>IF($BB$3="４週",SUM(S158:AT158),IF($BB$3="暦月",SUM(S158:AW158),""))</f>
        <v>0</v>
      </c>
      <c r="AY158" s="510"/>
      <c r="AZ158" s="511">
        <f>IF($BB$3="４週",AX158/4,IF($BB$3="暦月",'療養通所（100名）'!AX158/('療養通所（100名）'!$BB$8/7),""))</f>
        <v>0</v>
      </c>
      <c r="BA158" s="512"/>
      <c r="BB158" s="432"/>
      <c r="BC158" s="425"/>
      <c r="BD158" s="425"/>
      <c r="BE158" s="425"/>
      <c r="BF158" s="426"/>
    </row>
    <row r="159" spans="2:58" ht="20.25" customHeight="1" x14ac:dyDescent="0.4">
      <c r="B159" s="517">
        <f>B156+1</f>
        <v>46</v>
      </c>
      <c r="C159" s="381"/>
      <c r="D159" s="382"/>
      <c r="E159" s="383"/>
      <c r="F159" s="108"/>
      <c r="G159" s="418"/>
      <c r="H159" s="420"/>
      <c r="I159" s="413"/>
      <c r="J159" s="413"/>
      <c r="K159" s="414"/>
      <c r="L159" s="421"/>
      <c r="M159" s="422"/>
      <c r="N159" s="422"/>
      <c r="O159" s="423"/>
      <c r="P159" s="483" t="s">
        <v>44</v>
      </c>
      <c r="Q159" s="484"/>
      <c r="R159" s="485"/>
      <c r="S159" s="239"/>
      <c r="T159" s="238"/>
      <c r="U159" s="238"/>
      <c r="V159" s="238"/>
      <c r="W159" s="238"/>
      <c r="X159" s="238"/>
      <c r="Y159" s="240"/>
      <c r="Z159" s="239"/>
      <c r="AA159" s="238"/>
      <c r="AB159" s="238"/>
      <c r="AC159" s="238"/>
      <c r="AD159" s="238"/>
      <c r="AE159" s="238"/>
      <c r="AF159" s="240"/>
      <c r="AG159" s="239"/>
      <c r="AH159" s="238"/>
      <c r="AI159" s="238"/>
      <c r="AJ159" s="238"/>
      <c r="AK159" s="238"/>
      <c r="AL159" s="238"/>
      <c r="AM159" s="240"/>
      <c r="AN159" s="239"/>
      <c r="AO159" s="238"/>
      <c r="AP159" s="238"/>
      <c r="AQ159" s="238"/>
      <c r="AR159" s="238"/>
      <c r="AS159" s="238"/>
      <c r="AT159" s="240"/>
      <c r="AU159" s="239"/>
      <c r="AV159" s="238"/>
      <c r="AW159" s="238"/>
      <c r="AX159" s="589"/>
      <c r="AY159" s="590"/>
      <c r="AZ159" s="591"/>
      <c r="BA159" s="592"/>
      <c r="BB159" s="430"/>
      <c r="BC159" s="422"/>
      <c r="BD159" s="422"/>
      <c r="BE159" s="422"/>
      <c r="BF159" s="423"/>
    </row>
    <row r="160" spans="2:58" ht="20.25" customHeight="1" x14ac:dyDescent="0.4">
      <c r="B160" s="517"/>
      <c r="C160" s="384"/>
      <c r="D160" s="385"/>
      <c r="E160" s="386"/>
      <c r="F160" s="83"/>
      <c r="G160" s="408"/>
      <c r="H160" s="412"/>
      <c r="I160" s="413"/>
      <c r="J160" s="413"/>
      <c r="K160" s="414"/>
      <c r="L160" s="368"/>
      <c r="M160" s="369"/>
      <c r="N160" s="369"/>
      <c r="O160" s="370"/>
      <c r="P160" s="499" t="s">
        <v>15</v>
      </c>
      <c r="Q160" s="500"/>
      <c r="R160" s="501"/>
      <c r="S160" s="232" t="str">
        <f>IF(S159="","",VLOOKUP(S159,'シフト記号表（勤務時間帯）'!$C$6:$K$35,9,FALSE))</f>
        <v/>
      </c>
      <c r="T160" s="233" t="str">
        <f>IF(T159="","",VLOOKUP(T159,'シフト記号表（勤務時間帯）'!$C$6:$K$35,9,FALSE))</f>
        <v/>
      </c>
      <c r="U160" s="233" t="str">
        <f>IF(U159="","",VLOOKUP(U159,'シフト記号表（勤務時間帯）'!$C$6:$K$35,9,FALSE))</f>
        <v/>
      </c>
      <c r="V160" s="233" t="str">
        <f>IF(V159="","",VLOOKUP(V159,'シフト記号表（勤務時間帯）'!$C$6:$K$35,9,FALSE))</f>
        <v/>
      </c>
      <c r="W160" s="233" t="str">
        <f>IF(W159="","",VLOOKUP(W159,'シフト記号表（勤務時間帯）'!$C$6:$K$35,9,FALSE))</f>
        <v/>
      </c>
      <c r="X160" s="233" t="str">
        <f>IF(X159="","",VLOOKUP(X159,'シフト記号表（勤務時間帯）'!$C$6:$K$35,9,FALSE))</f>
        <v/>
      </c>
      <c r="Y160" s="234" t="str">
        <f>IF(Y159="","",VLOOKUP(Y159,'シフト記号表（勤務時間帯）'!$C$6:$K$35,9,FALSE))</f>
        <v/>
      </c>
      <c r="Z160" s="232" t="str">
        <f>IF(Z159="","",VLOOKUP(Z159,'シフト記号表（勤務時間帯）'!$C$6:$K$35,9,FALSE))</f>
        <v/>
      </c>
      <c r="AA160" s="233" t="str">
        <f>IF(AA159="","",VLOOKUP(AA159,'シフト記号表（勤務時間帯）'!$C$6:$K$35,9,FALSE))</f>
        <v/>
      </c>
      <c r="AB160" s="233" t="str">
        <f>IF(AB159="","",VLOOKUP(AB159,'シフト記号表（勤務時間帯）'!$C$6:$K$35,9,FALSE))</f>
        <v/>
      </c>
      <c r="AC160" s="233" t="str">
        <f>IF(AC159="","",VLOOKUP(AC159,'シフト記号表（勤務時間帯）'!$C$6:$K$35,9,FALSE))</f>
        <v/>
      </c>
      <c r="AD160" s="233" t="str">
        <f>IF(AD159="","",VLOOKUP(AD159,'シフト記号表（勤務時間帯）'!$C$6:$K$35,9,FALSE))</f>
        <v/>
      </c>
      <c r="AE160" s="233" t="str">
        <f>IF(AE159="","",VLOOKUP(AE159,'シフト記号表（勤務時間帯）'!$C$6:$K$35,9,FALSE))</f>
        <v/>
      </c>
      <c r="AF160" s="234" t="str">
        <f>IF(AF159="","",VLOOKUP(AF159,'シフト記号表（勤務時間帯）'!$C$6:$K$35,9,FALSE))</f>
        <v/>
      </c>
      <c r="AG160" s="232" t="str">
        <f>IF(AG159="","",VLOOKUP(AG159,'シフト記号表（勤務時間帯）'!$C$6:$K$35,9,FALSE))</f>
        <v/>
      </c>
      <c r="AH160" s="233" t="str">
        <f>IF(AH159="","",VLOOKUP(AH159,'シフト記号表（勤務時間帯）'!$C$6:$K$35,9,FALSE))</f>
        <v/>
      </c>
      <c r="AI160" s="233" t="str">
        <f>IF(AI159="","",VLOOKUP(AI159,'シフト記号表（勤務時間帯）'!$C$6:$K$35,9,FALSE))</f>
        <v/>
      </c>
      <c r="AJ160" s="233" t="str">
        <f>IF(AJ159="","",VLOOKUP(AJ159,'シフト記号表（勤務時間帯）'!$C$6:$K$35,9,FALSE))</f>
        <v/>
      </c>
      <c r="AK160" s="233" t="str">
        <f>IF(AK159="","",VLOOKUP(AK159,'シフト記号表（勤務時間帯）'!$C$6:$K$35,9,FALSE))</f>
        <v/>
      </c>
      <c r="AL160" s="233" t="str">
        <f>IF(AL159="","",VLOOKUP(AL159,'シフト記号表（勤務時間帯）'!$C$6:$K$35,9,FALSE))</f>
        <v/>
      </c>
      <c r="AM160" s="234" t="str">
        <f>IF(AM159="","",VLOOKUP(AM159,'シフト記号表（勤務時間帯）'!$C$6:$K$35,9,FALSE))</f>
        <v/>
      </c>
      <c r="AN160" s="232" t="str">
        <f>IF(AN159="","",VLOOKUP(AN159,'シフト記号表（勤務時間帯）'!$C$6:$K$35,9,FALSE))</f>
        <v/>
      </c>
      <c r="AO160" s="233" t="str">
        <f>IF(AO159="","",VLOOKUP(AO159,'シフト記号表（勤務時間帯）'!$C$6:$K$35,9,FALSE))</f>
        <v/>
      </c>
      <c r="AP160" s="233" t="str">
        <f>IF(AP159="","",VLOOKUP(AP159,'シフト記号表（勤務時間帯）'!$C$6:$K$35,9,FALSE))</f>
        <v/>
      </c>
      <c r="AQ160" s="233" t="str">
        <f>IF(AQ159="","",VLOOKUP(AQ159,'シフト記号表（勤務時間帯）'!$C$6:$K$35,9,FALSE))</f>
        <v/>
      </c>
      <c r="AR160" s="233" t="str">
        <f>IF(AR159="","",VLOOKUP(AR159,'シフト記号表（勤務時間帯）'!$C$6:$K$35,9,FALSE))</f>
        <v/>
      </c>
      <c r="AS160" s="233" t="str">
        <f>IF(AS159="","",VLOOKUP(AS159,'シフト記号表（勤務時間帯）'!$C$6:$K$35,9,FALSE))</f>
        <v/>
      </c>
      <c r="AT160" s="234" t="str">
        <f>IF(AT159="","",VLOOKUP(AT159,'シフト記号表（勤務時間帯）'!$C$6:$K$35,9,FALSE))</f>
        <v/>
      </c>
      <c r="AU160" s="232" t="str">
        <f>IF(AU159="","",VLOOKUP(AU159,'シフト記号表（勤務時間帯）'!$C$6:$K$35,9,FALSE))</f>
        <v/>
      </c>
      <c r="AV160" s="233" t="str">
        <f>IF(AV159="","",VLOOKUP(AV159,'シフト記号表（勤務時間帯）'!$C$6:$K$35,9,FALSE))</f>
        <v/>
      </c>
      <c r="AW160" s="233" t="str">
        <f>IF(AW159="","",VLOOKUP(AW159,'シフト記号表（勤務時間帯）'!$C$6:$K$35,9,FALSE))</f>
        <v/>
      </c>
      <c r="AX160" s="502">
        <f>IF($BB$3="４週",SUM(S160:AT160),IF($BB$3="暦月",SUM(S160:AW160),""))</f>
        <v>0</v>
      </c>
      <c r="AY160" s="503"/>
      <c r="AZ160" s="504">
        <f>IF($BB$3="４週",AX160/4,IF($BB$3="暦月",'療養通所（100名）'!AX160/('療養通所（100名）'!$BB$8/7),""))</f>
        <v>0</v>
      </c>
      <c r="BA160" s="505"/>
      <c r="BB160" s="431"/>
      <c r="BC160" s="369"/>
      <c r="BD160" s="369"/>
      <c r="BE160" s="369"/>
      <c r="BF160" s="370"/>
    </row>
    <row r="161" spans="2:58" ht="20.25" customHeight="1" x14ac:dyDescent="0.4">
      <c r="B161" s="517"/>
      <c r="C161" s="387"/>
      <c r="D161" s="388"/>
      <c r="E161" s="389"/>
      <c r="F161" s="111">
        <f>C159</f>
        <v>0</v>
      </c>
      <c r="G161" s="419"/>
      <c r="H161" s="412"/>
      <c r="I161" s="413"/>
      <c r="J161" s="413"/>
      <c r="K161" s="414"/>
      <c r="L161" s="424"/>
      <c r="M161" s="425"/>
      <c r="N161" s="425"/>
      <c r="O161" s="426"/>
      <c r="P161" s="514" t="s">
        <v>45</v>
      </c>
      <c r="Q161" s="515"/>
      <c r="R161" s="516"/>
      <c r="S161" s="235" t="str">
        <f>IF(S159="","",VLOOKUP(S159,'シフト記号表（勤務時間帯）'!$C$6:$S$35,17,FALSE))</f>
        <v/>
      </c>
      <c r="T161" s="236" t="str">
        <f>IF(T159="","",VLOOKUP(T159,'シフト記号表（勤務時間帯）'!$C$6:$S$35,17,FALSE))</f>
        <v/>
      </c>
      <c r="U161" s="236" t="str">
        <f>IF(U159="","",VLOOKUP(U159,'シフト記号表（勤務時間帯）'!$C$6:$S$35,17,FALSE))</f>
        <v/>
      </c>
      <c r="V161" s="236" t="str">
        <f>IF(V159="","",VLOOKUP(V159,'シフト記号表（勤務時間帯）'!$C$6:$S$35,17,FALSE))</f>
        <v/>
      </c>
      <c r="W161" s="236" t="str">
        <f>IF(W159="","",VLOOKUP(W159,'シフト記号表（勤務時間帯）'!$C$6:$S$35,17,FALSE))</f>
        <v/>
      </c>
      <c r="X161" s="236" t="str">
        <f>IF(X159="","",VLOOKUP(X159,'シフト記号表（勤務時間帯）'!$C$6:$S$35,17,FALSE))</f>
        <v/>
      </c>
      <c r="Y161" s="237" t="str">
        <f>IF(Y159="","",VLOOKUP(Y159,'シフト記号表（勤務時間帯）'!$C$6:$S$35,17,FALSE))</f>
        <v/>
      </c>
      <c r="Z161" s="235" t="str">
        <f>IF(Z159="","",VLOOKUP(Z159,'シフト記号表（勤務時間帯）'!$C$6:$S$35,17,FALSE))</f>
        <v/>
      </c>
      <c r="AA161" s="236" t="str">
        <f>IF(AA159="","",VLOOKUP(AA159,'シフト記号表（勤務時間帯）'!$C$6:$S$35,17,FALSE))</f>
        <v/>
      </c>
      <c r="AB161" s="236" t="str">
        <f>IF(AB159="","",VLOOKUP(AB159,'シフト記号表（勤務時間帯）'!$C$6:$S$35,17,FALSE))</f>
        <v/>
      </c>
      <c r="AC161" s="236" t="str">
        <f>IF(AC159="","",VLOOKUP(AC159,'シフト記号表（勤務時間帯）'!$C$6:$S$35,17,FALSE))</f>
        <v/>
      </c>
      <c r="AD161" s="236" t="str">
        <f>IF(AD159="","",VLOOKUP(AD159,'シフト記号表（勤務時間帯）'!$C$6:$S$35,17,FALSE))</f>
        <v/>
      </c>
      <c r="AE161" s="236" t="str">
        <f>IF(AE159="","",VLOOKUP(AE159,'シフト記号表（勤務時間帯）'!$C$6:$S$35,17,FALSE))</f>
        <v/>
      </c>
      <c r="AF161" s="237" t="str">
        <f>IF(AF159="","",VLOOKUP(AF159,'シフト記号表（勤務時間帯）'!$C$6:$S$35,17,FALSE))</f>
        <v/>
      </c>
      <c r="AG161" s="235" t="str">
        <f>IF(AG159="","",VLOOKUP(AG159,'シフト記号表（勤務時間帯）'!$C$6:$S$35,17,FALSE))</f>
        <v/>
      </c>
      <c r="AH161" s="236" t="str">
        <f>IF(AH159="","",VLOOKUP(AH159,'シフト記号表（勤務時間帯）'!$C$6:$S$35,17,FALSE))</f>
        <v/>
      </c>
      <c r="AI161" s="236" t="str">
        <f>IF(AI159="","",VLOOKUP(AI159,'シフト記号表（勤務時間帯）'!$C$6:$S$35,17,FALSE))</f>
        <v/>
      </c>
      <c r="AJ161" s="236" t="str">
        <f>IF(AJ159="","",VLOOKUP(AJ159,'シフト記号表（勤務時間帯）'!$C$6:$S$35,17,FALSE))</f>
        <v/>
      </c>
      <c r="AK161" s="236" t="str">
        <f>IF(AK159="","",VLOOKUP(AK159,'シフト記号表（勤務時間帯）'!$C$6:$S$35,17,FALSE))</f>
        <v/>
      </c>
      <c r="AL161" s="236" t="str">
        <f>IF(AL159="","",VLOOKUP(AL159,'シフト記号表（勤務時間帯）'!$C$6:$S$35,17,FALSE))</f>
        <v/>
      </c>
      <c r="AM161" s="237" t="str">
        <f>IF(AM159="","",VLOOKUP(AM159,'シフト記号表（勤務時間帯）'!$C$6:$S$35,17,FALSE))</f>
        <v/>
      </c>
      <c r="AN161" s="235" t="str">
        <f>IF(AN159="","",VLOOKUP(AN159,'シフト記号表（勤務時間帯）'!$C$6:$S$35,17,FALSE))</f>
        <v/>
      </c>
      <c r="AO161" s="236" t="str">
        <f>IF(AO159="","",VLOOKUP(AO159,'シフト記号表（勤務時間帯）'!$C$6:$S$35,17,FALSE))</f>
        <v/>
      </c>
      <c r="AP161" s="236" t="str">
        <f>IF(AP159="","",VLOOKUP(AP159,'シフト記号表（勤務時間帯）'!$C$6:$S$35,17,FALSE))</f>
        <v/>
      </c>
      <c r="AQ161" s="236" t="str">
        <f>IF(AQ159="","",VLOOKUP(AQ159,'シフト記号表（勤務時間帯）'!$C$6:$S$35,17,FALSE))</f>
        <v/>
      </c>
      <c r="AR161" s="236" t="str">
        <f>IF(AR159="","",VLOOKUP(AR159,'シフト記号表（勤務時間帯）'!$C$6:$S$35,17,FALSE))</f>
        <v/>
      </c>
      <c r="AS161" s="236" t="str">
        <f>IF(AS159="","",VLOOKUP(AS159,'シフト記号表（勤務時間帯）'!$C$6:$S$35,17,FALSE))</f>
        <v/>
      </c>
      <c r="AT161" s="237" t="str">
        <f>IF(AT159="","",VLOOKUP(AT159,'シフト記号表（勤務時間帯）'!$C$6:$S$35,17,FALSE))</f>
        <v/>
      </c>
      <c r="AU161" s="235" t="str">
        <f>IF(AU159="","",VLOOKUP(AU159,'シフト記号表（勤務時間帯）'!$C$6:$S$35,17,FALSE))</f>
        <v/>
      </c>
      <c r="AV161" s="236" t="str">
        <f>IF(AV159="","",VLOOKUP(AV159,'シフト記号表（勤務時間帯）'!$C$6:$S$35,17,FALSE))</f>
        <v/>
      </c>
      <c r="AW161" s="236" t="str">
        <f>IF(AW159="","",VLOOKUP(AW159,'シフト記号表（勤務時間帯）'!$C$6:$S$35,17,FALSE))</f>
        <v/>
      </c>
      <c r="AX161" s="509">
        <f>IF($BB$3="４週",SUM(S161:AT161),IF($BB$3="暦月",SUM(S161:AW161),""))</f>
        <v>0</v>
      </c>
      <c r="AY161" s="510"/>
      <c r="AZ161" s="511">
        <f>IF($BB$3="４週",AX161/4,IF($BB$3="暦月",'療養通所（100名）'!AX161/('療養通所（100名）'!$BB$8/7),""))</f>
        <v>0</v>
      </c>
      <c r="BA161" s="512"/>
      <c r="BB161" s="432"/>
      <c r="BC161" s="425"/>
      <c r="BD161" s="425"/>
      <c r="BE161" s="425"/>
      <c r="BF161" s="426"/>
    </row>
    <row r="162" spans="2:58" ht="20.25" customHeight="1" x14ac:dyDescent="0.4">
      <c r="B162" s="517">
        <f>B159+1</f>
        <v>47</v>
      </c>
      <c r="C162" s="381"/>
      <c r="D162" s="382"/>
      <c r="E162" s="383"/>
      <c r="F162" s="108"/>
      <c r="G162" s="418"/>
      <c r="H162" s="420"/>
      <c r="I162" s="413"/>
      <c r="J162" s="413"/>
      <c r="K162" s="414"/>
      <c r="L162" s="421"/>
      <c r="M162" s="422"/>
      <c r="N162" s="422"/>
      <c r="O162" s="423"/>
      <c r="P162" s="483" t="s">
        <v>44</v>
      </c>
      <c r="Q162" s="484"/>
      <c r="R162" s="485"/>
      <c r="S162" s="239"/>
      <c r="T162" s="238"/>
      <c r="U162" s="238"/>
      <c r="V162" s="238"/>
      <c r="W162" s="238"/>
      <c r="X162" s="238"/>
      <c r="Y162" s="240"/>
      <c r="Z162" s="239"/>
      <c r="AA162" s="238"/>
      <c r="AB162" s="238"/>
      <c r="AC162" s="238"/>
      <c r="AD162" s="238"/>
      <c r="AE162" s="238"/>
      <c r="AF162" s="240"/>
      <c r="AG162" s="239"/>
      <c r="AH162" s="238"/>
      <c r="AI162" s="238"/>
      <c r="AJ162" s="238"/>
      <c r="AK162" s="238"/>
      <c r="AL162" s="238"/>
      <c r="AM162" s="240"/>
      <c r="AN162" s="239"/>
      <c r="AO162" s="238"/>
      <c r="AP162" s="238"/>
      <c r="AQ162" s="238"/>
      <c r="AR162" s="238"/>
      <c r="AS162" s="238"/>
      <c r="AT162" s="240"/>
      <c r="AU162" s="239"/>
      <c r="AV162" s="238"/>
      <c r="AW162" s="238"/>
      <c r="AX162" s="589"/>
      <c r="AY162" s="590"/>
      <c r="AZ162" s="591"/>
      <c r="BA162" s="592"/>
      <c r="BB162" s="430"/>
      <c r="BC162" s="422"/>
      <c r="BD162" s="422"/>
      <c r="BE162" s="422"/>
      <c r="BF162" s="423"/>
    </row>
    <row r="163" spans="2:58" ht="20.25" customHeight="1" x14ac:dyDescent="0.4">
      <c r="B163" s="517"/>
      <c r="C163" s="384"/>
      <c r="D163" s="385"/>
      <c r="E163" s="386"/>
      <c r="F163" s="83"/>
      <c r="G163" s="408"/>
      <c r="H163" s="412"/>
      <c r="I163" s="413"/>
      <c r="J163" s="413"/>
      <c r="K163" s="414"/>
      <c r="L163" s="368"/>
      <c r="M163" s="369"/>
      <c r="N163" s="369"/>
      <c r="O163" s="370"/>
      <c r="P163" s="499" t="s">
        <v>15</v>
      </c>
      <c r="Q163" s="500"/>
      <c r="R163" s="501"/>
      <c r="S163" s="232" t="str">
        <f>IF(S162="","",VLOOKUP(S162,'シフト記号表（勤務時間帯）'!$C$6:$K$35,9,FALSE))</f>
        <v/>
      </c>
      <c r="T163" s="233" t="str">
        <f>IF(T162="","",VLOOKUP(T162,'シフト記号表（勤務時間帯）'!$C$6:$K$35,9,FALSE))</f>
        <v/>
      </c>
      <c r="U163" s="233" t="str">
        <f>IF(U162="","",VLOOKUP(U162,'シフト記号表（勤務時間帯）'!$C$6:$K$35,9,FALSE))</f>
        <v/>
      </c>
      <c r="V163" s="233" t="str">
        <f>IF(V162="","",VLOOKUP(V162,'シフト記号表（勤務時間帯）'!$C$6:$K$35,9,FALSE))</f>
        <v/>
      </c>
      <c r="W163" s="233" t="str">
        <f>IF(W162="","",VLOOKUP(W162,'シフト記号表（勤務時間帯）'!$C$6:$K$35,9,FALSE))</f>
        <v/>
      </c>
      <c r="X163" s="233" t="str">
        <f>IF(X162="","",VLOOKUP(X162,'シフト記号表（勤務時間帯）'!$C$6:$K$35,9,FALSE))</f>
        <v/>
      </c>
      <c r="Y163" s="234" t="str">
        <f>IF(Y162="","",VLOOKUP(Y162,'シフト記号表（勤務時間帯）'!$C$6:$K$35,9,FALSE))</f>
        <v/>
      </c>
      <c r="Z163" s="232" t="str">
        <f>IF(Z162="","",VLOOKUP(Z162,'シフト記号表（勤務時間帯）'!$C$6:$K$35,9,FALSE))</f>
        <v/>
      </c>
      <c r="AA163" s="233" t="str">
        <f>IF(AA162="","",VLOOKUP(AA162,'シフト記号表（勤務時間帯）'!$C$6:$K$35,9,FALSE))</f>
        <v/>
      </c>
      <c r="AB163" s="233" t="str">
        <f>IF(AB162="","",VLOOKUP(AB162,'シフト記号表（勤務時間帯）'!$C$6:$K$35,9,FALSE))</f>
        <v/>
      </c>
      <c r="AC163" s="233" t="str">
        <f>IF(AC162="","",VLOOKUP(AC162,'シフト記号表（勤務時間帯）'!$C$6:$K$35,9,FALSE))</f>
        <v/>
      </c>
      <c r="AD163" s="233" t="str">
        <f>IF(AD162="","",VLOOKUP(AD162,'シフト記号表（勤務時間帯）'!$C$6:$K$35,9,FALSE))</f>
        <v/>
      </c>
      <c r="AE163" s="233" t="str">
        <f>IF(AE162="","",VLOOKUP(AE162,'シフト記号表（勤務時間帯）'!$C$6:$K$35,9,FALSE))</f>
        <v/>
      </c>
      <c r="AF163" s="234" t="str">
        <f>IF(AF162="","",VLOOKUP(AF162,'シフト記号表（勤務時間帯）'!$C$6:$K$35,9,FALSE))</f>
        <v/>
      </c>
      <c r="AG163" s="232" t="str">
        <f>IF(AG162="","",VLOOKUP(AG162,'シフト記号表（勤務時間帯）'!$C$6:$K$35,9,FALSE))</f>
        <v/>
      </c>
      <c r="AH163" s="233" t="str">
        <f>IF(AH162="","",VLOOKUP(AH162,'シフト記号表（勤務時間帯）'!$C$6:$K$35,9,FALSE))</f>
        <v/>
      </c>
      <c r="AI163" s="233" t="str">
        <f>IF(AI162="","",VLOOKUP(AI162,'シフト記号表（勤務時間帯）'!$C$6:$K$35,9,FALSE))</f>
        <v/>
      </c>
      <c r="AJ163" s="233" t="str">
        <f>IF(AJ162="","",VLOOKUP(AJ162,'シフト記号表（勤務時間帯）'!$C$6:$K$35,9,FALSE))</f>
        <v/>
      </c>
      <c r="AK163" s="233" t="str">
        <f>IF(AK162="","",VLOOKUP(AK162,'シフト記号表（勤務時間帯）'!$C$6:$K$35,9,FALSE))</f>
        <v/>
      </c>
      <c r="AL163" s="233" t="str">
        <f>IF(AL162="","",VLOOKUP(AL162,'シフト記号表（勤務時間帯）'!$C$6:$K$35,9,FALSE))</f>
        <v/>
      </c>
      <c r="AM163" s="234" t="str">
        <f>IF(AM162="","",VLOOKUP(AM162,'シフト記号表（勤務時間帯）'!$C$6:$K$35,9,FALSE))</f>
        <v/>
      </c>
      <c r="AN163" s="232" t="str">
        <f>IF(AN162="","",VLOOKUP(AN162,'シフト記号表（勤務時間帯）'!$C$6:$K$35,9,FALSE))</f>
        <v/>
      </c>
      <c r="AO163" s="233" t="str">
        <f>IF(AO162="","",VLOOKUP(AO162,'シフト記号表（勤務時間帯）'!$C$6:$K$35,9,FALSE))</f>
        <v/>
      </c>
      <c r="AP163" s="233" t="str">
        <f>IF(AP162="","",VLOOKUP(AP162,'シフト記号表（勤務時間帯）'!$C$6:$K$35,9,FALSE))</f>
        <v/>
      </c>
      <c r="AQ163" s="233" t="str">
        <f>IF(AQ162="","",VLOOKUP(AQ162,'シフト記号表（勤務時間帯）'!$C$6:$K$35,9,FALSE))</f>
        <v/>
      </c>
      <c r="AR163" s="233" t="str">
        <f>IF(AR162="","",VLOOKUP(AR162,'シフト記号表（勤務時間帯）'!$C$6:$K$35,9,FALSE))</f>
        <v/>
      </c>
      <c r="AS163" s="233" t="str">
        <f>IF(AS162="","",VLOOKUP(AS162,'シフト記号表（勤務時間帯）'!$C$6:$K$35,9,FALSE))</f>
        <v/>
      </c>
      <c r="AT163" s="234" t="str">
        <f>IF(AT162="","",VLOOKUP(AT162,'シフト記号表（勤務時間帯）'!$C$6:$K$35,9,FALSE))</f>
        <v/>
      </c>
      <c r="AU163" s="232" t="str">
        <f>IF(AU162="","",VLOOKUP(AU162,'シフト記号表（勤務時間帯）'!$C$6:$K$35,9,FALSE))</f>
        <v/>
      </c>
      <c r="AV163" s="233" t="str">
        <f>IF(AV162="","",VLOOKUP(AV162,'シフト記号表（勤務時間帯）'!$C$6:$K$35,9,FALSE))</f>
        <v/>
      </c>
      <c r="AW163" s="233" t="str">
        <f>IF(AW162="","",VLOOKUP(AW162,'シフト記号表（勤務時間帯）'!$C$6:$K$35,9,FALSE))</f>
        <v/>
      </c>
      <c r="AX163" s="502">
        <f>IF($BB$3="４週",SUM(S163:AT163),IF($BB$3="暦月",SUM(S163:AW163),""))</f>
        <v>0</v>
      </c>
      <c r="AY163" s="503"/>
      <c r="AZ163" s="504">
        <f>IF($BB$3="４週",AX163/4,IF($BB$3="暦月",'療養通所（100名）'!AX163/('療養通所（100名）'!$BB$8/7),""))</f>
        <v>0</v>
      </c>
      <c r="BA163" s="505"/>
      <c r="BB163" s="431"/>
      <c r="BC163" s="369"/>
      <c r="BD163" s="369"/>
      <c r="BE163" s="369"/>
      <c r="BF163" s="370"/>
    </row>
    <row r="164" spans="2:58" ht="20.25" customHeight="1" x14ac:dyDescent="0.4">
      <c r="B164" s="517"/>
      <c r="C164" s="387"/>
      <c r="D164" s="388"/>
      <c r="E164" s="389"/>
      <c r="F164" s="111">
        <f>C162</f>
        <v>0</v>
      </c>
      <c r="G164" s="419"/>
      <c r="H164" s="412"/>
      <c r="I164" s="413"/>
      <c r="J164" s="413"/>
      <c r="K164" s="414"/>
      <c r="L164" s="424"/>
      <c r="M164" s="425"/>
      <c r="N164" s="425"/>
      <c r="O164" s="426"/>
      <c r="P164" s="514" t="s">
        <v>45</v>
      </c>
      <c r="Q164" s="515"/>
      <c r="R164" s="516"/>
      <c r="S164" s="235" t="str">
        <f>IF(S162="","",VLOOKUP(S162,'シフト記号表（勤務時間帯）'!$C$6:$S$35,17,FALSE))</f>
        <v/>
      </c>
      <c r="T164" s="236" t="str">
        <f>IF(T162="","",VLOOKUP(T162,'シフト記号表（勤務時間帯）'!$C$6:$S$35,17,FALSE))</f>
        <v/>
      </c>
      <c r="U164" s="236" t="str">
        <f>IF(U162="","",VLOOKUP(U162,'シフト記号表（勤務時間帯）'!$C$6:$S$35,17,FALSE))</f>
        <v/>
      </c>
      <c r="V164" s="236" t="str">
        <f>IF(V162="","",VLOOKUP(V162,'シフト記号表（勤務時間帯）'!$C$6:$S$35,17,FALSE))</f>
        <v/>
      </c>
      <c r="W164" s="236" t="str">
        <f>IF(W162="","",VLOOKUP(W162,'シフト記号表（勤務時間帯）'!$C$6:$S$35,17,FALSE))</f>
        <v/>
      </c>
      <c r="X164" s="236" t="str">
        <f>IF(X162="","",VLOOKUP(X162,'シフト記号表（勤務時間帯）'!$C$6:$S$35,17,FALSE))</f>
        <v/>
      </c>
      <c r="Y164" s="237" t="str">
        <f>IF(Y162="","",VLOOKUP(Y162,'シフト記号表（勤務時間帯）'!$C$6:$S$35,17,FALSE))</f>
        <v/>
      </c>
      <c r="Z164" s="235" t="str">
        <f>IF(Z162="","",VLOOKUP(Z162,'シフト記号表（勤務時間帯）'!$C$6:$S$35,17,FALSE))</f>
        <v/>
      </c>
      <c r="AA164" s="236" t="str">
        <f>IF(AA162="","",VLOOKUP(AA162,'シフト記号表（勤務時間帯）'!$C$6:$S$35,17,FALSE))</f>
        <v/>
      </c>
      <c r="AB164" s="236" t="str">
        <f>IF(AB162="","",VLOOKUP(AB162,'シフト記号表（勤務時間帯）'!$C$6:$S$35,17,FALSE))</f>
        <v/>
      </c>
      <c r="AC164" s="236" t="str">
        <f>IF(AC162="","",VLOOKUP(AC162,'シフト記号表（勤務時間帯）'!$C$6:$S$35,17,FALSE))</f>
        <v/>
      </c>
      <c r="AD164" s="236" t="str">
        <f>IF(AD162="","",VLOOKUP(AD162,'シフト記号表（勤務時間帯）'!$C$6:$S$35,17,FALSE))</f>
        <v/>
      </c>
      <c r="AE164" s="236" t="str">
        <f>IF(AE162="","",VLOOKUP(AE162,'シフト記号表（勤務時間帯）'!$C$6:$S$35,17,FALSE))</f>
        <v/>
      </c>
      <c r="AF164" s="237" t="str">
        <f>IF(AF162="","",VLOOKUP(AF162,'シフト記号表（勤務時間帯）'!$C$6:$S$35,17,FALSE))</f>
        <v/>
      </c>
      <c r="AG164" s="235" t="str">
        <f>IF(AG162="","",VLOOKUP(AG162,'シフト記号表（勤務時間帯）'!$C$6:$S$35,17,FALSE))</f>
        <v/>
      </c>
      <c r="AH164" s="236" t="str">
        <f>IF(AH162="","",VLOOKUP(AH162,'シフト記号表（勤務時間帯）'!$C$6:$S$35,17,FALSE))</f>
        <v/>
      </c>
      <c r="AI164" s="236" t="str">
        <f>IF(AI162="","",VLOOKUP(AI162,'シフト記号表（勤務時間帯）'!$C$6:$S$35,17,FALSE))</f>
        <v/>
      </c>
      <c r="AJ164" s="236" t="str">
        <f>IF(AJ162="","",VLOOKUP(AJ162,'シフト記号表（勤務時間帯）'!$C$6:$S$35,17,FALSE))</f>
        <v/>
      </c>
      <c r="AK164" s="236" t="str">
        <f>IF(AK162="","",VLOOKUP(AK162,'シフト記号表（勤務時間帯）'!$C$6:$S$35,17,FALSE))</f>
        <v/>
      </c>
      <c r="AL164" s="236" t="str">
        <f>IF(AL162="","",VLOOKUP(AL162,'シフト記号表（勤務時間帯）'!$C$6:$S$35,17,FALSE))</f>
        <v/>
      </c>
      <c r="AM164" s="237" t="str">
        <f>IF(AM162="","",VLOOKUP(AM162,'シフト記号表（勤務時間帯）'!$C$6:$S$35,17,FALSE))</f>
        <v/>
      </c>
      <c r="AN164" s="235" t="str">
        <f>IF(AN162="","",VLOOKUP(AN162,'シフト記号表（勤務時間帯）'!$C$6:$S$35,17,FALSE))</f>
        <v/>
      </c>
      <c r="AO164" s="236" t="str">
        <f>IF(AO162="","",VLOOKUP(AO162,'シフト記号表（勤務時間帯）'!$C$6:$S$35,17,FALSE))</f>
        <v/>
      </c>
      <c r="AP164" s="236" t="str">
        <f>IF(AP162="","",VLOOKUP(AP162,'シフト記号表（勤務時間帯）'!$C$6:$S$35,17,FALSE))</f>
        <v/>
      </c>
      <c r="AQ164" s="236" t="str">
        <f>IF(AQ162="","",VLOOKUP(AQ162,'シフト記号表（勤務時間帯）'!$C$6:$S$35,17,FALSE))</f>
        <v/>
      </c>
      <c r="AR164" s="236" t="str">
        <f>IF(AR162="","",VLOOKUP(AR162,'シフト記号表（勤務時間帯）'!$C$6:$S$35,17,FALSE))</f>
        <v/>
      </c>
      <c r="AS164" s="236" t="str">
        <f>IF(AS162="","",VLOOKUP(AS162,'シフト記号表（勤務時間帯）'!$C$6:$S$35,17,FALSE))</f>
        <v/>
      </c>
      <c r="AT164" s="237" t="str">
        <f>IF(AT162="","",VLOOKUP(AT162,'シフト記号表（勤務時間帯）'!$C$6:$S$35,17,FALSE))</f>
        <v/>
      </c>
      <c r="AU164" s="235" t="str">
        <f>IF(AU162="","",VLOOKUP(AU162,'シフト記号表（勤務時間帯）'!$C$6:$S$35,17,FALSE))</f>
        <v/>
      </c>
      <c r="AV164" s="236" t="str">
        <f>IF(AV162="","",VLOOKUP(AV162,'シフト記号表（勤務時間帯）'!$C$6:$S$35,17,FALSE))</f>
        <v/>
      </c>
      <c r="AW164" s="236" t="str">
        <f>IF(AW162="","",VLOOKUP(AW162,'シフト記号表（勤務時間帯）'!$C$6:$S$35,17,FALSE))</f>
        <v/>
      </c>
      <c r="AX164" s="509">
        <f>IF($BB$3="４週",SUM(S164:AT164),IF($BB$3="暦月",SUM(S164:AW164),""))</f>
        <v>0</v>
      </c>
      <c r="AY164" s="510"/>
      <c r="AZ164" s="511">
        <f>IF($BB$3="４週",AX164/4,IF($BB$3="暦月",'療養通所（100名）'!AX164/('療養通所（100名）'!$BB$8/7),""))</f>
        <v>0</v>
      </c>
      <c r="BA164" s="512"/>
      <c r="BB164" s="432"/>
      <c r="BC164" s="425"/>
      <c r="BD164" s="425"/>
      <c r="BE164" s="425"/>
      <c r="BF164" s="426"/>
    </row>
    <row r="165" spans="2:58" ht="20.25" customHeight="1" x14ac:dyDescent="0.4">
      <c r="B165" s="517">
        <f>B162+1</f>
        <v>48</v>
      </c>
      <c r="C165" s="381"/>
      <c r="D165" s="382"/>
      <c r="E165" s="383"/>
      <c r="F165" s="108"/>
      <c r="G165" s="418"/>
      <c r="H165" s="420"/>
      <c r="I165" s="413"/>
      <c r="J165" s="413"/>
      <c r="K165" s="414"/>
      <c r="L165" s="421"/>
      <c r="M165" s="422"/>
      <c r="N165" s="422"/>
      <c r="O165" s="423"/>
      <c r="P165" s="483" t="s">
        <v>44</v>
      </c>
      <c r="Q165" s="484"/>
      <c r="R165" s="485"/>
      <c r="S165" s="239"/>
      <c r="T165" s="238"/>
      <c r="U165" s="238"/>
      <c r="V165" s="238"/>
      <c r="W165" s="238"/>
      <c r="X165" s="238"/>
      <c r="Y165" s="240"/>
      <c r="Z165" s="239"/>
      <c r="AA165" s="238"/>
      <c r="AB165" s="238"/>
      <c r="AC165" s="238"/>
      <c r="AD165" s="238"/>
      <c r="AE165" s="238"/>
      <c r="AF165" s="240"/>
      <c r="AG165" s="239"/>
      <c r="AH165" s="238"/>
      <c r="AI165" s="238"/>
      <c r="AJ165" s="238"/>
      <c r="AK165" s="238"/>
      <c r="AL165" s="238"/>
      <c r="AM165" s="240"/>
      <c r="AN165" s="239"/>
      <c r="AO165" s="238"/>
      <c r="AP165" s="238"/>
      <c r="AQ165" s="238"/>
      <c r="AR165" s="238"/>
      <c r="AS165" s="238"/>
      <c r="AT165" s="240"/>
      <c r="AU165" s="239"/>
      <c r="AV165" s="238"/>
      <c r="AW165" s="238"/>
      <c r="AX165" s="589"/>
      <c r="AY165" s="590"/>
      <c r="AZ165" s="591"/>
      <c r="BA165" s="592"/>
      <c r="BB165" s="430"/>
      <c r="BC165" s="422"/>
      <c r="BD165" s="422"/>
      <c r="BE165" s="422"/>
      <c r="BF165" s="423"/>
    </row>
    <row r="166" spans="2:58" ht="20.25" customHeight="1" x14ac:dyDescent="0.4">
      <c r="B166" s="517"/>
      <c r="C166" s="384"/>
      <c r="D166" s="385"/>
      <c r="E166" s="386"/>
      <c r="F166" s="83"/>
      <c r="G166" s="408"/>
      <c r="H166" s="412"/>
      <c r="I166" s="413"/>
      <c r="J166" s="413"/>
      <c r="K166" s="414"/>
      <c r="L166" s="368"/>
      <c r="M166" s="369"/>
      <c r="N166" s="369"/>
      <c r="O166" s="370"/>
      <c r="P166" s="499" t="s">
        <v>15</v>
      </c>
      <c r="Q166" s="500"/>
      <c r="R166" s="501"/>
      <c r="S166" s="232" t="str">
        <f>IF(S165="","",VLOOKUP(S165,'シフト記号表（勤務時間帯）'!$C$6:$K$35,9,FALSE))</f>
        <v/>
      </c>
      <c r="T166" s="233" t="str">
        <f>IF(T165="","",VLOOKUP(T165,'シフト記号表（勤務時間帯）'!$C$6:$K$35,9,FALSE))</f>
        <v/>
      </c>
      <c r="U166" s="233" t="str">
        <f>IF(U165="","",VLOOKUP(U165,'シフト記号表（勤務時間帯）'!$C$6:$K$35,9,FALSE))</f>
        <v/>
      </c>
      <c r="V166" s="233" t="str">
        <f>IF(V165="","",VLOOKUP(V165,'シフト記号表（勤務時間帯）'!$C$6:$K$35,9,FALSE))</f>
        <v/>
      </c>
      <c r="W166" s="233" t="str">
        <f>IF(W165="","",VLOOKUP(W165,'シフト記号表（勤務時間帯）'!$C$6:$K$35,9,FALSE))</f>
        <v/>
      </c>
      <c r="X166" s="233" t="str">
        <f>IF(X165="","",VLOOKUP(X165,'シフト記号表（勤務時間帯）'!$C$6:$K$35,9,FALSE))</f>
        <v/>
      </c>
      <c r="Y166" s="234" t="str">
        <f>IF(Y165="","",VLOOKUP(Y165,'シフト記号表（勤務時間帯）'!$C$6:$K$35,9,FALSE))</f>
        <v/>
      </c>
      <c r="Z166" s="232" t="str">
        <f>IF(Z165="","",VLOOKUP(Z165,'シフト記号表（勤務時間帯）'!$C$6:$K$35,9,FALSE))</f>
        <v/>
      </c>
      <c r="AA166" s="233" t="str">
        <f>IF(AA165="","",VLOOKUP(AA165,'シフト記号表（勤務時間帯）'!$C$6:$K$35,9,FALSE))</f>
        <v/>
      </c>
      <c r="AB166" s="233" t="str">
        <f>IF(AB165="","",VLOOKUP(AB165,'シフト記号表（勤務時間帯）'!$C$6:$K$35,9,FALSE))</f>
        <v/>
      </c>
      <c r="AC166" s="233" t="str">
        <f>IF(AC165="","",VLOOKUP(AC165,'シフト記号表（勤務時間帯）'!$C$6:$K$35,9,FALSE))</f>
        <v/>
      </c>
      <c r="AD166" s="233" t="str">
        <f>IF(AD165="","",VLOOKUP(AD165,'シフト記号表（勤務時間帯）'!$C$6:$K$35,9,FALSE))</f>
        <v/>
      </c>
      <c r="AE166" s="233" t="str">
        <f>IF(AE165="","",VLOOKUP(AE165,'シフト記号表（勤務時間帯）'!$C$6:$K$35,9,FALSE))</f>
        <v/>
      </c>
      <c r="AF166" s="234" t="str">
        <f>IF(AF165="","",VLOOKUP(AF165,'シフト記号表（勤務時間帯）'!$C$6:$K$35,9,FALSE))</f>
        <v/>
      </c>
      <c r="AG166" s="232" t="str">
        <f>IF(AG165="","",VLOOKUP(AG165,'シフト記号表（勤務時間帯）'!$C$6:$K$35,9,FALSE))</f>
        <v/>
      </c>
      <c r="AH166" s="233" t="str">
        <f>IF(AH165="","",VLOOKUP(AH165,'シフト記号表（勤務時間帯）'!$C$6:$K$35,9,FALSE))</f>
        <v/>
      </c>
      <c r="AI166" s="233" t="str">
        <f>IF(AI165="","",VLOOKUP(AI165,'シフト記号表（勤務時間帯）'!$C$6:$K$35,9,FALSE))</f>
        <v/>
      </c>
      <c r="AJ166" s="233" t="str">
        <f>IF(AJ165="","",VLOOKUP(AJ165,'シフト記号表（勤務時間帯）'!$C$6:$K$35,9,FALSE))</f>
        <v/>
      </c>
      <c r="AK166" s="233" t="str">
        <f>IF(AK165="","",VLOOKUP(AK165,'シフト記号表（勤務時間帯）'!$C$6:$K$35,9,FALSE))</f>
        <v/>
      </c>
      <c r="AL166" s="233" t="str">
        <f>IF(AL165="","",VLOOKUP(AL165,'シフト記号表（勤務時間帯）'!$C$6:$K$35,9,FALSE))</f>
        <v/>
      </c>
      <c r="AM166" s="234" t="str">
        <f>IF(AM165="","",VLOOKUP(AM165,'シフト記号表（勤務時間帯）'!$C$6:$K$35,9,FALSE))</f>
        <v/>
      </c>
      <c r="AN166" s="232" t="str">
        <f>IF(AN165="","",VLOOKUP(AN165,'シフト記号表（勤務時間帯）'!$C$6:$K$35,9,FALSE))</f>
        <v/>
      </c>
      <c r="AO166" s="233" t="str">
        <f>IF(AO165="","",VLOOKUP(AO165,'シフト記号表（勤務時間帯）'!$C$6:$K$35,9,FALSE))</f>
        <v/>
      </c>
      <c r="AP166" s="233" t="str">
        <f>IF(AP165="","",VLOOKUP(AP165,'シフト記号表（勤務時間帯）'!$C$6:$K$35,9,FALSE))</f>
        <v/>
      </c>
      <c r="AQ166" s="233" t="str">
        <f>IF(AQ165="","",VLOOKUP(AQ165,'シフト記号表（勤務時間帯）'!$C$6:$K$35,9,FALSE))</f>
        <v/>
      </c>
      <c r="AR166" s="233" t="str">
        <f>IF(AR165="","",VLOOKUP(AR165,'シフト記号表（勤務時間帯）'!$C$6:$K$35,9,FALSE))</f>
        <v/>
      </c>
      <c r="AS166" s="233" t="str">
        <f>IF(AS165="","",VLOOKUP(AS165,'シフト記号表（勤務時間帯）'!$C$6:$K$35,9,FALSE))</f>
        <v/>
      </c>
      <c r="AT166" s="234" t="str">
        <f>IF(AT165="","",VLOOKUP(AT165,'シフト記号表（勤務時間帯）'!$C$6:$K$35,9,FALSE))</f>
        <v/>
      </c>
      <c r="AU166" s="232" t="str">
        <f>IF(AU165="","",VLOOKUP(AU165,'シフト記号表（勤務時間帯）'!$C$6:$K$35,9,FALSE))</f>
        <v/>
      </c>
      <c r="AV166" s="233" t="str">
        <f>IF(AV165="","",VLOOKUP(AV165,'シフト記号表（勤務時間帯）'!$C$6:$K$35,9,FALSE))</f>
        <v/>
      </c>
      <c r="AW166" s="233" t="str">
        <f>IF(AW165="","",VLOOKUP(AW165,'シフト記号表（勤務時間帯）'!$C$6:$K$35,9,FALSE))</f>
        <v/>
      </c>
      <c r="AX166" s="502">
        <f>IF($BB$3="４週",SUM(S166:AT166),IF($BB$3="暦月",SUM(S166:AW166),""))</f>
        <v>0</v>
      </c>
      <c r="AY166" s="503"/>
      <c r="AZ166" s="504">
        <f>IF($BB$3="４週",AX166/4,IF($BB$3="暦月",'療養通所（100名）'!AX166/('療養通所（100名）'!$BB$8/7),""))</f>
        <v>0</v>
      </c>
      <c r="BA166" s="505"/>
      <c r="BB166" s="431"/>
      <c r="BC166" s="369"/>
      <c r="BD166" s="369"/>
      <c r="BE166" s="369"/>
      <c r="BF166" s="370"/>
    </row>
    <row r="167" spans="2:58" ht="20.25" customHeight="1" x14ac:dyDescent="0.4">
      <c r="B167" s="517"/>
      <c r="C167" s="387"/>
      <c r="D167" s="388"/>
      <c r="E167" s="389"/>
      <c r="F167" s="111">
        <f>C165</f>
        <v>0</v>
      </c>
      <c r="G167" s="419"/>
      <c r="H167" s="412"/>
      <c r="I167" s="413"/>
      <c r="J167" s="413"/>
      <c r="K167" s="414"/>
      <c r="L167" s="424"/>
      <c r="M167" s="425"/>
      <c r="N167" s="425"/>
      <c r="O167" s="426"/>
      <c r="P167" s="514" t="s">
        <v>45</v>
      </c>
      <c r="Q167" s="515"/>
      <c r="R167" s="516"/>
      <c r="S167" s="235" t="str">
        <f>IF(S165="","",VLOOKUP(S165,'シフト記号表（勤務時間帯）'!$C$6:$S$35,17,FALSE))</f>
        <v/>
      </c>
      <c r="T167" s="236" t="str">
        <f>IF(T165="","",VLOOKUP(T165,'シフト記号表（勤務時間帯）'!$C$6:$S$35,17,FALSE))</f>
        <v/>
      </c>
      <c r="U167" s="236" t="str">
        <f>IF(U165="","",VLOOKUP(U165,'シフト記号表（勤務時間帯）'!$C$6:$S$35,17,FALSE))</f>
        <v/>
      </c>
      <c r="V167" s="236" t="str">
        <f>IF(V165="","",VLOOKUP(V165,'シフト記号表（勤務時間帯）'!$C$6:$S$35,17,FALSE))</f>
        <v/>
      </c>
      <c r="W167" s="236" t="str">
        <f>IF(W165="","",VLOOKUP(W165,'シフト記号表（勤務時間帯）'!$C$6:$S$35,17,FALSE))</f>
        <v/>
      </c>
      <c r="X167" s="236" t="str">
        <f>IF(X165="","",VLOOKUP(X165,'シフト記号表（勤務時間帯）'!$C$6:$S$35,17,FALSE))</f>
        <v/>
      </c>
      <c r="Y167" s="237" t="str">
        <f>IF(Y165="","",VLOOKUP(Y165,'シフト記号表（勤務時間帯）'!$C$6:$S$35,17,FALSE))</f>
        <v/>
      </c>
      <c r="Z167" s="235" t="str">
        <f>IF(Z165="","",VLOOKUP(Z165,'シフト記号表（勤務時間帯）'!$C$6:$S$35,17,FALSE))</f>
        <v/>
      </c>
      <c r="AA167" s="236" t="str">
        <f>IF(AA165="","",VLOOKUP(AA165,'シフト記号表（勤務時間帯）'!$C$6:$S$35,17,FALSE))</f>
        <v/>
      </c>
      <c r="AB167" s="236" t="str">
        <f>IF(AB165="","",VLOOKUP(AB165,'シフト記号表（勤務時間帯）'!$C$6:$S$35,17,FALSE))</f>
        <v/>
      </c>
      <c r="AC167" s="236" t="str">
        <f>IF(AC165="","",VLOOKUP(AC165,'シフト記号表（勤務時間帯）'!$C$6:$S$35,17,FALSE))</f>
        <v/>
      </c>
      <c r="AD167" s="236" t="str">
        <f>IF(AD165="","",VLOOKUP(AD165,'シフト記号表（勤務時間帯）'!$C$6:$S$35,17,FALSE))</f>
        <v/>
      </c>
      <c r="AE167" s="236" t="str">
        <f>IF(AE165="","",VLOOKUP(AE165,'シフト記号表（勤務時間帯）'!$C$6:$S$35,17,FALSE))</f>
        <v/>
      </c>
      <c r="AF167" s="237" t="str">
        <f>IF(AF165="","",VLOOKUP(AF165,'シフト記号表（勤務時間帯）'!$C$6:$S$35,17,FALSE))</f>
        <v/>
      </c>
      <c r="AG167" s="235" t="str">
        <f>IF(AG165="","",VLOOKUP(AG165,'シフト記号表（勤務時間帯）'!$C$6:$S$35,17,FALSE))</f>
        <v/>
      </c>
      <c r="AH167" s="236" t="str">
        <f>IF(AH165="","",VLOOKUP(AH165,'シフト記号表（勤務時間帯）'!$C$6:$S$35,17,FALSE))</f>
        <v/>
      </c>
      <c r="AI167" s="236" t="str">
        <f>IF(AI165="","",VLOOKUP(AI165,'シフト記号表（勤務時間帯）'!$C$6:$S$35,17,FALSE))</f>
        <v/>
      </c>
      <c r="AJ167" s="236" t="str">
        <f>IF(AJ165="","",VLOOKUP(AJ165,'シフト記号表（勤務時間帯）'!$C$6:$S$35,17,FALSE))</f>
        <v/>
      </c>
      <c r="AK167" s="236" t="str">
        <f>IF(AK165="","",VLOOKUP(AK165,'シフト記号表（勤務時間帯）'!$C$6:$S$35,17,FALSE))</f>
        <v/>
      </c>
      <c r="AL167" s="236" t="str">
        <f>IF(AL165="","",VLOOKUP(AL165,'シフト記号表（勤務時間帯）'!$C$6:$S$35,17,FALSE))</f>
        <v/>
      </c>
      <c r="AM167" s="237" t="str">
        <f>IF(AM165="","",VLOOKUP(AM165,'シフト記号表（勤務時間帯）'!$C$6:$S$35,17,FALSE))</f>
        <v/>
      </c>
      <c r="AN167" s="235" t="str">
        <f>IF(AN165="","",VLOOKUP(AN165,'シフト記号表（勤務時間帯）'!$C$6:$S$35,17,FALSE))</f>
        <v/>
      </c>
      <c r="AO167" s="236" t="str">
        <f>IF(AO165="","",VLOOKUP(AO165,'シフト記号表（勤務時間帯）'!$C$6:$S$35,17,FALSE))</f>
        <v/>
      </c>
      <c r="AP167" s="236" t="str">
        <f>IF(AP165="","",VLOOKUP(AP165,'シフト記号表（勤務時間帯）'!$C$6:$S$35,17,FALSE))</f>
        <v/>
      </c>
      <c r="AQ167" s="236" t="str">
        <f>IF(AQ165="","",VLOOKUP(AQ165,'シフト記号表（勤務時間帯）'!$C$6:$S$35,17,FALSE))</f>
        <v/>
      </c>
      <c r="AR167" s="236" t="str">
        <f>IF(AR165="","",VLOOKUP(AR165,'シフト記号表（勤務時間帯）'!$C$6:$S$35,17,FALSE))</f>
        <v/>
      </c>
      <c r="AS167" s="236" t="str">
        <f>IF(AS165="","",VLOOKUP(AS165,'シフト記号表（勤務時間帯）'!$C$6:$S$35,17,FALSE))</f>
        <v/>
      </c>
      <c r="AT167" s="237" t="str">
        <f>IF(AT165="","",VLOOKUP(AT165,'シフト記号表（勤務時間帯）'!$C$6:$S$35,17,FALSE))</f>
        <v/>
      </c>
      <c r="AU167" s="235" t="str">
        <f>IF(AU165="","",VLOOKUP(AU165,'シフト記号表（勤務時間帯）'!$C$6:$S$35,17,FALSE))</f>
        <v/>
      </c>
      <c r="AV167" s="236" t="str">
        <f>IF(AV165="","",VLOOKUP(AV165,'シフト記号表（勤務時間帯）'!$C$6:$S$35,17,FALSE))</f>
        <v/>
      </c>
      <c r="AW167" s="236" t="str">
        <f>IF(AW165="","",VLOOKUP(AW165,'シフト記号表（勤務時間帯）'!$C$6:$S$35,17,FALSE))</f>
        <v/>
      </c>
      <c r="AX167" s="509">
        <f>IF($BB$3="４週",SUM(S167:AT167),IF($BB$3="暦月",SUM(S167:AW167),""))</f>
        <v>0</v>
      </c>
      <c r="AY167" s="510"/>
      <c r="AZ167" s="511">
        <f>IF($BB$3="４週",AX167/4,IF($BB$3="暦月",'療養通所（100名）'!AX167/('療養通所（100名）'!$BB$8/7),""))</f>
        <v>0</v>
      </c>
      <c r="BA167" s="512"/>
      <c r="BB167" s="432"/>
      <c r="BC167" s="425"/>
      <c r="BD167" s="425"/>
      <c r="BE167" s="425"/>
      <c r="BF167" s="426"/>
    </row>
    <row r="168" spans="2:58" ht="20.25" customHeight="1" x14ac:dyDescent="0.4">
      <c r="B168" s="517">
        <f>B165+1</f>
        <v>49</v>
      </c>
      <c r="C168" s="381"/>
      <c r="D168" s="382"/>
      <c r="E168" s="383"/>
      <c r="F168" s="108"/>
      <c r="G168" s="418"/>
      <c r="H168" s="420"/>
      <c r="I168" s="413"/>
      <c r="J168" s="413"/>
      <c r="K168" s="414"/>
      <c r="L168" s="421"/>
      <c r="M168" s="422"/>
      <c r="N168" s="422"/>
      <c r="O168" s="423"/>
      <c r="P168" s="483" t="s">
        <v>44</v>
      </c>
      <c r="Q168" s="484"/>
      <c r="R168" s="485"/>
      <c r="S168" s="239"/>
      <c r="T168" s="238"/>
      <c r="U168" s="238"/>
      <c r="V168" s="238"/>
      <c r="W168" s="238"/>
      <c r="X168" s="238"/>
      <c r="Y168" s="240"/>
      <c r="Z168" s="239"/>
      <c r="AA168" s="238"/>
      <c r="AB168" s="238"/>
      <c r="AC168" s="238"/>
      <c r="AD168" s="238"/>
      <c r="AE168" s="238"/>
      <c r="AF168" s="240"/>
      <c r="AG168" s="239"/>
      <c r="AH168" s="238"/>
      <c r="AI168" s="238"/>
      <c r="AJ168" s="238"/>
      <c r="AK168" s="238"/>
      <c r="AL168" s="238"/>
      <c r="AM168" s="240"/>
      <c r="AN168" s="239"/>
      <c r="AO168" s="238"/>
      <c r="AP168" s="238"/>
      <c r="AQ168" s="238"/>
      <c r="AR168" s="238"/>
      <c r="AS168" s="238"/>
      <c r="AT168" s="240"/>
      <c r="AU168" s="239"/>
      <c r="AV168" s="238"/>
      <c r="AW168" s="238"/>
      <c r="AX168" s="589"/>
      <c r="AY168" s="590"/>
      <c r="AZ168" s="591"/>
      <c r="BA168" s="592"/>
      <c r="BB168" s="430"/>
      <c r="BC168" s="422"/>
      <c r="BD168" s="422"/>
      <c r="BE168" s="422"/>
      <c r="BF168" s="423"/>
    </row>
    <row r="169" spans="2:58" ht="20.25" customHeight="1" x14ac:dyDescent="0.4">
      <c r="B169" s="517"/>
      <c r="C169" s="384"/>
      <c r="D169" s="385"/>
      <c r="E169" s="386"/>
      <c r="F169" s="83"/>
      <c r="G169" s="408"/>
      <c r="H169" s="412"/>
      <c r="I169" s="413"/>
      <c r="J169" s="413"/>
      <c r="K169" s="414"/>
      <c r="L169" s="368"/>
      <c r="M169" s="369"/>
      <c r="N169" s="369"/>
      <c r="O169" s="370"/>
      <c r="P169" s="499" t="s">
        <v>15</v>
      </c>
      <c r="Q169" s="500"/>
      <c r="R169" s="501"/>
      <c r="S169" s="232" t="str">
        <f>IF(S168="","",VLOOKUP(S168,'シフト記号表（勤務時間帯）'!$C$6:$K$35,9,FALSE))</f>
        <v/>
      </c>
      <c r="T169" s="233" t="str">
        <f>IF(T168="","",VLOOKUP(T168,'シフト記号表（勤務時間帯）'!$C$6:$K$35,9,FALSE))</f>
        <v/>
      </c>
      <c r="U169" s="233" t="str">
        <f>IF(U168="","",VLOOKUP(U168,'シフト記号表（勤務時間帯）'!$C$6:$K$35,9,FALSE))</f>
        <v/>
      </c>
      <c r="V169" s="233" t="str">
        <f>IF(V168="","",VLOOKUP(V168,'シフト記号表（勤務時間帯）'!$C$6:$K$35,9,FALSE))</f>
        <v/>
      </c>
      <c r="W169" s="233" t="str">
        <f>IF(W168="","",VLOOKUP(W168,'シフト記号表（勤務時間帯）'!$C$6:$K$35,9,FALSE))</f>
        <v/>
      </c>
      <c r="X169" s="233" t="str">
        <f>IF(X168="","",VLOOKUP(X168,'シフト記号表（勤務時間帯）'!$C$6:$K$35,9,FALSE))</f>
        <v/>
      </c>
      <c r="Y169" s="234" t="str">
        <f>IF(Y168="","",VLOOKUP(Y168,'シフト記号表（勤務時間帯）'!$C$6:$K$35,9,FALSE))</f>
        <v/>
      </c>
      <c r="Z169" s="232" t="str">
        <f>IF(Z168="","",VLOOKUP(Z168,'シフト記号表（勤務時間帯）'!$C$6:$K$35,9,FALSE))</f>
        <v/>
      </c>
      <c r="AA169" s="233" t="str">
        <f>IF(AA168="","",VLOOKUP(AA168,'シフト記号表（勤務時間帯）'!$C$6:$K$35,9,FALSE))</f>
        <v/>
      </c>
      <c r="AB169" s="233" t="str">
        <f>IF(AB168="","",VLOOKUP(AB168,'シフト記号表（勤務時間帯）'!$C$6:$K$35,9,FALSE))</f>
        <v/>
      </c>
      <c r="AC169" s="233" t="str">
        <f>IF(AC168="","",VLOOKUP(AC168,'シフト記号表（勤務時間帯）'!$C$6:$K$35,9,FALSE))</f>
        <v/>
      </c>
      <c r="AD169" s="233" t="str">
        <f>IF(AD168="","",VLOOKUP(AD168,'シフト記号表（勤務時間帯）'!$C$6:$K$35,9,FALSE))</f>
        <v/>
      </c>
      <c r="AE169" s="233" t="str">
        <f>IF(AE168="","",VLOOKUP(AE168,'シフト記号表（勤務時間帯）'!$C$6:$K$35,9,FALSE))</f>
        <v/>
      </c>
      <c r="AF169" s="234" t="str">
        <f>IF(AF168="","",VLOOKUP(AF168,'シフト記号表（勤務時間帯）'!$C$6:$K$35,9,FALSE))</f>
        <v/>
      </c>
      <c r="AG169" s="232" t="str">
        <f>IF(AG168="","",VLOOKUP(AG168,'シフト記号表（勤務時間帯）'!$C$6:$K$35,9,FALSE))</f>
        <v/>
      </c>
      <c r="AH169" s="233" t="str">
        <f>IF(AH168="","",VLOOKUP(AH168,'シフト記号表（勤務時間帯）'!$C$6:$K$35,9,FALSE))</f>
        <v/>
      </c>
      <c r="AI169" s="233" t="str">
        <f>IF(AI168="","",VLOOKUP(AI168,'シフト記号表（勤務時間帯）'!$C$6:$K$35,9,FALSE))</f>
        <v/>
      </c>
      <c r="AJ169" s="233" t="str">
        <f>IF(AJ168="","",VLOOKUP(AJ168,'シフト記号表（勤務時間帯）'!$C$6:$K$35,9,FALSE))</f>
        <v/>
      </c>
      <c r="AK169" s="233" t="str">
        <f>IF(AK168="","",VLOOKUP(AK168,'シフト記号表（勤務時間帯）'!$C$6:$K$35,9,FALSE))</f>
        <v/>
      </c>
      <c r="AL169" s="233" t="str">
        <f>IF(AL168="","",VLOOKUP(AL168,'シフト記号表（勤務時間帯）'!$C$6:$K$35,9,FALSE))</f>
        <v/>
      </c>
      <c r="AM169" s="234" t="str">
        <f>IF(AM168="","",VLOOKUP(AM168,'シフト記号表（勤務時間帯）'!$C$6:$K$35,9,FALSE))</f>
        <v/>
      </c>
      <c r="AN169" s="232" t="str">
        <f>IF(AN168="","",VLOOKUP(AN168,'シフト記号表（勤務時間帯）'!$C$6:$K$35,9,FALSE))</f>
        <v/>
      </c>
      <c r="AO169" s="233" t="str">
        <f>IF(AO168="","",VLOOKUP(AO168,'シフト記号表（勤務時間帯）'!$C$6:$K$35,9,FALSE))</f>
        <v/>
      </c>
      <c r="AP169" s="233" t="str">
        <f>IF(AP168="","",VLOOKUP(AP168,'シフト記号表（勤務時間帯）'!$C$6:$K$35,9,FALSE))</f>
        <v/>
      </c>
      <c r="AQ169" s="233" t="str">
        <f>IF(AQ168="","",VLOOKUP(AQ168,'シフト記号表（勤務時間帯）'!$C$6:$K$35,9,FALSE))</f>
        <v/>
      </c>
      <c r="AR169" s="233" t="str">
        <f>IF(AR168="","",VLOOKUP(AR168,'シフト記号表（勤務時間帯）'!$C$6:$K$35,9,FALSE))</f>
        <v/>
      </c>
      <c r="AS169" s="233" t="str">
        <f>IF(AS168="","",VLOOKUP(AS168,'シフト記号表（勤務時間帯）'!$C$6:$K$35,9,FALSE))</f>
        <v/>
      </c>
      <c r="AT169" s="234" t="str">
        <f>IF(AT168="","",VLOOKUP(AT168,'シフト記号表（勤務時間帯）'!$C$6:$K$35,9,FALSE))</f>
        <v/>
      </c>
      <c r="AU169" s="232" t="str">
        <f>IF(AU168="","",VLOOKUP(AU168,'シフト記号表（勤務時間帯）'!$C$6:$K$35,9,FALSE))</f>
        <v/>
      </c>
      <c r="AV169" s="233" t="str">
        <f>IF(AV168="","",VLOOKUP(AV168,'シフト記号表（勤務時間帯）'!$C$6:$K$35,9,FALSE))</f>
        <v/>
      </c>
      <c r="AW169" s="233" t="str">
        <f>IF(AW168="","",VLOOKUP(AW168,'シフト記号表（勤務時間帯）'!$C$6:$K$35,9,FALSE))</f>
        <v/>
      </c>
      <c r="AX169" s="502">
        <f>IF($BB$3="４週",SUM(S169:AT169),IF($BB$3="暦月",SUM(S169:AW169),""))</f>
        <v>0</v>
      </c>
      <c r="AY169" s="503"/>
      <c r="AZ169" s="504">
        <f>IF($BB$3="４週",AX169/4,IF($BB$3="暦月",'療養通所（100名）'!AX169/('療養通所（100名）'!$BB$8/7),""))</f>
        <v>0</v>
      </c>
      <c r="BA169" s="505"/>
      <c r="BB169" s="431"/>
      <c r="BC169" s="369"/>
      <c r="BD169" s="369"/>
      <c r="BE169" s="369"/>
      <c r="BF169" s="370"/>
    </row>
    <row r="170" spans="2:58" ht="20.25" customHeight="1" x14ac:dyDescent="0.4">
      <c r="B170" s="517"/>
      <c r="C170" s="387"/>
      <c r="D170" s="388"/>
      <c r="E170" s="389"/>
      <c r="F170" s="111">
        <f>C168</f>
        <v>0</v>
      </c>
      <c r="G170" s="419"/>
      <c r="H170" s="412"/>
      <c r="I170" s="413"/>
      <c r="J170" s="413"/>
      <c r="K170" s="414"/>
      <c r="L170" s="424"/>
      <c r="M170" s="425"/>
      <c r="N170" s="425"/>
      <c r="O170" s="426"/>
      <c r="P170" s="514" t="s">
        <v>45</v>
      </c>
      <c r="Q170" s="515"/>
      <c r="R170" s="516"/>
      <c r="S170" s="235" t="str">
        <f>IF(S168="","",VLOOKUP(S168,'シフト記号表（勤務時間帯）'!$C$6:$S$35,17,FALSE))</f>
        <v/>
      </c>
      <c r="T170" s="236" t="str">
        <f>IF(T168="","",VLOOKUP(T168,'シフト記号表（勤務時間帯）'!$C$6:$S$35,17,FALSE))</f>
        <v/>
      </c>
      <c r="U170" s="236" t="str">
        <f>IF(U168="","",VLOOKUP(U168,'シフト記号表（勤務時間帯）'!$C$6:$S$35,17,FALSE))</f>
        <v/>
      </c>
      <c r="V170" s="236" t="str">
        <f>IF(V168="","",VLOOKUP(V168,'シフト記号表（勤務時間帯）'!$C$6:$S$35,17,FALSE))</f>
        <v/>
      </c>
      <c r="W170" s="236" t="str">
        <f>IF(W168="","",VLOOKUP(W168,'シフト記号表（勤務時間帯）'!$C$6:$S$35,17,FALSE))</f>
        <v/>
      </c>
      <c r="X170" s="236" t="str">
        <f>IF(X168="","",VLOOKUP(X168,'シフト記号表（勤務時間帯）'!$C$6:$S$35,17,FALSE))</f>
        <v/>
      </c>
      <c r="Y170" s="237" t="str">
        <f>IF(Y168="","",VLOOKUP(Y168,'シフト記号表（勤務時間帯）'!$C$6:$S$35,17,FALSE))</f>
        <v/>
      </c>
      <c r="Z170" s="235" t="str">
        <f>IF(Z168="","",VLOOKUP(Z168,'シフト記号表（勤務時間帯）'!$C$6:$S$35,17,FALSE))</f>
        <v/>
      </c>
      <c r="AA170" s="236" t="str">
        <f>IF(AA168="","",VLOOKUP(AA168,'シフト記号表（勤務時間帯）'!$C$6:$S$35,17,FALSE))</f>
        <v/>
      </c>
      <c r="AB170" s="236" t="str">
        <f>IF(AB168="","",VLOOKUP(AB168,'シフト記号表（勤務時間帯）'!$C$6:$S$35,17,FALSE))</f>
        <v/>
      </c>
      <c r="AC170" s="236" t="str">
        <f>IF(AC168="","",VLOOKUP(AC168,'シフト記号表（勤務時間帯）'!$C$6:$S$35,17,FALSE))</f>
        <v/>
      </c>
      <c r="AD170" s="236" t="str">
        <f>IF(AD168="","",VLOOKUP(AD168,'シフト記号表（勤務時間帯）'!$C$6:$S$35,17,FALSE))</f>
        <v/>
      </c>
      <c r="AE170" s="236" t="str">
        <f>IF(AE168="","",VLOOKUP(AE168,'シフト記号表（勤務時間帯）'!$C$6:$S$35,17,FALSE))</f>
        <v/>
      </c>
      <c r="AF170" s="237" t="str">
        <f>IF(AF168="","",VLOOKUP(AF168,'シフト記号表（勤務時間帯）'!$C$6:$S$35,17,FALSE))</f>
        <v/>
      </c>
      <c r="AG170" s="235" t="str">
        <f>IF(AG168="","",VLOOKUP(AG168,'シフト記号表（勤務時間帯）'!$C$6:$S$35,17,FALSE))</f>
        <v/>
      </c>
      <c r="AH170" s="236" t="str">
        <f>IF(AH168="","",VLOOKUP(AH168,'シフト記号表（勤務時間帯）'!$C$6:$S$35,17,FALSE))</f>
        <v/>
      </c>
      <c r="AI170" s="236" t="str">
        <f>IF(AI168="","",VLOOKUP(AI168,'シフト記号表（勤務時間帯）'!$C$6:$S$35,17,FALSE))</f>
        <v/>
      </c>
      <c r="AJ170" s="236" t="str">
        <f>IF(AJ168="","",VLOOKUP(AJ168,'シフト記号表（勤務時間帯）'!$C$6:$S$35,17,FALSE))</f>
        <v/>
      </c>
      <c r="AK170" s="236" t="str">
        <f>IF(AK168="","",VLOOKUP(AK168,'シフト記号表（勤務時間帯）'!$C$6:$S$35,17,FALSE))</f>
        <v/>
      </c>
      <c r="AL170" s="236" t="str">
        <f>IF(AL168="","",VLOOKUP(AL168,'シフト記号表（勤務時間帯）'!$C$6:$S$35,17,FALSE))</f>
        <v/>
      </c>
      <c r="AM170" s="237" t="str">
        <f>IF(AM168="","",VLOOKUP(AM168,'シフト記号表（勤務時間帯）'!$C$6:$S$35,17,FALSE))</f>
        <v/>
      </c>
      <c r="AN170" s="235" t="str">
        <f>IF(AN168="","",VLOOKUP(AN168,'シフト記号表（勤務時間帯）'!$C$6:$S$35,17,FALSE))</f>
        <v/>
      </c>
      <c r="AO170" s="236" t="str">
        <f>IF(AO168="","",VLOOKUP(AO168,'シフト記号表（勤務時間帯）'!$C$6:$S$35,17,FALSE))</f>
        <v/>
      </c>
      <c r="AP170" s="236" t="str">
        <f>IF(AP168="","",VLOOKUP(AP168,'シフト記号表（勤務時間帯）'!$C$6:$S$35,17,FALSE))</f>
        <v/>
      </c>
      <c r="AQ170" s="236" t="str">
        <f>IF(AQ168="","",VLOOKUP(AQ168,'シフト記号表（勤務時間帯）'!$C$6:$S$35,17,FALSE))</f>
        <v/>
      </c>
      <c r="AR170" s="236" t="str">
        <f>IF(AR168="","",VLOOKUP(AR168,'シフト記号表（勤務時間帯）'!$C$6:$S$35,17,FALSE))</f>
        <v/>
      </c>
      <c r="AS170" s="236" t="str">
        <f>IF(AS168="","",VLOOKUP(AS168,'シフト記号表（勤務時間帯）'!$C$6:$S$35,17,FALSE))</f>
        <v/>
      </c>
      <c r="AT170" s="237" t="str">
        <f>IF(AT168="","",VLOOKUP(AT168,'シフト記号表（勤務時間帯）'!$C$6:$S$35,17,FALSE))</f>
        <v/>
      </c>
      <c r="AU170" s="235" t="str">
        <f>IF(AU168="","",VLOOKUP(AU168,'シフト記号表（勤務時間帯）'!$C$6:$S$35,17,FALSE))</f>
        <v/>
      </c>
      <c r="AV170" s="236" t="str">
        <f>IF(AV168="","",VLOOKUP(AV168,'シフト記号表（勤務時間帯）'!$C$6:$S$35,17,FALSE))</f>
        <v/>
      </c>
      <c r="AW170" s="236" t="str">
        <f>IF(AW168="","",VLOOKUP(AW168,'シフト記号表（勤務時間帯）'!$C$6:$S$35,17,FALSE))</f>
        <v/>
      </c>
      <c r="AX170" s="509">
        <f>IF($BB$3="４週",SUM(S170:AT170),IF($BB$3="暦月",SUM(S170:AW170),""))</f>
        <v>0</v>
      </c>
      <c r="AY170" s="510"/>
      <c r="AZ170" s="511">
        <f>IF($BB$3="４週",AX170/4,IF($BB$3="暦月",'療養通所（100名）'!AX170/('療養通所（100名）'!$BB$8/7),""))</f>
        <v>0</v>
      </c>
      <c r="BA170" s="512"/>
      <c r="BB170" s="432"/>
      <c r="BC170" s="425"/>
      <c r="BD170" s="425"/>
      <c r="BE170" s="425"/>
      <c r="BF170" s="426"/>
    </row>
    <row r="171" spans="2:58" ht="20.25" customHeight="1" x14ac:dyDescent="0.4">
      <c r="B171" s="517">
        <f>B168+1</f>
        <v>50</v>
      </c>
      <c r="C171" s="381"/>
      <c r="D171" s="382"/>
      <c r="E171" s="383"/>
      <c r="F171" s="108"/>
      <c r="G171" s="418"/>
      <c r="H171" s="420"/>
      <c r="I171" s="413"/>
      <c r="J171" s="413"/>
      <c r="K171" s="414"/>
      <c r="L171" s="421"/>
      <c r="M171" s="422"/>
      <c r="N171" s="422"/>
      <c r="O171" s="423"/>
      <c r="P171" s="483" t="s">
        <v>44</v>
      </c>
      <c r="Q171" s="484"/>
      <c r="R171" s="485"/>
      <c r="S171" s="239"/>
      <c r="T171" s="238"/>
      <c r="U171" s="238"/>
      <c r="V171" s="238"/>
      <c r="W171" s="238"/>
      <c r="X171" s="238"/>
      <c r="Y171" s="240"/>
      <c r="Z171" s="239"/>
      <c r="AA171" s="238"/>
      <c r="AB171" s="238"/>
      <c r="AC171" s="238"/>
      <c r="AD171" s="238"/>
      <c r="AE171" s="238"/>
      <c r="AF171" s="240"/>
      <c r="AG171" s="239"/>
      <c r="AH171" s="238"/>
      <c r="AI171" s="238"/>
      <c r="AJ171" s="238"/>
      <c r="AK171" s="238"/>
      <c r="AL171" s="238"/>
      <c r="AM171" s="240"/>
      <c r="AN171" s="239"/>
      <c r="AO171" s="238"/>
      <c r="AP171" s="238"/>
      <c r="AQ171" s="238"/>
      <c r="AR171" s="238"/>
      <c r="AS171" s="238"/>
      <c r="AT171" s="240"/>
      <c r="AU171" s="239"/>
      <c r="AV171" s="238"/>
      <c r="AW171" s="238"/>
      <c r="AX171" s="589"/>
      <c r="AY171" s="590"/>
      <c r="AZ171" s="591"/>
      <c r="BA171" s="592"/>
      <c r="BB171" s="430"/>
      <c r="BC171" s="422"/>
      <c r="BD171" s="422"/>
      <c r="BE171" s="422"/>
      <c r="BF171" s="423"/>
    </row>
    <row r="172" spans="2:58" ht="20.25" customHeight="1" x14ac:dyDescent="0.4">
      <c r="B172" s="517"/>
      <c r="C172" s="384"/>
      <c r="D172" s="385"/>
      <c r="E172" s="386"/>
      <c r="F172" s="83"/>
      <c r="G172" s="408"/>
      <c r="H172" s="412"/>
      <c r="I172" s="413"/>
      <c r="J172" s="413"/>
      <c r="K172" s="414"/>
      <c r="L172" s="368"/>
      <c r="M172" s="369"/>
      <c r="N172" s="369"/>
      <c r="O172" s="370"/>
      <c r="P172" s="499" t="s">
        <v>15</v>
      </c>
      <c r="Q172" s="500"/>
      <c r="R172" s="501"/>
      <c r="S172" s="232" t="str">
        <f>IF(S171="","",VLOOKUP(S171,'シフト記号表（勤務時間帯）'!$C$6:$K$35,9,FALSE))</f>
        <v/>
      </c>
      <c r="T172" s="233" t="str">
        <f>IF(T171="","",VLOOKUP(T171,'シフト記号表（勤務時間帯）'!$C$6:$K$35,9,FALSE))</f>
        <v/>
      </c>
      <c r="U172" s="233" t="str">
        <f>IF(U171="","",VLOOKUP(U171,'シフト記号表（勤務時間帯）'!$C$6:$K$35,9,FALSE))</f>
        <v/>
      </c>
      <c r="V172" s="233" t="str">
        <f>IF(V171="","",VLOOKUP(V171,'シフト記号表（勤務時間帯）'!$C$6:$K$35,9,FALSE))</f>
        <v/>
      </c>
      <c r="W172" s="233" t="str">
        <f>IF(W171="","",VLOOKUP(W171,'シフト記号表（勤務時間帯）'!$C$6:$K$35,9,FALSE))</f>
        <v/>
      </c>
      <c r="X172" s="233" t="str">
        <f>IF(X171="","",VLOOKUP(X171,'シフト記号表（勤務時間帯）'!$C$6:$K$35,9,FALSE))</f>
        <v/>
      </c>
      <c r="Y172" s="234" t="str">
        <f>IF(Y171="","",VLOOKUP(Y171,'シフト記号表（勤務時間帯）'!$C$6:$K$35,9,FALSE))</f>
        <v/>
      </c>
      <c r="Z172" s="232" t="str">
        <f>IF(Z171="","",VLOOKUP(Z171,'シフト記号表（勤務時間帯）'!$C$6:$K$35,9,FALSE))</f>
        <v/>
      </c>
      <c r="AA172" s="233" t="str">
        <f>IF(AA171="","",VLOOKUP(AA171,'シフト記号表（勤務時間帯）'!$C$6:$K$35,9,FALSE))</f>
        <v/>
      </c>
      <c r="AB172" s="233" t="str">
        <f>IF(AB171="","",VLOOKUP(AB171,'シフト記号表（勤務時間帯）'!$C$6:$K$35,9,FALSE))</f>
        <v/>
      </c>
      <c r="AC172" s="233" t="str">
        <f>IF(AC171="","",VLOOKUP(AC171,'シフト記号表（勤務時間帯）'!$C$6:$K$35,9,FALSE))</f>
        <v/>
      </c>
      <c r="AD172" s="233" t="str">
        <f>IF(AD171="","",VLOOKUP(AD171,'シフト記号表（勤務時間帯）'!$C$6:$K$35,9,FALSE))</f>
        <v/>
      </c>
      <c r="AE172" s="233" t="str">
        <f>IF(AE171="","",VLOOKUP(AE171,'シフト記号表（勤務時間帯）'!$C$6:$K$35,9,FALSE))</f>
        <v/>
      </c>
      <c r="AF172" s="234" t="str">
        <f>IF(AF171="","",VLOOKUP(AF171,'シフト記号表（勤務時間帯）'!$C$6:$K$35,9,FALSE))</f>
        <v/>
      </c>
      <c r="AG172" s="232" t="str">
        <f>IF(AG171="","",VLOOKUP(AG171,'シフト記号表（勤務時間帯）'!$C$6:$K$35,9,FALSE))</f>
        <v/>
      </c>
      <c r="AH172" s="233" t="str">
        <f>IF(AH171="","",VLOOKUP(AH171,'シフト記号表（勤務時間帯）'!$C$6:$K$35,9,FALSE))</f>
        <v/>
      </c>
      <c r="AI172" s="233" t="str">
        <f>IF(AI171="","",VLOOKUP(AI171,'シフト記号表（勤務時間帯）'!$C$6:$K$35,9,FALSE))</f>
        <v/>
      </c>
      <c r="AJ172" s="233" t="str">
        <f>IF(AJ171="","",VLOOKUP(AJ171,'シフト記号表（勤務時間帯）'!$C$6:$K$35,9,FALSE))</f>
        <v/>
      </c>
      <c r="AK172" s="233" t="str">
        <f>IF(AK171="","",VLOOKUP(AK171,'シフト記号表（勤務時間帯）'!$C$6:$K$35,9,FALSE))</f>
        <v/>
      </c>
      <c r="AL172" s="233" t="str">
        <f>IF(AL171="","",VLOOKUP(AL171,'シフト記号表（勤務時間帯）'!$C$6:$K$35,9,FALSE))</f>
        <v/>
      </c>
      <c r="AM172" s="234" t="str">
        <f>IF(AM171="","",VLOOKUP(AM171,'シフト記号表（勤務時間帯）'!$C$6:$K$35,9,FALSE))</f>
        <v/>
      </c>
      <c r="AN172" s="232" t="str">
        <f>IF(AN171="","",VLOOKUP(AN171,'シフト記号表（勤務時間帯）'!$C$6:$K$35,9,FALSE))</f>
        <v/>
      </c>
      <c r="AO172" s="233" t="str">
        <f>IF(AO171="","",VLOOKUP(AO171,'シフト記号表（勤務時間帯）'!$C$6:$K$35,9,FALSE))</f>
        <v/>
      </c>
      <c r="AP172" s="233" t="str">
        <f>IF(AP171="","",VLOOKUP(AP171,'シフト記号表（勤務時間帯）'!$C$6:$K$35,9,FALSE))</f>
        <v/>
      </c>
      <c r="AQ172" s="233" t="str">
        <f>IF(AQ171="","",VLOOKUP(AQ171,'シフト記号表（勤務時間帯）'!$C$6:$K$35,9,FALSE))</f>
        <v/>
      </c>
      <c r="AR172" s="233" t="str">
        <f>IF(AR171="","",VLOOKUP(AR171,'シフト記号表（勤務時間帯）'!$C$6:$K$35,9,FALSE))</f>
        <v/>
      </c>
      <c r="AS172" s="233" t="str">
        <f>IF(AS171="","",VLOOKUP(AS171,'シフト記号表（勤務時間帯）'!$C$6:$K$35,9,FALSE))</f>
        <v/>
      </c>
      <c r="AT172" s="234" t="str">
        <f>IF(AT171="","",VLOOKUP(AT171,'シフト記号表（勤務時間帯）'!$C$6:$K$35,9,FALSE))</f>
        <v/>
      </c>
      <c r="AU172" s="232" t="str">
        <f>IF(AU171="","",VLOOKUP(AU171,'シフト記号表（勤務時間帯）'!$C$6:$K$35,9,FALSE))</f>
        <v/>
      </c>
      <c r="AV172" s="233" t="str">
        <f>IF(AV171="","",VLOOKUP(AV171,'シフト記号表（勤務時間帯）'!$C$6:$K$35,9,FALSE))</f>
        <v/>
      </c>
      <c r="AW172" s="233" t="str">
        <f>IF(AW171="","",VLOOKUP(AW171,'シフト記号表（勤務時間帯）'!$C$6:$K$35,9,FALSE))</f>
        <v/>
      </c>
      <c r="AX172" s="502">
        <f>IF($BB$3="４週",SUM(S172:AT172),IF($BB$3="暦月",SUM(S172:AW172),""))</f>
        <v>0</v>
      </c>
      <c r="AY172" s="503"/>
      <c r="AZ172" s="504">
        <f>IF($BB$3="４週",AX172/4,IF($BB$3="暦月",'療養通所（100名）'!AX172/('療養通所（100名）'!$BB$8/7),""))</f>
        <v>0</v>
      </c>
      <c r="BA172" s="505"/>
      <c r="BB172" s="431"/>
      <c r="BC172" s="369"/>
      <c r="BD172" s="369"/>
      <c r="BE172" s="369"/>
      <c r="BF172" s="370"/>
    </row>
    <row r="173" spans="2:58" ht="20.25" customHeight="1" x14ac:dyDescent="0.4">
      <c r="B173" s="517"/>
      <c r="C173" s="387"/>
      <c r="D173" s="388"/>
      <c r="E173" s="389"/>
      <c r="F173" s="111">
        <f>C171</f>
        <v>0</v>
      </c>
      <c r="G173" s="419"/>
      <c r="H173" s="412"/>
      <c r="I173" s="413"/>
      <c r="J173" s="413"/>
      <c r="K173" s="414"/>
      <c r="L173" s="424"/>
      <c r="M173" s="425"/>
      <c r="N173" s="425"/>
      <c r="O173" s="426"/>
      <c r="P173" s="514" t="s">
        <v>45</v>
      </c>
      <c r="Q173" s="515"/>
      <c r="R173" s="516"/>
      <c r="S173" s="235" t="str">
        <f>IF(S171="","",VLOOKUP(S171,'シフト記号表（勤務時間帯）'!$C$6:$S$35,17,FALSE))</f>
        <v/>
      </c>
      <c r="T173" s="236" t="str">
        <f>IF(T171="","",VLOOKUP(T171,'シフト記号表（勤務時間帯）'!$C$6:$S$35,17,FALSE))</f>
        <v/>
      </c>
      <c r="U173" s="236" t="str">
        <f>IF(U171="","",VLOOKUP(U171,'シフト記号表（勤務時間帯）'!$C$6:$S$35,17,FALSE))</f>
        <v/>
      </c>
      <c r="V173" s="236" t="str">
        <f>IF(V171="","",VLOOKUP(V171,'シフト記号表（勤務時間帯）'!$C$6:$S$35,17,FALSE))</f>
        <v/>
      </c>
      <c r="W173" s="236" t="str">
        <f>IF(W171="","",VLOOKUP(W171,'シフト記号表（勤務時間帯）'!$C$6:$S$35,17,FALSE))</f>
        <v/>
      </c>
      <c r="X173" s="236" t="str">
        <f>IF(X171="","",VLOOKUP(X171,'シフト記号表（勤務時間帯）'!$C$6:$S$35,17,FALSE))</f>
        <v/>
      </c>
      <c r="Y173" s="237" t="str">
        <f>IF(Y171="","",VLOOKUP(Y171,'シフト記号表（勤務時間帯）'!$C$6:$S$35,17,FALSE))</f>
        <v/>
      </c>
      <c r="Z173" s="235" t="str">
        <f>IF(Z171="","",VLOOKUP(Z171,'シフト記号表（勤務時間帯）'!$C$6:$S$35,17,FALSE))</f>
        <v/>
      </c>
      <c r="AA173" s="236" t="str">
        <f>IF(AA171="","",VLOOKUP(AA171,'シフト記号表（勤務時間帯）'!$C$6:$S$35,17,FALSE))</f>
        <v/>
      </c>
      <c r="AB173" s="236" t="str">
        <f>IF(AB171="","",VLOOKUP(AB171,'シフト記号表（勤務時間帯）'!$C$6:$S$35,17,FALSE))</f>
        <v/>
      </c>
      <c r="AC173" s="236" t="str">
        <f>IF(AC171="","",VLOOKUP(AC171,'シフト記号表（勤務時間帯）'!$C$6:$S$35,17,FALSE))</f>
        <v/>
      </c>
      <c r="AD173" s="236" t="str">
        <f>IF(AD171="","",VLOOKUP(AD171,'シフト記号表（勤務時間帯）'!$C$6:$S$35,17,FALSE))</f>
        <v/>
      </c>
      <c r="AE173" s="236" t="str">
        <f>IF(AE171="","",VLOOKUP(AE171,'シフト記号表（勤務時間帯）'!$C$6:$S$35,17,FALSE))</f>
        <v/>
      </c>
      <c r="AF173" s="237" t="str">
        <f>IF(AF171="","",VLOOKUP(AF171,'シフト記号表（勤務時間帯）'!$C$6:$S$35,17,FALSE))</f>
        <v/>
      </c>
      <c r="AG173" s="235" t="str">
        <f>IF(AG171="","",VLOOKUP(AG171,'シフト記号表（勤務時間帯）'!$C$6:$S$35,17,FALSE))</f>
        <v/>
      </c>
      <c r="AH173" s="236" t="str">
        <f>IF(AH171="","",VLOOKUP(AH171,'シフト記号表（勤務時間帯）'!$C$6:$S$35,17,FALSE))</f>
        <v/>
      </c>
      <c r="AI173" s="236" t="str">
        <f>IF(AI171="","",VLOOKUP(AI171,'シフト記号表（勤務時間帯）'!$C$6:$S$35,17,FALSE))</f>
        <v/>
      </c>
      <c r="AJ173" s="236" t="str">
        <f>IF(AJ171="","",VLOOKUP(AJ171,'シフト記号表（勤務時間帯）'!$C$6:$S$35,17,FALSE))</f>
        <v/>
      </c>
      <c r="AK173" s="236" t="str">
        <f>IF(AK171="","",VLOOKUP(AK171,'シフト記号表（勤務時間帯）'!$C$6:$S$35,17,FALSE))</f>
        <v/>
      </c>
      <c r="AL173" s="236" t="str">
        <f>IF(AL171="","",VLOOKUP(AL171,'シフト記号表（勤務時間帯）'!$C$6:$S$35,17,FALSE))</f>
        <v/>
      </c>
      <c r="AM173" s="237" t="str">
        <f>IF(AM171="","",VLOOKUP(AM171,'シフト記号表（勤務時間帯）'!$C$6:$S$35,17,FALSE))</f>
        <v/>
      </c>
      <c r="AN173" s="235" t="str">
        <f>IF(AN171="","",VLOOKUP(AN171,'シフト記号表（勤務時間帯）'!$C$6:$S$35,17,FALSE))</f>
        <v/>
      </c>
      <c r="AO173" s="236" t="str">
        <f>IF(AO171="","",VLOOKUP(AO171,'シフト記号表（勤務時間帯）'!$C$6:$S$35,17,FALSE))</f>
        <v/>
      </c>
      <c r="AP173" s="236" t="str">
        <f>IF(AP171="","",VLOOKUP(AP171,'シフト記号表（勤務時間帯）'!$C$6:$S$35,17,FALSE))</f>
        <v/>
      </c>
      <c r="AQ173" s="236" t="str">
        <f>IF(AQ171="","",VLOOKUP(AQ171,'シフト記号表（勤務時間帯）'!$C$6:$S$35,17,FALSE))</f>
        <v/>
      </c>
      <c r="AR173" s="236" t="str">
        <f>IF(AR171="","",VLOOKUP(AR171,'シフト記号表（勤務時間帯）'!$C$6:$S$35,17,FALSE))</f>
        <v/>
      </c>
      <c r="AS173" s="236" t="str">
        <f>IF(AS171="","",VLOOKUP(AS171,'シフト記号表（勤務時間帯）'!$C$6:$S$35,17,FALSE))</f>
        <v/>
      </c>
      <c r="AT173" s="237" t="str">
        <f>IF(AT171="","",VLOOKUP(AT171,'シフト記号表（勤務時間帯）'!$C$6:$S$35,17,FALSE))</f>
        <v/>
      </c>
      <c r="AU173" s="235" t="str">
        <f>IF(AU171="","",VLOOKUP(AU171,'シフト記号表（勤務時間帯）'!$C$6:$S$35,17,FALSE))</f>
        <v/>
      </c>
      <c r="AV173" s="236" t="str">
        <f>IF(AV171="","",VLOOKUP(AV171,'シフト記号表（勤務時間帯）'!$C$6:$S$35,17,FALSE))</f>
        <v/>
      </c>
      <c r="AW173" s="236" t="str">
        <f>IF(AW171="","",VLOOKUP(AW171,'シフト記号表（勤務時間帯）'!$C$6:$S$35,17,FALSE))</f>
        <v/>
      </c>
      <c r="AX173" s="509">
        <f>IF($BB$3="４週",SUM(S173:AT173),IF($BB$3="暦月",SUM(S173:AW173),""))</f>
        <v>0</v>
      </c>
      <c r="AY173" s="510"/>
      <c r="AZ173" s="511">
        <f>IF($BB$3="４週",AX173/4,IF($BB$3="暦月",'療養通所（100名）'!AX173/('療養通所（100名）'!$BB$8/7),""))</f>
        <v>0</v>
      </c>
      <c r="BA173" s="512"/>
      <c r="BB173" s="432"/>
      <c r="BC173" s="425"/>
      <c r="BD173" s="425"/>
      <c r="BE173" s="425"/>
      <c r="BF173" s="426"/>
    </row>
    <row r="174" spans="2:58" ht="20.25" customHeight="1" x14ac:dyDescent="0.4">
      <c r="B174" s="517">
        <f>B171+1</f>
        <v>51</v>
      </c>
      <c r="C174" s="381"/>
      <c r="D174" s="382"/>
      <c r="E174" s="383"/>
      <c r="F174" s="108"/>
      <c r="G174" s="418"/>
      <c r="H174" s="420"/>
      <c r="I174" s="413"/>
      <c r="J174" s="413"/>
      <c r="K174" s="414"/>
      <c r="L174" s="421"/>
      <c r="M174" s="422"/>
      <c r="N174" s="422"/>
      <c r="O174" s="423"/>
      <c r="P174" s="483" t="s">
        <v>44</v>
      </c>
      <c r="Q174" s="484"/>
      <c r="R174" s="485"/>
      <c r="S174" s="239"/>
      <c r="T174" s="238"/>
      <c r="U174" s="238"/>
      <c r="V174" s="238"/>
      <c r="W174" s="238"/>
      <c r="X174" s="238"/>
      <c r="Y174" s="240"/>
      <c r="Z174" s="239"/>
      <c r="AA174" s="238"/>
      <c r="AB174" s="238"/>
      <c r="AC174" s="238"/>
      <c r="AD174" s="238"/>
      <c r="AE174" s="238"/>
      <c r="AF174" s="240"/>
      <c r="AG174" s="239"/>
      <c r="AH174" s="238"/>
      <c r="AI174" s="238"/>
      <c r="AJ174" s="238"/>
      <c r="AK174" s="238"/>
      <c r="AL174" s="238"/>
      <c r="AM174" s="240"/>
      <c r="AN174" s="239"/>
      <c r="AO174" s="238"/>
      <c r="AP174" s="238"/>
      <c r="AQ174" s="238"/>
      <c r="AR174" s="238"/>
      <c r="AS174" s="238"/>
      <c r="AT174" s="240"/>
      <c r="AU174" s="239"/>
      <c r="AV174" s="238"/>
      <c r="AW174" s="238"/>
      <c r="AX174" s="589"/>
      <c r="AY174" s="590"/>
      <c r="AZ174" s="591"/>
      <c r="BA174" s="592"/>
      <c r="BB174" s="430"/>
      <c r="BC174" s="422"/>
      <c r="BD174" s="422"/>
      <c r="BE174" s="422"/>
      <c r="BF174" s="423"/>
    </row>
    <row r="175" spans="2:58" ht="20.25" customHeight="1" x14ac:dyDescent="0.4">
      <c r="B175" s="517"/>
      <c r="C175" s="384"/>
      <c r="D175" s="385"/>
      <c r="E175" s="386"/>
      <c r="F175" s="83"/>
      <c r="G175" s="408"/>
      <c r="H175" s="412"/>
      <c r="I175" s="413"/>
      <c r="J175" s="413"/>
      <c r="K175" s="414"/>
      <c r="L175" s="368"/>
      <c r="M175" s="369"/>
      <c r="N175" s="369"/>
      <c r="O175" s="370"/>
      <c r="P175" s="499" t="s">
        <v>15</v>
      </c>
      <c r="Q175" s="500"/>
      <c r="R175" s="501"/>
      <c r="S175" s="232" t="str">
        <f>IF(S174="","",VLOOKUP(S174,'シフト記号表（勤務時間帯）'!$C$6:$K$35,9,FALSE))</f>
        <v/>
      </c>
      <c r="T175" s="233" t="str">
        <f>IF(T174="","",VLOOKUP(T174,'シフト記号表（勤務時間帯）'!$C$6:$K$35,9,FALSE))</f>
        <v/>
      </c>
      <c r="U175" s="233" t="str">
        <f>IF(U174="","",VLOOKUP(U174,'シフト記号表（勤務時間帯）'!$C$6:$K$35,9,FALSE))</f>
        <v/>
      </c>
      <c r="V175" s="233" t="str">
        <f>IF(V174="","",VLOOKUP(V174,'シフト記号表（勤務時間帯）'!$C$6:$K$35,9,FALSE))</f>
        <v/>
      </c>
      <c r="W175" s="233" t="str">
        <f>IF(W174="","",VLOOKUP(W174,'シフト記号表（勤務時間帯）'!$C$6:$K$35,9,FALSE))</f>
        <v/>
      </c>
      <c r="X175" s="233" t="str">
        <f>IF(X174="","",VLOOKUP(X174,'シフト記号表（勤務時間帯）'!$C$6:$K$35,9,FALSE))</f>
        <v/>
      </c>
      <c r="Y175" s="234" t="str">
        <f>IF(Y174="","",VLOOKUP(Y174,'シフト記号表（勤務時間帯）'!$C$6:$K$35,9,FALSE))</f>
        <v/>
      </c>
      <c r="Z175" s="232" t="str">
        <f>IF(Z174="","",VLOOKUP(Z174,'シフト記号表（勤務時間帯）'!$C$6:$K$35,9,FALSE))</f>
        <v/>
      </c>
      <c r="AA175" s="233" t="str">
        <f>IF(AA174="","",VLOOKUP(AA174,'シフト記号表（勤務時間帯）'!$C$6:$K$35,9,FALSE))</f>
        <v/>
      </c>
      <c r="AB175" s="233" t="str">
        <f>IF(AB174="","",VLOOKUP(AB174,'シフト記号表（勤務時間帯）'!$C$6:$K$35,9,FALSE))</f>
        <v/>
      </c>
      <c r="AC175" s="233" t="str">
        <f>IF(AC174="","",VLOOKUP(AC174,'シフト記号表（勤務時間帯）'!$C$6:$K$35,9,FALSE))</f>
        <v/>
      </c>
      <c r="AD175" s="233" t="str">
        <f>IF(AD174="","",VLOOKUP(AD174,'シフト記号表（勤務時間帯）'!$C$6:$K$35,9,FALSE))</f>
        <v/>
      </c>
      <c r="AE175" s="233" t="str">
        <f>IF(AE174="","",VLOOKUP(AE174,'シフト記号表（勤務時間帯）'!$C$6:$K$35,9,FALSE))</f>
        <v/>
      </c>
      <c r="AF175" s="234" t="str">
        <f>IF(AF174="","",VLOOKUP(AF174,'シフト記号表（勤務時間帯）'!$C$6:$K$35,9,FALSE))</f>
        <v/>
      </c>
      <c r="AG175" s="232" t="str">
        <f>IF(AG174="","",VLOOKUP(AG174,'シフト記号表（勤務時間帯）'!$C$6:$K$35,9,FALSE))</f>
        <v/>
      </c>
      <c r="AH175" s="233" t="str">
        <f>IF(AH174="","",VLOOKUP(AH174,'シフト記号表（勤務時間帯）'!$C$6:$K$35,9,FALSE))</f>
        <v/>
      </c>
      <c r="AI175" s="233" t="str">
        <f>IF(AI174="","",VLOOKUP(AI174,'シフト記号表（勤務時間帯）'!$C$6:$K$35,9,FALSE))</f>
        <v/>
      </c>
      <c r="AJ175" s="233" t="str">
        <f>IF(AJ174="","",VLOOKUP(AJ174,'シフト記号表（勤務時間帯）'!$C$6:$K$35,9,FALSE))</f>
        <v/>
      </c>
      <c r="AK175" s="233" t="str">
        <f>IF(AK174="","",VLOOKUP(AK174,'シフト記号表（勤務時間帯）'!$C$6:$K$35,9,FALSE))</f>
        <v/>
      </c>
      <c r="AL175" s="233" t="str">
        <f>IF(AL174="","",VLOOKUP(AL174,'シフト記号表（勤務時間帯）'!$C$6:$K$35,9,FALSE))</f>
        <v/>
      </c>
      <c r="AM175" s="234" t="str">
        <f>IF(AM174="","",VLOOKUP(AM174,'シフト記号表（勤務時間帯）'!$C$6:$K$35,9,FALSE))</f>
        <v/>
      </c>
      <c r="AN175" s="232" t="str">
        <f>IF(AN174="","",VLOOKUP(AN174,'シフト記号表（勤務時間帯）'!$C$6:$K$35,9,FALSE))</f>
        <v/>
      </c>
      <c r="AO175" s="233" t="str">
        <f>IF(AO174="","",VLOOKUP(AO174,'シフト記号表（勤務時間帯）'!$C$6:$K$35,9,FALSE))</f>
        <v/>
      </c>
      <c r="AP175" s="233" t="str">
        <f>IF(AP174="","",VLOOKUP(AP174,'シフト記号表（勤務時間帯）'!$C$6:$K$35,9,FALSE))</f>
        <v/>
      </c>
      <c r="AQ175" s="233" t="str">
        <f>IF(AQ174="","",VLOOKUP(AQ174,'シフト記号表（勤務時間帯）'!$C$6:$K$35,9,FALSE))</f>
        <v/>
      </c>
      <c r="AR175" s="233" t="str">
        <f>IF(AR174="","",VLOOKUP(AR174,'シフト記号表（勤務時間帯）'!$C$6:$K$35,9,FALSE))</f>
        <v/>
      </c>
      <c r="AS175" s="233" t="str">
        <f>IF(AS174="","",VLOOKUP(AS174,'シフト記号表（勤務時間帯）'!$C$6:$K$35,9,FALSE))</f>
        <v/>
      </c>
      <c r="AT175" s="234" t="str">
        <f>IF(AT174="","",VLOOKUP(AT174,'シフト記号表（勤務時間帯）'!$C$6:$K$35,9,FALSE))</f>
        <v/>
      </c>
      <c r="AU175" s="232" t="str">
        <f>IF(AU174="","",VLOOKUP(AU174,'シフト記号表（勤務時間帯）'!$C$6:$K$35,9,FALSE))</f>
        <v/>
      </c>
      <c r="AV175" s="233" t="str">
        <f>IF(AV174="","",VLOOKUP(AV174,'シフト記号表（勤務時間帯）'!$C$6:$K$35,9,FALSE))</f>
        <v/>
      </c>
      <c r="AW175" s="233" t="str">
        <f>IF(AW174="","",VLOOKUP(AW174,'シフト記号表（勤務時間帯）'!$C$6:$K$35,9,FALSE))</f>
        <v/>
      </c>
      <c r="AX175" s="502">
        <f>IF($BB$3="４週",SUM(S175:AT175),IF($BB$3="暦月",SUM(S175:AW175),""))</f>
        <v>0</v>
      </c>
      <c r="AY175" s="503"/>
      <c r="AZ175" s="504">
        <f>IF($BB$3="４週",AX175/4,IF($BB$3="暦月",'療養通所（100名）'!AX175/('療養通所（100名）'!$BB$8/7),""))</f>
        <v>0</v>
      </c>
      <c r="BA175" s="505"/>
      <c r="BB175" s="431"/>
      <c r="BC175" s="369"/>
      <c r="BD175" s="369"/>
      <c r="BE175" s="369"/>
      <c r="BF175" s="370"/>
    </row>
    <row r="176" spans="2:58" ht="20.25" customHeight="1" x14ac:dyDescent="0.4">
      <c r="B176" s="517"/>
      <c r="C176" s="387"/>
      <c r="D176" s="388"/>
      <c r="E176" s="389"/>
      <c r="F176" s="111">
        <f>C174</f>
        <v>0</v>
      </c>
      <c r="G176" s="419"/>
      <c r="H176" s="412"/>
      <c r="I176" s="413"/>
      <c r="J176" s="413"/>
      <c r="K176" s="414"/>
      <c r="L176" s="424"/>
      <c r="M176" s="425"/>
      <c r="N176" s="425"/>
      <c r="O176" s="426"/>
      <c r="P176" s="514" t="s">
        <v>45</v>
      </c>
      <c r="Q176" s="515"/>
      <c r="R176" s="516"/>
      <c r="S176" s="235" t="str">
        <f>IF(S174="","",VLOOKUP(S174,'シフト記号表（勤務時間帯）'!$C$6:$S$35,17,FALSE))</f>
        <v/>
      </c>
      <c r="T176" s="236" t="str">
        <f>IF(T174="","",VLOOKUP(T174,'シフト記号表（勤務時間帯）'!$C$6:$S$35,17,FALSE))</f>
        <v/>
      </c>
      <c r="U176" s="236" t="str">
        <f>IF(U174="","",VLOOKUP(U174,'シフト記号表（勤務時間帯）'!$C$6:$S$35,17,FALSE))</f>
        <v/>
      </c>
      <c r="V176" s="236" t="str">
        <f>IF(V174="","",VLOOKUP(V174,'シフト記号表（勤務時間帯）'!$C$6:$S$35,17,FALSE))</f>
        <v/>
      </c>
      <c r="W176" s="236" t="str">
        <f>IF(W174="","",VLOOKUP(W174,'シフト記号表（勤務時間帯）'!$C$6:$S$35,17,FALSE))</f>
        <v/>
      </c>
      <c r="X176" s="236" t="str">
        <f>IF(X174="","",VLOOKUP(X174,'シフト記号表（勤務時間帯）'!$C$6:$S$35,17,FALSE))</f>
        <v/>
      </c>
      <c r="Y176" s="237" t="str">
        <f>IF(Y174="","",VLOOKUP(Y174,'シフト記号表（勤務時間帯）'!$C$6:$S$35,17,FALSE))</f>
        <v/>
      </c>
      <c r="Z176" s="235" t="str">
        <f>IF(Z174="","",VLOOKUP(Z174,'シフト記号表（勤務時間帯）'!$C$6:$S$35,17,FALSE))</f>
        <v/>
      </c>
      <c r="AA176" s="236" t="str">
        <f>IF(AA174="","",VLOOKUP(AA174,'シフト記号表（勤務時間帯）'!$C$6:$S$35,17,FALSE))</f>
        <v/>
      </c>
      <c r="AB176" s="236" t="str">
        <f>IF(AB174="","",VLOOKUP(AB174,'シフト記号表（勤務時間帯）'!$C$6:$S$35,17,FALSE))</f>
        <v/>
      </c>
      <c r="AC176" s="236" t="str">
        <f>IF(AC174="","",VLOOKUP(AC174,'シフト記号表（勤務時間帯）'!$C$6:$S$35,17,FALSE))</f>
        <v/>
      </c>
      <c r="AD176" s="236" t="str">
        <f>IF(AD174="","",VLOOKUP(AD174,'シフト記号表（勤務時間帯）'!$C$6:$S$35,17,FALSE))</f>
        <v/>
      </c>
      <c r="AE176" s="236" t="str">
        <f>IF(AE174="","",VLOOKUP(AE174,'シフト記号表（勤務時間帯）'!$C$6:$S$35,17,FALSE))</f>
        <v/>
      </c>
      <c r="AF176" s="237" t="str">
        <f>IF(AF174="","",VLOOKUP(AF174,'シフト記号表（勤務時間帯）'!$C$6:$S$35,17,FALSE))</f>
        <v/>
      </c>
      <c r="AG176" s="235" t="str">
        <f>IF(AG174="","",VLOOKUP(AG174,'シフト記号表（勤務時間帯）'!$C$6:$S$35,17,FALSE))</f>
        <v/>
      </c>
      <c r="AH176" s="236" t="str">
        <f>IF(AH174="","",VLOOKUP(AH174,'シフト記号表（勤務時間帯）'!$C$6:$S$35,17,FALSE))</f>
        <v/>
      </c>
      <c r="AI176" s="236" t="str">
        <f>IF(AI174="","",VLOOKUP(AI174,'シフト記号表（勤務時間帯）'!$C$6:$S$35,17,FALSE))</f>
        <v/>
      </c>
      <c r="AJ176" s="236" t="str">
        <f>IF(AJ174="","",VLOOKUP(AJ174,'シフト記号表（勤務時間帯）'!$C$6:$S$35,17,FALSE))</f>
        <v/>
      </c>
      <c r="AK176" s="236" t="str">
        <f>IF(AK174="","",VLOOKUP(AK174,'シフト記号表（勤務時間帯）'!$C$6:$S$35,17,FALSE))</f>
        <v/>
      </c>
      <c r="AL176" s="236" t="str">
        <f>IF(AL174="","",VLOOKUP(AL174,'シフト記号表（勤務時間帯）'!$C$6:$S$35,17,FALSE))</f>
        <v/>
      </c>
      <c r="AM176" s="237" t="str">
        <f>IF(AM174="","",VLOOKUP(AM174,'シフト記号表（勤務時間帯）'!$C$6:$S$35,17,FALSE))</f>
        <v/>
      </c>
      <c r="AN176" s="235" t="str">
        <f>IF(AN174="","",VLOOKUP(AN174,'シフト記号表（勤務時間帯）'!$C$6:$S$35,17,FALSE))</f>
        <v/>
      </c>
      <c r="AO176" s="236" t="str">
        <f>IF(AO174="","",VLOOKUP(AO174,'シフト記号表（勤務時間帯）'!$C$6:$S$35,17,FALSE))</f>
        <v/>
      </c>
      <c r="AP176" s="236" t="str">
        <f>IF(AP174="","",VLOOKUP(AP174,'シフト記号表（勤務時間帯）'!$C$6:$S$35,17,FALSE))</f>
        <v/>
      </c>
      <c r="AQ176" s="236" t="str">
        <f>IF(AQ174="","",VLOOKUP(AQ174,'シフト記号表（勤務時間帯）'!$C$6:$S$35,17,FALSE))</f>
        <v/>
      </c>
      <c r="AR176" s="236" t="str">
        <f>IF(AR174="","",VLOOKUP(AR174,'シフト記号表（勤務時間帯）'!$C$6:$S$35,17,FALSE))</f>
        <v/>
      </c>
      <c r="AS176" s="236" t="str">
        <f>IF(AS174="","",VLOOKUP(AS174,'シフト記号表（勤務時間帯）'!$C$6:$S$35,17,FALSE))</f>
        <v/>
      </c>
      <c r="AT176" s="237" t="str">
        <f>IF(AT174="","",VLOOKUP(AT174,'シフト記号表（勤務時間帯）'!$C$6:$S$35,17,FALSE))</f>
        <v/>
      </c>
      <c r="AU176" s="235" t="str">
        <f>IF(AU174="","",VLOOKUP(AU174,'シフト記号表（勤務時間帯）'!$C$6:$S$35,17,FALSE))</f>
        <v/>
      </c>
      <c r="AV176" s="236" t="str">
        <f>IF(AV174="","",VLOOKUP(AV174,'シフト記号表（勤務時間帯）'!$C$6:$S$35,17,FALSE))</f>
        <v/>
      </c>
      <c r="AW176" s="236" t="str">
        <f>IF(AW174="","",VLOOKUP(AW174,'シフト記号表（勤務時間帯）'!$C$6:$S$35,17,FALSE))</f>
        <v/>
      </c>
      <c r="AX176" s="509">
        <f>IF($BB$3="４週",SUM(S176:AT176),IF($BB$3="暦月",SUM(S176:AW176),""))</f>
        <v>0</v>
      </c>
      <c r="AY176" s="510"/>
      <c r="AZ176" s="511">
        <f>IF($BB$3="４週",AX176/4,IF($BB$3="暦月",'療養通所（100名）'!AX176/('療養通所（100名）'!$BB$8/7),""))</f>
        <v>0</v>
      </c>
      <c r="BA176" s="512"/>
      <c r="BB176" s="432"/>
      <c r="BC176" s="425"/>
      <c r="BD176" s="425"/>
      <c r="BE176" s="425"/>
      <c r="BF176" s="426"/>
    </row>
    <row r="177" spans="2:58" ht="20.25" customHeight="1" x14ac:dyDescent="0.4">
      <c r="B177" s="517">
        <f>B174+1</f>
        <v>52</v>
      </c>
      <c r="C177" s="381"/>
      <c r="D177" s="382"/>
      <c r="E177" s="383"/>
      <c r="F177" s="108"/>
      <c r="G177" s="418"/>
      <c r="H177" s="420"/>
      <c r="I177" s="413"/>
      <c r="J177" s="413"/>
      <c r="K177" s="414"/>
      <c r="L177" s="421"/>
      <c r="M177" s="422"/>
      <c r="N177" s="422"/>
      <c r="O177" s="423"/>
      <c r="P177" s="483" t="s">
        <v>44</v>
      </c>
      <c r="Q177" s="484"/>
      <c r="R177" s="485"/>
      <c r="S177" s="239"/>
      <c r="T177" s="238"/>
      <c r="U177" s="238"/>
      <c r="V177" s="238"/>
      <c r="W177" s="238"/>
      <c r="X177" s="238"/>
      <c r="Y177" s="240"/>
      <c r="Z177" s="239"/>
      <c r="AA177" s="238"/>
      <c r="AB177" s="238"/>
      <c r="AC177" s="238"/>
      <c r="AD177" s="238"/>
      <c r="AE177" s="238"/>
      <c r="AF177" s="240"/>
      <c r="AG177" s="239"/>
      <c r="AH177" s="238"/>
      <c r="AI177" s="238"/>
      <c r="AJ177" s="238"/>
      <c r="AK177" s="238"/>
      <c r="AL177" s="238"/>
      <c r="AM177" s="240"/>
      <c r="AN177" s="239"/>
      <c r="AO177" s="238"/>
      <c r="AP177" s="238"/>
      <c r="AQ177" s="238"/>
      <c r="AR177" s="238"/>
      <c r="AS177" s="238"/>
      <c r="AT177" s="240"/>
      <c r="AU177" s="239"/>
      <c r="AV177" s="238"/>
      <c r="AW177" s="238"/>
      <c r="AX177" s="589"/>
      <c r="AY177" s="590"/>
      <c r="AZ177" s="591"/>
      <c r="BA177" s="592"/>
      <c r="BB177" s="430"/>
      <c r="BC177" s="422"/>
      <c r="BD177" s="422"/>
      <c r="BE177" s="422"/>
      <c r="BF177" s="423"/>
    </row>
    <row r="178" spans="2:58" ht="20.25" customHeight="1" x14ac:dyDescent="0.4">
      <c r="B178" s="517"/>
      <c r="C178" s="384"/>
      <c r="D178" s="385"/>
      <c r="E178" s="386"/>
      <c r="F178" s="83"/>
      <c r="G178" s="408"/>
      <c r="H178" s="412"/>
      <c r="I178" s="413"/>
      <c r="J178" s="413"/>
      <c r="K178" s="414"/>
      <c r="L178" s="368"/>
      <c r="M178" s="369"/>
      <c r="N178" s="369"/>
      <c r="O178" s="370"/>
      <c r="P178" s="499" t="s">
        <v>15</v>
      </c>
      <c r="Q178" s="500"/>
      <c r="R178" s="501"/>
      <c r="S178" s="232" t="str">
        <f>IF(S177="","",VLOOKUP(S177,'シフト記号表（勤務時間帯）'!$C$6:$K$35,9,FALSE))</f>
        <v/>
      </c>
      <c r="T178" s="233" t="str">
        <f>IF(T177="","",VLOOKUP(T177,'シフト記号表（勤務時間帯）'!$C$6:$K$35,9,FALSE))</f>
        <v/>
      </c>
      <c r="U178" s="233" t="str">
        <f>IF(U177="","",VLOOKUP(U177,'シフト記号表（勤務時間帯）'!$C$6:$K$35,9,FALSE))</f>
        <v/>
      </c>
      <c r="V178" s="233" t="str">
        <f>IF(V177="","",VLOOKUP(V177,'シフト記号表（勤務時間帯）'!$C$6:$K$35,9,FALSE))</f>
        <v/>
      </c>
      <c r="W178" s="233" t="str">
        <f>IF(W177="","",VLOOKUP(W177,'シフト記号表（勤務時間帯）'!$C$6:$K$35,9,FALSE))</f>
        <v/>
      </c>
      <c r="X178" s="233" t="str">
        <f>IF(X177="","",VLOOKUP(X177,'シフト記号表（勤務時間帯）'!$C$6:$K$35,9,FALSE))</f>
        <v/>
      </c>
      <c r="Y178" s="234" t="str">
        <f>IF(Y177="","",VLOOKUP(Y177,'シフト記号表（勤務時間帯）'!$C$6:$K$35,9,FALSE))</f>
        <v/>
      </c>
      <c r="Z178" s="232" t="str">
        <f>IF(Z177="","",VLOOKUP(Z177,'シフト記号表（勤務時間帯）'!$C$6:$K$35,9,FALSE))</f>
        <v/>
      </c>
      <c r="AA178" s="233" t="str">
        <f>IF(AA177="","",VLOOKUP(AA177,'シフト記号表（勤務時間帯）'!$C$6:$K$35,9,FALSE))</f>
        <v/>
      </c>
      <c r="AB178" s="233" t="str">
        <f>IF(AB177="","",VLOOKUP(AB177,'シフト記号表（勤務時間帯）'!$C$6:$K$35,9,FALSE))</f>
        <v/>
      </c>
      <c r="AC178" s="233" t="str">
        <f>IF(AC177="","",VLOOKUP(AC177,'シフト記号表（勤務時間帯）'!$C$6:$K$35,9,FALSE))</f>
        <v/>
      </c>
      <c r="AD178" s="233" t="str">
        <f>IF(AD177="","",VLOOKUP(AD177,'シフト記号表（勤務時間帯）'!$C$6:$K$35,9,FALSE))</f>
        <v/>
      </c>
      <c r="AE178" s="233" t="str">
        <f>IF(AE177="","",VLOOKUP(AE177,'シフト記号表（勤務時間帯）'!$C$6:$K$35,9,FALSE))</f>
        <v/>
      </c>
      <c r="AF178" s="234" t="str">
        <f>IF(AF177="","",VLOOKUP(AF177,'シフト記号表（勤務時間帯）'!$C$6:$K$35,9,FALSE))</f>
        <v/>
      </c>
      <c r="AG178" s="232" t="str">
        <f>IF(AG177="","",VLOOKUP(AG177,'シフト記号表（勤務時間帯）'!$C$6:$K$35,9,FALSE))</f>
        <v/>
      </c>
      <c r="AH178" s="233" t="str">
        <f>IF(AH177="","",VLOOKUP(AH177,'シフト記号表（勤務時間帯）'!$C$6:$K$35,9,FALSE))</f>
        <v/>
      </c>
      <c r="AI178" s="233" t="str">
        <f>IF(AI177="","",VLOOKUP(AI177,'シフト記号表（勤務時間帯）'!$C$6:$K$35,9,FALSE))</f>
        <v/>
      </c>
      <c r="AJ178" s="233" t="str">
        <f>IF(AJ177="","",VLOOKUP(AJ177,'シフト記号表（勤務時間帯）'!$C$6:$K$35,9,FALSE))</f>
        <v/>
      </c>
      <c r="AK178" s="233" t="str">
        <f>IF(AK177="","",VLOOKUP(AK177,'シフト記号表（勤務時間帯）'!$C$6:$K$35,9,FALSE))</f>
        <v/>
      </c>
      <c r="AL178" s="233" t="str">
        <f>IF(AL177="","",VLOOKUP(AL177,'シフト記号表（勤務時間帯）'!$C$6:$K$35,9,FALSE))</f>
        <v/>
      </c>
      <c r="AM178" s="234" t="str">
        <f>IF(AM177="","",VLOOKUP(AM177,'シフト記号表（勤務時間帯）'!$C$6:$K$35,9,FALSE))</f>
        <v/>
      </c>
      <c r="AN178" s="232" t="str">
        <f>IF(AN177="","",VLOOKUP(AN177,'シフト記号表（勤務時間帯）'!$C$6:$K$35,9,FALSE))</f>
        <v/>
      </c>
      <c r="AO178" s="233" t="str">
        <f>IF(AO177="","",VLOOKUP(AO177,'シフト記号表（勤務時間帯）'!$C$6:$K$35,9,FALSE))</f>
        <v/>
      </c>
      <c r="AP178" s="233" t="str">
        <f>IF(AP177="","",VLOOKUP(AP177,'シフト記号表（勤務時間帯）'!$C$6:$K$35,9,FALSE))</f>
        <v/>
      </c>
      <c r="AQ178" s="233" t="str">
        <f>IF(AQ177="","",VLOOKUP(AQ177,'シフト記号表（勤務時間帯）'!$C$6:$K$35,9,FALSE))</f>
        <v/>
      </c>
      <c r="AR178" s="233" t="str">
        <f>IF(AR177="","",VLOOKUP(AR177,'シフト記号表（勤務時間帯）'!$C$6:$K$35,9,FALSE))</f>
        <v/>
      </c>
      <c r="AS178" s="233" t="str">
        <f>IF(AS177="","",VLOOKUP(AS177,'シフト記号表（勤務時間帯）'!$C$6:$K$35,9,FALSE))</f>
        <v/>
      </c>
      <c r="AT178" s="234" t="str">
        <f>IF(AT177="","",VLOOKUP(AT177,'シフト記号表（勤務時間帯）'!$C$6:$K$35,9,FALSE))</f>
        <v/>
      </c>
      <c r="AU178" s="232" t="str">
        <f>IF(AU177="","",VLOOKUP(AU177,'シフト記号表（勤務時間帯）'!$C$6:$K$35,9,FALSE))</f>
        <v/>
      </c>
      <c r="AV178" s="233" t="str">
        <f>IF(AV177="","",VLOOKUP(AV177,'シフト記号表（勤務時間帯）'!$C$6:$K$35,9,FALSE))</f>
        <v/>
      </c>
      <c r="AW178" s="233" t="str">
        <f>IF(AW177="","",VLOOKUP(AW177,'シフト記号表（勤務時間帯）'!$C$6:$K$35,9,FALSE))</f>
        <v/>
      </c>
      <c r="AX178" s="502">
        <f>IF($BB$3="４週",SUM(S178:AT178),IF($BB$3="暦月",SUM(S178:AW178),""))</f>
        <v>0</v>
      </c>
      <c r="AY178" s="503"/>
      <c r="AZ178" s="504">
        <f>IF($BB$3="４週",AX178/4,IF($BB$3="暦月",'療養通所（100名）'!AX178/('療養通所（100名）'!$BB$8/7),""))</f>
        <v>0</v>
      </c>
      <c r="BA178" s="505"/>
      <c r="BB178" s="431"/>
      <c r="BC178" s="369"/>
      <c r="BD178" s="369"/>
      <c r="BE178" s="369"/>
      <c r="BF178" s="370"/>
    </row>
    <row r="179" spans="2:58" ht="20.25" customHeight="1" x14ac:dyDescent="0.4">
      <c r="B179" s="517"/>
      <c r="C179" s="387"/>
      <c r="D179" s="388"/>
      <c r="E179" s="389"/>
      <c r="F179" s="111">
        <f>C177</f>
        <v>0</v>
      </c>
      <c r="G179" s="419"/>
      <c r="H179" s="412"/>
      <c r="I179" s="413"/>
      <c r="J179" s="413"/>
      <c r="K179" s="414"/>
      <c r="L179" s="424"/>
      <c r="M179" s="425"/>
      <c r="N179" s="425"/>
      <c r="O179" s="426"/>
      <c r="P179" s="514" t="s">
        <v>45</v>
      </c>
      <c r="Q179" s="515"/>
      <c r="R179" s="516"/>
      <c r="S179" s="235" t="str">
        <f>IF(S177="","",VLOOKUP(S177,'シフト記号表（勤務時間帯）'!$C$6:$S$35,17,FALSE))</f>
        <v/>
      </c>
      <c r="T179" s="236" t="str">
        <f>IF(T177="","",VLOOKUP(T177,'シフト記号表（勤務時間帯）'!$C$6:$S$35,17,FALSE))</f>
        <v/>
      </c>
      <c r="U179" s="236" t="str">
        <f>IF(U177="","",VLOOKUP(U177,'シフト記号表（勤務時間帯）'!$C$6:$S$35,17,FALSE))</f>
        <v/>
      </c>
      <c r="V179" s="236" t="str">
        <f>IF(V177="","",VLOOKUP(V177,'シフト記号表（勤務時間帯）'!$C$6:$S$35,17,FALSE))</f>
        <v/>
      </c>
      <c r="W179" s="236" t="str">
        <f>IF(W177="","",VLOOKUP(W177,'シフト記号表（勤務時間帯）'!$C$6:$S$35,17,FALSE))</f>
        <v/>
      </c>
      <c r="X179" s="236" t="str">
        <f>IF(X177="","",VLOOKUP(X177,'シフト記号表（勤務時間帯）'!$C$6:$S$35,17,FALSE))</f>
        <v/>
      </c>
      <c r="Y179" s="237" t="str">
        <f>IF(Y177="","",VLOOKUP(Y177,'シフト記号表（勤務時間帯）'!$C$6:$S$35,17,FALSE))</f>
        <v/>
      </c>
      <c r="Z179" s="235" t="str">
        <f>IF(Z177="","",VLOOKUP(Z177,'シフト記号表（勤務時間帯）'!$C$6:$S$35,17,FALSE))</f>
        <v/>
      </c>
      <c r="AA179" s="236" t="str">
        <f>IF(AA177="","",VLOOKUP(AA177,'シフト記号表（勤務時間帯）'!$C$6:$S$35,17,FALSE))</f>
        <v/>
      </c>
      <c r="AB179" s="236" t="str">
        <f>IF(AB177="","",VLOOKUP(AB177,'シフト記号表（勤務時間帯）'!$C$6:$S$35,17,FALSE))</f>
        <v/>
      </c>
      <c r="AC179" s="236" t="str">
        <f>IF(AC177="","",VLOOKUP(AC177,'シフト記号表（勤務時間帯）'!$C$6:$S$35,17,FALSE))</f>
        <v/>
      </c>
      <c r="AD179" s="236" t="str">
        <f>IF(AD177="","",VLOOKUP(AD177,'シフト記号表（勤務時間帯）'!$C$6:$S$35,17,FALSE))</f>
        <v/>
      </c>
      <c r="AE179" s="236" t="str">
        <f>IF(AE177="","",VLOOKUP(AE177,'シフト記号表（勤務時間帯）'!$C$6:$S$35,17,FALSE))</f>
        <v/>
      </c>
      <c r="AF179" s="237" t="str">
        <f>IF(AF177="","",VLOOKUP(AF177,'シフト記号表（勤務時間帯）'!$C$6:$S$35,17,FALSE))</f>
        <v/>
      </c>
      <c r="AG179" s="235" t="str">
        <f>IF(AG177="","",VLOOKUP(AG177,'シフト記号表（勤務時間帯）'!$C$6:$S$35,17,FALSE))</f>
        <v/>
      </c>
      <c r="AH179" s="236" t="str">
        <f>IF(AH177="","",VLOOKUP(AH177,'シフト記号表（勤務時間帯）'!$C$6:$S$35,17,FALSE))</f>
        <v/>
      </c>
      <c r="AI179" s="236" t="str">
        <f>IF(AI177="","",VLOOKUP(AI177,'シフト記号表（勤務時間帯）'!$C$6:$S$35,17,FALSE))</f>
        <v/>
      </c>
      <c r="AJ179" s="236" t="str">
        <f>IF(AJ177="","",VLOOKUP(AJ177,'シフト記号表（勤務時間帯）'!$C$6:$S$35,17,FALSE))</f>
        <v/>
      </c>
      <c r="AK179" s="236" t="str">
        <f>IF(AK177="","",VLOOKUP(AK177,'シフト記号表（勤務時間帯）'!$C$6:$S$35,17,FALSE))</f>
        <v/>
      </c>
      <c r="AL179" s="236" t="str">
        <f>IF(AL177="","",VLOOKUP(AL177,'シフト記号表（勤務時間帯）'!$C$6:$S$35,17,FALSE))</f>
        <v/>
      </c>
      <c r="AM179" s="237" t="str">
        <f>IF(AM177="","",VLOOKUP(AM177,'シフト記号表（勤務時間帯）'!$C$6:$S$35,17,FALSE))</f>
        <v/>
      </c>
      <c r="AN179" s="235" t="str">
        <f>IF(AN177="","",VLOOKUP(AN177,'シフト記号表（勤務時間帯）'!$C$6:$S$35,17,FALSE))</f>
        <v/>
      </c>
      <c r="AO179" s="236" t="str">
        <f>IF(AO177="","",VLOOKUP(AO177,'シフト記号表（勤務時間帯）'!$C$6:$S$35,17,FALSE))</f>
        <v/>
      </c>
      <c r="AP179" s="236" t="str">
        <f>IF(AP177="","",VLOOKUP(AP177,'シフト記号表（勤務時間帯）'!$C$6:$S$35,17,FALSE))</f>
        <v/>
      </c>
      <c r="AQ179" s="236" t="str">
        <f>IF(AQ177="","",VLOOKUP(AQ177,'シフト記号表（勤務時間帯）'!$C$6:$S$35,17,FALSE))</f>
        <v/>
      </c>
      <c r="AR179" s="236" t="str">
        <f>IF(AR177="","",VLOOKUP(AR177,'シフト記号表（勤務時間帯）'!$C$6:$S$35,17,FALSE))</f>
        <v/>
      </c>
      <c r="AS179" s="236" t="str">
        <f>IF(AS177="","",VLOOKUP(AS177,'シフト記号表（勤務時間帯）'!$C$6:$S$35,17,FALSE))</f>
        <v/>
      </c>
      <c r="AT179" s="237" t="str">
        <f>IF(AT177="","",VLOOKUP(AT177,'シフト記号表（勤務時間帯）'!$C$6:$S$35,17,FALSE))</f>
        <v/>
      </c>
      <c r="AU179" s="235" t="str">
        <f>IF(AU177="","",VLOOKUP(AU177,'シフト記号表（勤務時間帯）'!$C$6:$S$35,17,FALSE))</f>
        <v/>
      </c>
      <c r="AV179" s="236" t="str">
        <f>IF(AV177="","",VLOOKUP(AV177,'シフト記号表（勤務時間帯）'!$C$6:$S$35,17,FALSE))</f>
        <v/>
      </c>
      <c r="AW179" s="236" t="str">
        <f>IF(AW177="","",VLOOKUP(AW177,'シフト記号表（勤務時間帯）'!$C$6:$S$35,17,FALSE))</f>
        <v/>
      </c>
      <c r="AX179" s="509">
        <f>IF($BB$3="４週",SUM(S179:AT179),IF($BB$3="暦月",SUM(S179:AW179),""))</f>
        <v>0</v>
      </c>
      <c r="AY179" s="510"/>
      <c r="AZ179" s="511">
        <f>IF($BB$3="４週",AX179/4,IF($BB$3="暦月",'療養通所（100名）'!AX179/('療養通所（100名）'!$BB$8/7),""))</f>
        <v>0</v>
      </c>
      <c r="BA179" s="512"/>
      <c r="BB179" s="432"/>
      <c r="BC179" s="425"/>
      <c r="BD179" s="425"/>
      <c r="BE179" s="425"/>
      <c r="BF179" s="426"/>
    </row>
    <row r="180" spans="2:58" ht="20.25" customHeight="1" x14ac:dyDescent="0.4">
      <c r="B180" s="517">
        <f>B177+1</f>
        <v>53</v>
      </c>
      <c r="C180" s="381"/>
      <c r="D180" s="382"/>
      <c r="E180" s="383"/>
      <c r="F180" s="108"/>
      <c r="G180" s="418"/>
      <c r="H180" s="420"/>
      <c r="I180" s="413"/>
      <c r="J180" s="413"/>
      <c r="K180" s="414"/>
      <c r="L180" s="421"/>
      <c r="M180" s="422"/>
      <c r="N180" s="422"/>
      <c r="O180" s="423"/>
      <c r="P180" s="483" t="s">
        <v>44</v>
      </c>
      <c r="Q180" s="484"/>
      <c r="R180" s="485"/>
      <c r="S180" s="239"/>
      <c r="T180" s="238"/>
      <c r="U180" s="238"/>
      <c r="V180" s="238"/>
      <c r="W180" s="238"/>
      <c r="X180" s="238"/>
      <c r="Y180" s="240"/>
      <c r="Z180" s="239"/>
      <c r="AA180" s="238"/>
      <c r="AB180" s="238"/>
      <c r="AC180" s="238"/>
      <c r="AD180" s="238"/>
      <c r="AE180" s="238"/>
      <c r="AF180" s="240"/>
      <c r="AG180" s="239"/>
      <c r="AH180" s="238"/>
      <c r="AI180" s="238"/>
      <c r="AJ180" s="238"/>
      <c r="AK180" s="238"/>
      <c r="AL180" s="238"/>
      <c r="AM180" s="240"/>
      <c r="AN180" s="239"/>
      <c r="AO180" s="238"/>
      <c r="AP180" s="238"/>
      <c r="AQ180" s="238"/>
      <c r="AR180" s="238"/>
      <c r="AS180" s="238"/>
      <c r="AT180" s="240"/>
      <c r="AU180" s="239"/>
      <c r="AV180" s="238"/>
      <c r="AW180" s="238"/>
      <c r="AX180" s="589"/>
      <c r="AY180" s="590"/>
      <c r="AZ180" s="591"/>
      <c r="BA180" s="592"/>
      <c r="BB180" s="430"/>
      <c r="BC180" s="422"/>
      <c r="BD180" s="422"/>
      <c r="BE180" s="422"/>
      <c r="BF180" s="423"/>
    </row>
    <row r="181" spans="2:58" ht="20.25" customHeight="1" x14ac:dyDescent="0.4">
      <c r="B181" s="517"/>
      <c r="C181" s="384"/>
      <c r="D181" s="385"/>
      <c r="E181" s="386"/>
      <c r="F181" s="83"/>
      <c r="G181" s="408"/>
      <c r="H181" s="412"/>
      <c r="I181" s="413"/>
      <c r="J181" s="413"/>
      <c r="K181" s="414"/>
      <c r="L181" s="368"/>
      <c r="M181" s="369"/>
      <c r="N181" s="369"/>
      <c r="O181" s="370"/>
      <c r="P181" s="499" t="s">
        <v>15</v>
      </c>
      <c r="Q181" s="500"/>
      <c r="R181" s="501"/>
      <c r="S181" s="232" t="str">
        <f>IF(S180="","",VLOOKUP(S180,'シフト記号表（勤務時間帯）'!$C$6:$K$35,9,FALSE))</f>
        <v/>
      </c>
      <c r="T181" s="233" t="str">
        <f>IF(T180="","",VLOOKUP(T180,'シフト記号表（勤務時間帯）'!$C$6:$K$35,9,FALSE))</f>
        <v/>
      </c>
      <c r="U181" s="233" t="str">
        <f>IF(U180="","",VLOOKUP(U180,'シフト記号表（勤務時間帯）'!$C$6:$K$35,9,FALSE))</f>
        <v/>
      </c>
      <c r="V181" s="233" t="str">
        <f>IF(V180="","",VLOOKUP(V180,'シフト記号表（勤務時間帯）'!$C$6:$K$35,9,FALSE))</f>
        <v/>
      </c>
      <c r="W181" s="233" t="str">
        <f>IF(W180="","",VLOOKUP(W180,'シフト記号表（勤務時間帯）'!$C$6:$K$35,9,FALSE))</f>
        <v/>
      </c>
      <c r="X181" s="233" t="str">
        <f>IF(X180="","",VLOOKUP(X180,'シフト記号表（勤務時間帯）'!$C$6:$K$35,9,FALSE))</f>
        <v/>
      </c>
      <c r="Y181" s="234" t="str">
        <f>IF(Y180="","",VLOOKUP(Y180,'シフト記号表（勤務時間帯）'!$C$6:$K$35,9,FALSE))</f>
        <v/>
      </c>
      <c r="Z181" s="232" t="str">
        <f>IF(Z180="","",VLOOKUP(Z180,'シフト記号表（勤務時間帯）'!$C$6:$K$35,9,FALSE))</f>
        <v/>
      </c>
      <c r="AA181" s="233" t="str">
        <f>IF(AA180="","",VLOOKUP(AA180,'シフト記号表（勤務時間帯）'!$C$6:$K$35,9,FALSE))</f>
        <v/>
      </c>
      <c r="AB181" s="233" t="str">
        <f>IF(AB180="","",VLOOKUP(AB180,'シフト記号表（勤務時間帯）'!$C$6:$K$35,9,FALSE))</f>
        <v/>
      </c>
      <c r="AC181" s="233" t="str">
        <f>IF(AC180="","",VLOOKUP(AC180,'シフト記号表（勤務時間帯）'!$C$6:$K$35,9,FALSE))</f>
        <v/>
      </c>
      <c r="AD181" s="233" t="str">
        <f>IF(AD180="","",VLOOKUP(AD180,'シフト記号表（勤務時間帯）'!$C$6:$K$35,9,FALSE))</f>
        <v/>
      </c>
      <c r="AE181" s="233" t="str">
        <f>IF(AE180="","",VLOOKUP(AE180,'シフト記号表（勤務時間帯）'!$C$6:$K$35,9,FALSE))</f>
        <v/>
      </c>
      <c r="AF181" s="234" t="str">
        <f>IF(AF180="","",VLOOKUP(AF180,'シフト記号表（勤務時間帯）'!$C$6:$K$35,9,FALSE))</f>
        <v/>
      </c>
      <c r="AG181" s="232" t="str">
        <f>IF(AG180="","",VLOOKUP(AG180,'シフト記号表（勤務時間帯）'!$C$6:$K$35,9,FALSE))</f>
        <v/>
      </c>
      <c r="AH181" s="233" t="str">
        <f>IF(AH180="","",VLOOKUP(AH180,'シフト記号表（勤務時間帯）'!$C$6:$K$35,9,FALSE))</f>
        <v/>
      </c>
      <c r="AI181" s="233" t="str">
        <f>IF(AI180="","",VLOOKUP(AI180,'シフト記号表（勤務時間帯）'!$C$6:$K$35,9,FALSE))</f>
        <v/>
      </c>
      <c r="AJ181" s="233" t="str">
        <f>IF(AJ180="","",VLOOKUP(AJ180,'シフト記号表（勤務時間帯）'!$C$6:$K$35,9,FALSE))</f>
        <v/>
      </c>
      <c r="AK181" s="233" t="str">
        <f>IF(AK180="","",VLOOKUP(AK180,'シフト記号表（勤務時間帯）'!$C$6:$K$35,9,FALSE))</f>
        <v/>
      </c>
      <c r="AL181" s="233" t="str">
        <f>IF(AL180="","",VLOOKUP(AL180,'シフト記号表（勤務時間帯）'!$C$6:$K$35,9,FALSE))</f>
        <v/>
      </c>
      <c r="AM181" s="234" t="str">
        <f>IF(AM180="","",VLOOKUP(AM180,'シフト記号表（勤務時間帯）'!$C$6:$K$35,9,FALSE))</f>
        <v/>
      </c>
      <c r="AN181" s="232" t="str">
        <f>IF(AN180="","",VLOOKUP(AN180,'シフト記号表（勤務時間帯）'!$C$6:$K$35,9,FALSE))</f>
        <v/>
      </c>
      <c r="AO181" s="233" t="str">
        <f>IF(AO180="","",VLOOKUP(AO180,'シフト記号表（勤務時間帯）'!$C$6:$K$35,9,FALSE))</f>
        <v/>
      </c>
      <c r="AP181" s="233" t="str">
        <f>IF(AP180="","",VLOOKUP(AP180,'シフト記号表（勤務時間帯）'!$C$6:$K$35,9,FALSE))</f>
        <v/>
      </c>
      <c r="AQ181" s="233" t="str">
        <f>IF(AQ180="","",VLOOKUP(AQ180,'シフト記号表（勤務時間帯）'!$C$6:$K$35,9,FALSE))</f>
        <v/>
      </c>
      <c r="AR181" s="233" t="str">
        <f>IF(AR180="","",VLOOKUP(AR180,'シフト記号表（勤務時間帯）'!$C$6:$K$35,9,FALSE))</f>
        <v/>
      </c>
      <c r="AS181" s="233" t="str">
        <f>IF(AS180="","",VLOOKUP(AS180,'シフト記号表（勤務時間帯）'!$C$6:$K$35,9,FALSE))</f>
        <v/>
      </c>
      <c r="AT181" s="234" t="str">
        <f>IF(AT180="","",VLOOKUP(AT180,'シフト記号表（勤務時間帯）'!$C$6:$K$35,9,FALSE))</f>
        <v/>
      </c>
      <c r="AU181" s="232" t="str">
        <f>IF(AU180="","",VLOOKUP(AU180,'シフト記号表（勤務時間帯）'!$C$6:$K$35,9,FALSE))</f>
        <v/>
      </c>
      <c r="AV181" s="233" t="str">
        <f>IF(AV180="","",VLOOKUP(AV180,'シフト記号表（勤務時間帯）'!$C$6:$K$35,9,FALSE))</f>
        <v/>
      </c>
      <c r="AW181" s="233" t="str">
        <f>IF(AW180="","",VLOOKUP(AW180,'シフト記号表（勤務時間帯）'!$C$6:$K$35,9,FALSE))</f>
        <v/>
      </c>
      <c r="AX181" s="502">
        <f>IF($BB$3="４週",SUM(S181:AT181),IF($BB$3="暦月",SUM(S181:AW181),""))</f>
        <v>0</v>
      </c>
      <c r="AY181" s="503"/>
      <c r="AZ181" s="504">
        <f>IF($BB$3="４週",AX181/4,IF($BB$3="暦月",'療養通所（100名）'!AX181/('療養通所（100名）'!$BB$8/7),""))</f>
        <v>0</v>
      </c>
      <c r="BA181" s="505"/>
      <c r="BB181" s="431"/>
      <c r="BC181" s="369"/>
      <c r="BD181" s="369"/>
      <c r="BE181" s="369"/>
      <c r="BF181" s="370"/>
    </row>
    <row r="182" spans="2:58" ht="20.25" customHeight="1" x14ac:dyDescent="0.4">
      <c r="B182" s="517"/>
      <c r="C182" s="387"/>
      <c r="D182" s="388"/>
      <c r="E182" s="389"/>
      <c r="F182" s="111">
        <f>C180</f>
        <v>0</v>
      </c>
      <c r="G182" s="419"/>
      <c r="H182" s="412"/>
      <c r="I182" s="413"/>
      <c r="J182" s="413"/>
      <c r="K182" s="414"/>
      <c r="L182" s="424"/>
      <c r="M182" s="425"/>
      <c r="N182" s="425"/>
      <c r="O182" s="426"/>
      <c r="P182" s="514" t="s">
        <v>45</v>
      </c>
      <c r="Q182" s="515"/>
      <c r="R182" s="516"/>
      <c r="S182" s="235" t="str">
        <f>IF(S180="","",VLOOKUP(S180,'シフト記号表（勤務時間帯）'!$C$6:$S$35,17,FALSE))</f>
        <v/>
      </c>
      <c r="T182" s="236" t="str">
        <f>IF(T180="","",VLOOKUP(T180,'シフト記号表（勤務時間帯）'!$C$6:$S$35,17,FALSE))</f>
        <v/>
      </c>
      <c r="U182" s="236" t="str">
        <f>IF(U180="","",VLOOKUP(U180,'シフト記号表（勤務時間帯）'!$C$6:$S$35,17,FALSE))</f>
        <v/>
      </c>
      <c r="V182" s="236" t="str">
        <f>IF(V180="","",VLOOKUP(V180,'シフト記号表（勤務時間帯）'!$C$6:$S$35,17,FALSE))</f>
        <v/>
      </c>
      <c r="W182" s="236" t="str">
        <f>IF(W180="","",VLOOKUP(W180,'シフト記号表（勤務時間帯）'!$C$6:$S$35,17,FALSE))</f>
        <v/>
      </c>
      <c r="X182" s="236" t="str">
        <f>IF(X180="","",VLOOKUP(X180,'シフト記号表（勤務時間帯）'!$C$6:$S$35,17,FALSE))</f>
        <v/>
      </c>
      <c r="Y182" s="237" t="str">
        <f>IF(Y180="","",VLOOKUP(Y180,'シフト記号表（勤務時間帯）'!$C$6:$S$35,17,FALSE))</f>
        <v/>
      </c>
      <c r="Z182" s="235" t="str">
        <f>IF(Z180="","",VLOOKUP(Z180,'シフト記号表（勤務時間帯）'!$C$6:$S$35,17,FALSE))</f>
        <v/>
      </c>
      <c r="AA182" s="236" t="str">
        <f>IF(AA180="","",VLOOKUP(AA180,'シフト記号表（勤務時間帯）'!$C$6:$S$35,17,FALSE))</f>
        <v/>
      </c>
      <c r="AB182" s="236" t="str">
        <f>IF(AB180="","",VLOOKUP(AB180,'シフト記号表（勤務時間帯）'!$C$6:$S$35,17,FALSE))</f>
        <v/>
      </c>
      <c r="AC182" s="236" t="str">
        <f>IF(AC180="","",VLOOKUP(AC180,'シフト記号表（勤務時間帯）'!$C$6:$S$35,17,FALSE))</f>
        <v/>
      </c>
      <c r="AD182" s="236" t="str">
        <f>IF(AD180="","",VLOOKUP(AD180,'シフト記号表（勤務時間帯）'!$C$6:$S$35,17,FALSE))</f>
        <v/>
      </c>
      <c r="AE182" s="236" t="str">
        <f>IF(AE180="","",VLOOKUP(AE180,'シフト記号表（勤務時間帯）'!$C$6:$S$35,17,FALSE))</f>
        <v/>
      </c>
      <c r="AF182" s="237" t="str">
        <f>IF(AF180="","",VLOOKUP(AF180,'シフト記号表（勤務時間帯）'!$C$6:$S$35,17,FALSE))</f>
        <v/>
      </c>
      <c r="AG182" s="235" t="str">
        <f>IF(AG180="","",VLOOKUP(AG180,'シフト記号表（勤務時間帯）'!$C$6:$S$35,17,FALSE))</f>
        <v/>
      </c>
      <c r="AH182" s="236" t="str">
        <f>IF(AH180="","",VLOOKUP(AH180,'シフト記号表（勤務時間帯）'!$C$6:$S$35,17,FALSE))</f>
        <v/>
      </c>
      <c r="AI182" s="236" t="str">
        <f>IF(AI180="","",VLOOKUP(AI180,'シフト記号表（勤務時間帯）'!$C$6:$S$35,17,FALSE))</f>
        <v/>
      </c>
      <c r="AJ182" s="236" t="str">
        <f>IF(AJ180="","",VLOOKUP(AJ180,'シフト記号表（勤務時間帯）'!$C$6:$S$35,17,FALSE))</f>
        <v/>
      </c>
      <c r="AK182" s="236" t="str">
        <f>IF(AK180="","",VLOOKUP(AK180,'シフト記号表（勤務時間帯）'!$C$6:$S$35,17,FALSE))</f>
        <v/>
      </c>
      <c r="AL182" s="236" t="str">
        <f>IF(AL180="","",VLOOKUP(AL180,'シフト記号表（勤務時間帯）'!$C$6:$S$35,17,FALSE))</f>
        <v/>
      </c>
      <c r="AM182" s="237" t="str">
        <f>IF(AM180="","",VLOOKUP(AM180,'シフト記号表（勤務時間帯）'!$C$6:$S$35,17,FALSE))</f>
        <v/>
      </c>
      <c r="AN182" s="235" t="str">
        <f>IF(AN180="","",VLOOKUP(AN180,'シフト記号表（勤務時間帯）'!$C$6:$S$35,17,FALSE))</f>
        <v/>
      </c>
      <c r="AO182" s="236" t="str">
        <f>IF(AO180="","",VLOOKUP(AO180,'シフト記号表（勤務時間帯）'!$C$6:$S$35,17,FALSE))</f>
        <v/>
      </c>
      <c r="AP182" s="236" t="str">
        <f>IF(AP180="","",VLOOKUP(AP180,'シフト記号表（勤務時間帯）'!$C$6:$S$35,17,FALSE))</f>
        <v/>
      </c>
      <c r="AQ182" s="236" t="str">
        <f>IF(AQ180="","",VLOOKUP(AQ180,'シフト記号表（勤務時間帯）'!$C$6:$S$35,17,FALSE))</f>
        <v/>
      </c>
      <c r="AR182" s="236" t="str">
        <f>IF(AR180="","",VLOOKUP(AR180,'シフト記号表（勤務時間帯）'!$C$6:$S$35,17,FALSE))</f>
        <v/>
      </c>
      <c r="AS182" s="236" t="str">
        <f>IF(AS180="","",VLOOKUP(AS180,'シフト記号表（勤務時間帯）'!$C$6:$S$35,17,FALSE))</f>
        <v/>
      </c>
      <c r="AT182" s="237" t="str">
        <f>IF(AT180="","",VLOOKUP(AT180,'シフト記号表（勤務時間帯）'!$C$6:$S$35,17,FALSE))</f>
        <v/>
      </c>
      <c r="AU182" s="235" t="str">
        <f>IF(AU180="","",VLOOKUP(AU180,'シフト記号表（勤務時間帯）'!$C$6:$S$35,17,FALSE))</f>
        <v/>
      </c>
      <c r="AV182" s="236" t="str">
        <f>IF(AV180="","",VLOOKUP(AV180,'シフト記号表（勤務時間帯）'!$C$6:$S$35,17,FALSE))</f>
        <v/>
      </c>
      <c r="AW182" s="236" t="str">
        <f>IF(AW180="","",VLOOKUP(AW180,'シフト記号表（勤務時間帯）'!$C$6:$S$35,17,FALSE))</f>
        <v/>
      </c>
      <c r="AX182" s="509">
        <f>IF($BB$3="４週",SUM(S182:AT182),IF($BB$3="暦月",SUM(S182:AW182),""))</f>
        <v>0</v>
      </c>
      <c r="AY182" s="510"/>
      <c r="AZ182" s="511">
        <f>IF($BB$3="４週",AX182/4,IF($BB$3="暦月",'療養通所（100名）'!AX182/('療養通所（100名）'!$BB$8/7),""))</f>
        <v>0</v>
      </c>
      <c r="BA182" s="512"/>
      <c r="BB182" s="432"/>
      <c r="BC182" s="425"/>
      <c r="BD182" s="425"/>
      <c r="BE182" s="425"/>
      <c r="BF182" s="426"/>
    </row>
    <row r="183" spans="2:58" ht="20.25" customHeight="1" x14ac:dyDescent="0.4">
      <c r="B183" s="517">
        <f>B180+1</f>
        <v>54</v>
      </c>
      <c r="C183" s="381"/>
      <c r="D183" s="382"/>
      <c r="E183" s="383"/>
      <c r="F183" s="108"/>
      <c r="G183" s="418"/>
      <c r="H183" s="420"/>
      <c r="I183" s="413"/>
      <c r="J183" s="413"/>
      <c r="K183" s="414"/>
      <c r="L183" s="421"/>
      <c r="M183" s="422"/>
      <c r="N183" s="422"/>
      <c r="O183" s="423"/>
      <c r="P183" s="483" t="s">
        <v>44</v>
      </c>
      <c r="Q183" s="484"/>
      <c r="R183" s="485"/>
      <c r="S183" s="239"/>
      <c r="T183" s="238"/>
      <c r="U183" s="238"/>
      <c r="V183" s="238"/>
      <c r="W183" s="238"/>
      <c r="X183" s="238"/>
      <c r="Y183" s="240"/>
      <c r="Z183" s="239"/>
      <c r="AA183" s="238"/>
      <c r="AB183" s="238"/>
      <c r="AC183" s="238"/>
      <c r="AD183" s="238"/>
      <c r="AE183" s="238"/>
      <c r="AF183" s="240"/>
      <c r="AG183" s="239"/>
      <c r="AH183" s="238"/>
      <c r="AI183" s="238"/>
      <c r="AJ183" s="238"/>
      <c r="AK183" s="238"/>
      <c r="AL183" s="238"/>
      <c r="AM183" s="240"/>
      <c r="AN183" s="239"/>
      <c r="AO183" s="238"/>
      <c r="AP183" s="238"/>
      <c r="AQ183" s="238"/>
      <c r="AR183" s="238"/>
      <c r="AS183" s="238"/>
      <c r="AT183" s="240"/>
      <c r="AU183" s="239"/>
      <c r="AV183" s="238"/>
      <c r="AW183" s="238"/>
      <c r="AX183" s="589"/>
      <c r="AY183" s="590"/>
      <c r="AZ183" s="591"/>
      <c r="BA183" s="592"/>
      <c r="BB183" s="430"/>
      <c r="BC183" s="422"/>
      <c r="BD183" s="422"/>
      <c r="BE183" s="422"/>
      <c r="BF183" s="423"/>
    </row>
    <row r="184" spans="2:58" ht="20.25" customHeight="1" x14ac:dyDescent="0.4">
      <c r="B184" s="517"/>
      <c r="C184" s="384"/>
      <c r="D184" s="385"/>
      <c r="E184" s="386"/>
      <c r="F184" s="83"/>
      <c r="G184" s="408"/>
      <c r="H184" s="412"/>
      <c r="I184" s="413"/>
      <c r="J184" s="413"/>
      <c r="K184" s="414"/>
      <c r="L184" s="368"/>
      <c r="M184" s="369"/>
      <c r="N184" s="369"/>
      <c r="O184" s="370"/>
      <c r="P184" s="499" t="s">
        <v>15</v>
      </c>
      <c r="Q184" s="500"/>
      <c r="R184" s="501"/>
      <c r="S184" s="232" t="str">
        <f>IF(S183="","",VLOOKUP(S183,'シフト記号表（勤務時間帯）'!$C$6:$K$35,9,FALSE))</f>
        <v/>
      </c>
      <c r="T184" s="233" t="str">
        <f>IF(T183="","",VLOOKUP(T183,'シフト記号表（勤務時間帯）'!$C$6:$K$35,9,FALSE))</f>
        <v/>
      </c>
      <c r="U184" s="233" t="str">
        <f>IF(U183="","",VLOOKUP(U183,'シフト記号表（勤務時間帯）'!$C$6:$K$35,9,FALSE))</f>
        <v/>
      </c>
      <c r="V184" s="233" t="str">
        <f>IF(V183="","",VLOOKUP(V183,'シフト記号表（勤務時間帯）'!$C$6:$K$35,9,FALSE))</f>
        <v/>
      </c>
      <c r="W184" s="233" t="str">
        <f>IF(W183="","",VLOOKUP(W183,'シフト記号表（勤務時間帯）'!$C$6:$K$35,9,FALSE))</f>
        <v/>
      </c>
      <c r="X184" s="233" t="str">
        <f>IF(X183="","",VLOOKUP(X183,'シフト記号表（勤務時間帯）'!$C$6:$K$35,9,FALSE))</f>
        <v/>
      </c>
      <c r="Y184" s="234" t="str">
        <f>IF(Y183="","",VLOOKUP(Y183,'シフト記号表（勤務時間帯）'!$C$6:$K$35,9,FALSE))</f>
        <v/>
      </c>
      <c r="Z184" s="232" t="str">
        <f>IF(Z183="","",VLOOKUP(Z183,'シフト記号表（勤務時間帯）'!$C$6:$K$35,9,FALSE))</f>
        <v/>
      </c>
      <c r="AA184" s="233" t="str">
        <f>IF(AA183="","",VLOOKUP(AA183,'シフト記号表（勤務時間帯）'!$C$6:$K$35,9,FALSE))</f>
        <v/>
      </c>
      <c r="AB184" s="233" t="str">
        <f>IF(AB183="","",VLOOKUP(AB183,'シフト記号表（勤務時間帯）'!$C$6:$K$35,9,FALSE))</f>
        <v/>
      </c>
      <c r="AC184" s="233" t="str">
        <f>IF(AC183="","",VLOOKUP(AC183,'シフト記号表（勤務時間帯）'!$C$6:$K$35,9,FALSE))</f>
        <v/>
      </c>
      <c r="AD184" s="233" t="str">
        <f>IF(AD183="","",VLOOKUP(AD183,'シフト記号表（勤務時間帯）'!$C$6:$K$35,9,FALSE))</f>
        <v/>
      </c>
      <c r="AE184" s="233" t="str">
        <f>IF(AE183="","",VLOOKUP(AE183,'シフト記号表（勤務時間帯）'!$C$6:$K$35,9,FALSE))</f>
        <v/>
      </c>
      <c r="AF184" s="234" t="str">
        <f>IF(AF183="","",VLOOKUP(AF183,'シフト記号表（勤務時間帯）'!$C$6:$K$35,9,FALSE))</f>
        <v/>
      </c>
      <c r="AG184" s="232" t="str">
        <f>IF(AG183="","",VLOOKUP(AG183,'シフト記号表（勤務時間帯）'!$C$6:$K$35,9,FALSE))</f>
        <v/>
      </c>
      <c r="AH184" s="233" t="str">
        <f>IF(AH183="","",VLOOKUP(AH183,'シフト記号表（勤務時間帯）'!$C$6:$K$35,9,FALSE))</f>
        <v/>
      </c>
      <c r="AI184" s="233" t="str">
        <f>IF(AI183="","",VLOOKUP(AI183,'シフト記号表（勤務時間帯）'!$C$6:$K$35,9,FALSE))</f>
        <v/>
      </c>
      <c r="AJ184" s="233" t="str">
        <f>IF(AJ183="","",VLOOKUP(AJ183,'シフト記号表（勤務時間帯）'!$C$6:$K$35,9,FALSE))</f>
        <v/>
      </c>
      <c r="AK184" s="233" t="str">
        <f>IF(AK183="","",VLOOKUP(AK183,'シフト記号表（勤務時間帯）'!$C$6:$K$35,9,FALSE))</f>
        <v/>
      </c>
      <c r="AL184" s="233" t="str">
        <f>IF(AL183="","",VLOOKUP(AL183,'シフト記号表（勤務時間帯）'!$C$6:$K$35,9,FALSE))</f>
        <v/>
      </c>
      <c r="AM184" s="234" t="str">
        <f>IF(AM183="","",VLOOKUP(AM183,'シフト記号表（勤務時間帯）'!$C$6:$K$35,9,FALSE))</f>
        <v/>
      </c>
      <c r="AN184" s="232" t="str">
        <f>IF(AN183="","",VLOOKUP(AN183,'シフト記号表（勤務時間帯）'!$C$6:$K$35,9,FALSE))</f>
        <v/>
      </c>
      <c r="AO184" s="233" t="str">
        <f>IF(AO183="","",VLOOKUP(AO183,'シフト記号表（勤務時間帯）'!$C$6:$K$35,9,FALSE))</f>
        <v/>
      </c>
      <c r="AP184" s="233" t="str">
        <f>IF(AP183="","",VLOOKUP(AP183,'シフト記号表（勤務時間帯）'!$C$6:$K$35,9,FALSE))</f>
        <v/>
      </c>
      <c r="AQ184" s="233" t="str">
        <f>IF(AQ183="","",VLOOKUP(AQ183,'シフト記号表（勤務時間帯）'!$C$6:$K$35,9,FALSE))</f>
        <v/>
      </c>
      <c r="AR184" s="233" t="str">
        <f>IF(AR183="","",VLOOKUP(AR183,'シフト記号表（勤務時間帯）'!$C$6:$K$35,9,FALSE))</f>
        <v/>
      </c>
      <c r="AS184" s="233" t="str">
        <f>IF(AS183="","",VLOOKUP(AS183,'シフト記号表（勤務時間帯）'!$C$6:$K$35,9,FALSE))</f>
        <v/>
      </c>
      <c r="AT184" s="234" t="str">
        <f>IF(AT183="","",VLOOKUP(AT183,'シフト記号表（勤務時間帯）'!$C$6:$K$35,9,FALSE))</f>
        <v/>
      </c>
      <c r="AU184" s="232" t="str">
        <f>IF(AU183="","",VLOOKUP(AU183,'シフト記号表（勤務時間帯）'!$C$6:$K$35,9,FALSE))</f>
        <v/>
      </c>
      <c r="AV184" s="233" t="str">
        <f>IF(AV183="","",VLOOKUP(AV183,'シフト記号表（勤務時間帯）'!$C$6:$K$35,9,FALSE))</f>
        <v/>
      </c>
      <c r="AW184" s="233" t="str">
        <f>IF(AW183="","",VLOOKUP(AW183,'シフト記号表（勤務時間帯）'!$C$6:$K$35,9,FALSE))</f>
        <v/>
      </c>
      <c r="AX184" s="502">
        <f>IF($BB$3="４週",SUM(S184:AT184),IF($BB$3="暦月",SUM(S184:AW184),""))</f>
        <v>0</v>
      </c>
      <c r="AY184" s="503"/>
      <c r="AZ184" s="504">
        <f>IF($BB$3="４週",AX184/4,IF($BB$3="暦月",'療養通所（100名）'!AX184/('療養通所（100名）'!$BB$8/7),""))</f>
        <v>0</v>
      </c>
      <c r="BA184" s="505"/>
      <c r="BB184" s="431"/>
      <c r="BC184" s="369"/>
      <c r="BD184" s="369"/>
      <c r="BE184" s="369"/>
      <c r="BF184" s="370"/>
    </row>
    <row r="185" spans="2:58" ht="20.25" customHeight="1" x14ac:dyDescent="0.4">
      <c r="B185" s="517"/>
      <c r="C185" s="387"/>
      <c r="D185" s="388"/>
      <c r="E185" s="389"/>
      <c r="F185" s="111">
        <f>C183</f>
        <v>0</v>
      </c>
      <c r="G185" s="419"/>
      <c r="H185" s="412"/>
      <c r="I185" s="413"/>
      <c r="J185" s="413"/>
      <c r="K185" s="414"/>
      <c r="L185" s="424"/>
      <c r="M185" s="425"/>
      <c r="N185" s="425"/>
      <c r="O185" s="426"/>
      <c r="P185" s="514" t="s">
        <v>45</v>
      </c>
      <c r="Q185" s="515"/>
      <c r="R185" s="516"/>
      <c r="S185" s="235" t="str">
        <f>IF(S183="","",VLOOKUP(S183,'シフト記号表（勤務時間帯）'!$C$6:$S$35,17,FALSE))</f>
        <v/>
      </c>
      <c r="T185" s="236" t="str">
        <f>IF(T183="","",VLOOKUP(T183,'シフト記号表（勤務時間帯）'!$C$6:$S$35,17,FALSE))</f>
        <v/>
      </c>
      <c r="U185" s="236" t="str">
        <f>IF(U183="","",VLOOKUP(U183,'シフト記号表（勤務時間帯）'!$C$6:$S$35,17,FALSE))</f>
        <v/>
      </c>
      <c r="V185" s="236" t="str">
        <f>IF(V183="","",VLOOKUP(V183,'シフト記号表（勤務時間帯）'!$C$6:$S$35,17,FALSE))</f>
        <v/>
      </c>
      <c r="W185" s="236" t="str">
        <f>IF(W183="","",VLOOKUP(W183,'シフト記号表（勤務時間帯）'!$C$6:$S$35,17,FALSE))</f>
        <v/>
      </c>
      <c r="X185" s="236" t="str">
        <f>IF(X183="","",VLOOKUP(X183,'シフト記号表（勤務時間帯）'!$C$6:$S$35,17,FALSE))</f>
        <v/>
      </c>
      <c r="Y185" s="237" t="str">
        <f>IF(Y183="","",VLOOKUP(Y183,'シフト記号表（勤務時間帯）'!$C$6:$S$35,17,FALSE))</f>
        <v/>
      </c>
      <c r="Z185" s="235" t="str">
        <f>IF(Z183="","",VLOOKUP(Z183,'シフト記号表（勤務時間帯）'!$C$6:$S$35,17,FALSE))</f>
        <v/>
      </c>
      <c r="AA185" s="236" t="str">
        <f>IF(AA183="","",VLOOKUP(AA183,'シフト記号表（勤務時間帯）'!$C$6:$S$35,17,FALSE))</f>
        <v/>
      </c>
      <c r="AB185" s="236" t="str">
        <f>IF(AB183="","",VLOOKUP(AB183,'シフト記号表（勤務時間帯）'!$C$6:$S$35,17,FALSE))</f>
        <v/>
      </c>
      <c r="AC185" s="236" t="str">
        <f>IF(AC183="","",VLOOKUP(AC183,'シフト記号表（勤務時間帯）'!$C$6:$S$35,17,FALSE))</f>
        <v/>
      </c>
      <c r="AD185" s="236" t="str">
        <f>IF(AD183="","",VLOOKUP(AD183,'シフト記号表（勤務時間帯）'!$C$6:$S$35,17,FALSE))</f>
        <v/>
      </c>
      <c r="AE185" s="236" t="str">
        <f>IF(AE183="","",VLOOKUP(AE183,'シフト記号表（勤務時間帯）'!$C$6:$S$35,17,FALSE))</f>
        <v/>
      </c>
      <c r="AF185" s="237" t="str">
        <f>IF(AF183="","",VLOOKUP(AF183,'シフト記号表（勤務時間帯）'!$C$6:$S$35,17,FALSE))</f>
        <v/>
      </c>
      <c r="AG185" s="235" t="str">
        <f>IF(AG183="","",VLOOKUP(AG183,'シフト記号表（勤務時間帯）'!$C$6:$S$35,17,FALSE))</f>
        <v/>
      </c>
      <c r="AH185" s="236" t="str">
        <f>IF(AH183="","",VLOOKUP(AH183,'シフト記号表（勤務時間帯）'!$C$6:$S$35,17,FALSE))</f>
        <v/>
      </c>
      <c r="AI185" s="236" t="str">
        <f>IF(AI183="","",VLOOKUP(AI183,'シフト記号表（勤務時間帯）'!$C$6:$S$35,17,FALSE))</f>
        <v/>
      </c>
      <c r="AJ185" s="236" t="str">
        <f>IF(AJ183="","",VLOOKUP(AJ183,'シフト記号表（勤務時間帯）'!$C$6:$S$35,17,FALSE))</f>
        <v/>
      </c>
      <c r="AK185" s="236" t="str">
        <f>IF(AK183="","",VLOOKUP(AK183,'シフト記号表（勤務時間帯）'!$C$6:$S$35,17,FALSE))</f>
        <v/>
      </c>
      <c r="AL185" s="236" t="str">
        <f>IF(AL183="","",VLOOKUP(AL183,'シフト記号表（勤務時間帯）'!$C$6:$S$35,17,FALSE))</f>
        <v/>
      </c>
      <c r="AM185" s="237" t="str">
        <f>IF(AM183="","",VLOOKUP(AM183,'シフト記号表（勤務時間帯）'!$C$6:$S$35,17,FALSE))</f>
        <v/>
      </c>
      <c r="AN185" s="235" t="str">
        <f>IF(AN183="","",VLOOKUP(AN183,'シフト記号表（勤務時間帯）'!$C$6:$S$35,17,FALSE))</f>
        <v/>
      </c>
      <c r="AO185" s="236" t="str">
        <f>IF(AO183="","",VLOOKUP(AO183,'シフト記号表（勤務時間帯）'!$C$6:$S$35,17,FALSE))</f>
        <v/>
      </c>
      <c r="AP185" s="236" t="str">
        <f>IF(AP183="","",VLOOKUP(AP183,'シフト記号表（勤務時間帯）'!$C$6:$S$35,17,FALSE))</f>
        <v/>
      </c>
      <c r="AQ185" s="236" t="str">
        <f>IF(AQ183="","",VLOOKUP(AQ183,'シフト記号表（勤務時間帯）'!$C$6:$S$35,17,FALSE))</f>
        <v/>
      </c>
      <c r="AR185" s="236" t="str">
        <f>IF(AR183="","",VLOOKUP(AR183,'シフト記号表（勤務時間帯）'!$C$6:$S$35,17,FALSE))</f>
        <v/>
      </c>
      <c r="AS185" s="236" t="str">
        <f>IF(AS183="","",VLOOKUP(AS183,'シフト記号表（勤務時間帯）'!$C$6:$S$35,17,FALSE))</f>
        <v/>
      </c>
      <c r="AT185" s="237" t="str">
        <f>IF(AT183="","",VLOOKUP(AT183,'シフト記号表（勤務時間帯）'!$C$6:$S$35,17,FALSE))</f>
        <v/>
      </c>
      <c r="AU185" s="235" t="str">
        <f>IF(AU183="","",VLOOKUP(AU183,'シフト記号表（勤務時間帯）'!$C$6:$S$35,17,FALSE))</f>
        <v/>
      </c>
      <c r="AV185" s="236" t="str">
        <f>IF(AV183="","",VLOOKUP(AV183,'シフト記号表（勤務時間帯）'!$C$6:$S$35,17,FALSE))</f>
        <v/>
      </c>
      <c r="AW185" s="236" t="str">
        <f>IF(AW183="","",VLOOKUP(AW183,'シフト記号表（勤務時間帯）'!$C$6:$S$35,17,FALSE))</f>
        <v/>
      </c>
      <c r="AX185" s="509">
        <f>IF($BB$3="４週",SUM(S185:AT185),IF($BB$3="暦月",SUM(S185:AW185),""))</f>
        <v>0</v>
      </c>
      <c r="AY185" s="510"/>
      <c r="AZ185" s="511">
        <f>IF($BB$3="４週",AX185/4,IF($BB$3="暦月",'療養通所（100名）'!AX185/('療養通所（100名）'!$BB$8/7),""))</f>
        <v>0</v>
      </c>
      <c r="BA185" s="512"/>
      <c r="BB185" s="432"/>
      <c r="BC185" s="425"/>
      <c r="BD185" s="425"/>
      <c r="BE185" s="425"/>
      <c r="BF185" s="426"/>
    </row>
    <row r="186" spans="2:58" ht="20.25" customHeight="1" x14ac:dyDescent="0.4">
      <c r="B186" s="517">
        <f>B183+1</f>
        <v>55</v>
      </c>
      <c r="C186" s="381"/>
      <c r="D186" s="382"/>
      <c r="E186" s="383"/>
      <c r="F186" s="108"/>
      <c r="G186" s="418"/>
      <c r="H186" s="420"/>
      <c r="I186" s="413"/>
      <c r="J186" s="413"/>
      <c r="K186" s="414"/>
      <c r="L186" s="421"/>
      <c r="M186" s="422"/>
      <c r="N186" s="422"/>
      <c r="O186" s="423"/>
      <c r="P186" s="483" t="s">
        <v>44</v>
      </c>
      <c r="Q186" s="484"/>
      <c r="R186" s="485"/>
      <c r="S186" s="239"/>
      <c r="T186" s="238"/>
      <c r="U186" s="238"/>
      <c r="V186" s="238"/>
      <c r="W186" s="238"/>
      <c r="X186" s="238"/>
      <c r="Y186" s="240"/>
      <c r="Z186" s="239"/>
      <c r="AA186" s="238"/>
      <c r="AB186" s="238"/>
      <c r="AC186" s="238"/>
      <c r="AD186" s="238"/>
      <c r="AE186" s="238"/>
      <c r="AF186" s="240"/>
      <c r="AG186" s="239"/>
      <c r="AH186" s="238"/>
      <c r="AI186" s="238"/>
      <c r="AJ186" s="238"/>
      <c r="AK186" s="238"/>
      <c r="AL186" s="238"/>
      <c r="AM186" s="240"/>
      <c r="AN186" s="239"/>
      <c r="AO186" s="238"/>
      <c r="AP186" s="238"/>
      <c r="AQ186" s="238"/>
      <c r="AR186" s="238"/>
      <c r="AS186" s="238"/>
      <c r="AT186" s="240"/>
      <c r="AU186" s="239"/>
      <c r="AV186" s="238"/>
      <c r="AW186" s="238"/>
      <c r="AX186" s="589"/>
      <c r="AY186" s="590"/>
      <c r="AZ186" s="591"/>
      <c r="BA186" s="592"/>
      <c r="BB186" s="430"/>
      <c r="BC186" s="422"/>
      <c r="BD186" s="422"/>
      <c r="BE186" s="422"/>
      <c r="BF186" s="423"/>
    </row>
    <row r="187" spans="2:58" ht="20.25" customHeight="1" x14ac:dyDescent="0.4">
      <c r="B187" s="517"/>
      <c r="C187" s="384"/>
      <c r="D187" s="385"/>
      <c r="E187" s="386"/>
      <c r="F187" s="83"/>
      <c r="G187" s="408"/>
      <c r="H187" s="412"/>
      <c r="I187" s="413"/>
      <c r="J187" s="413"/>
      <c r="K187" s="414"/>
      <c r="L187" s="368"/>
      <c r="M187" s="369"/>
      <c r="N187" s="369"/>
      <c r="O187" s="370"/>
      <c r="P187" s="499" t="s">
        <v>15</v>
      </c>
      <c r="Q187" s="500"/>
      <c r="R187" s="501"/>
      <c r="S187" s="232" t="str">
        <f>IF(S186="","",VLOOKUP(S186,'シフト記号表（勤務時間帯）'!$C$6:$K$35,9,FALSE))</f>
        <v/>
      </c>
      <c r="T187" s="233" t="str">
        <f>IF(T186="","",VLOOKUP(T186,'シフト記号表（勤務時間帯）'!$C$6:$K$35,9,FALSE))</f>
        <v/>
      </c>
      <c r="U187" s="233" t="str">
        <f>IF(U186="","",VLOOKUP(U186,'シフト記号表（勤務時間帯）'!$C$6:$K$35,9,FALSE))</f>
        <v/>
      </c>
      <c r="V187" s="233" t="str">
        <f>IF(V186="","",VLOOKUP(V186,'シフト記号表（勤務時間帯）'!$C$6:$K$35,9,FALSE))</f>
        <v/>
      </c>
      <c r="W187" s="233" t="str">
        <f>IF(W186="","",VLOOKUP(W186,'シフト記号表（勤務時間帯）'!$C$6:$K$35,9,FALSE))</f>
        <v/>
      </c>
      <c r="X187" s="233" t="str">
        <f>IF(X186="","",VLOOKUP(X186,'シフト記号表（勤務時間帯）'!$C$6:$K$35,9,FALSE))</f>
        <v/>
      </c>
      <c r="Y187" s="234" t="str">
        <f>IF(Y186="","",VLOOKUP(Y186,'シフト記号表（勤務時間帯）'!$C$6:$K$35,9,FALSE))</f>
        <v/>
      </c>
      <c r="Z187" s="232" t="str">
        <f>IF(Z186="","",VLOOKUP(Z186,'シフト記号表（勤務時間帯）'!$C$6:$K$35,9,FALSE))</f>
        <v/>
      </c>
      <c r="AA187" s="233" t="str">
        <f>IF(AA186="","",VLOOKUP(AA186,'シフト記号表（勤務時間帯）'!$C$6:$K$35,9,FALSE))</f>
        <v/>
      </c>
      <c r="AB187" s="233" t="str">
        <f>IF(AB186="","",VLOOKUP(AB186,'シフト記号表（勤務時間帯）'!$C$6:$K$35,9,FALSE))</f>
        <v/>
      </c>
      <c r="AC187" s="233" t="str">
        <f>IF(AC186="","",VLOOKUP(AC186,'シフト記号表（勤務時間帯）'!$C$6:$K$35,9,FALSE))</f>
        <v/>
      </c>
      <c r="AD187" s="233" t="str">
        <f>IF(AD186="","",VLOOKUP(AD186,'シフト記号表（勤務時間帯）'!$C$6:$K$35,9,FALSE))</f>
        <v/>
      </c>
      <c r="AE187" s="233" t="str">
        <f>IF(AE186="","",VLOOKUP(AE186,'シフト記号表（勤務時間帯）'!$C$6:$K$35,9,FALSE))</f>
        <v/>
      </c>
      <c r="AF187" s="234" t="str">
        <f>IF(AF186="","",VLOOKUP(AF186,'シフト記号表（勤務時間帯）'!$C$6:$K$35,9,FALSE))</f>
        <v/>
      </c>
      <c r="AG187" s="232" t="str">
        <f>IF(AG186="","",VLOOKUP(AG186,'シフト記号表（勤務時間帯）'!$C$6:$K$35,9,FALSE))</f>
        <v/>
      </c>
      <c r="AH187" s="233" t="str">
        <f>IF(AH186="","",VLOOKUP(AH186,'シフト記号表（勤務時間帯）'!$C$6:$K$35,9,FALSE))</f>
        <v/>
      </c>
      <c r="AI187" s="233" t="str">
        <f>IF(AI186="","",VLOOKUP(AI186,'シフト記号表（勤務時間帯）'!$C$6:$K$35,9,FALSE))</f>
        <v/>
      </c>
      <c r="AJ187" s="233" t="str">
        <f>IF(AJ186="","",VLOOKUP(AJ186,'シフト記号表（勤務時間帯）'!$C$6:$K$35,9,FALSE))</f>
        <v/>
      </c>
      <c r="AK187" s="233" t="str">
        <f>IF(AK186="","",VLOOKUP(AK186,'シフト記号表（勤務時間帯）'!$C$6:$K$35,9,FALSE))</f>
        <v/>
      </c>
      <c r="AL187" s="233" t="str">
        <f>IF(AL186="","",VLOOKUP(AL186,'シフト記号表（勤務時間帯）'!$C$6:$K$35,9,FALSE))</f>
        <v/>
      </c>
      <c r="AM187" s="234" t="str">
        <f>IF(AM186="","",VLOOKUP(AM186,'シフト記号表（勤務時間帯）'!$C$6:$K$35,9,FALSE))</f>
        <v/>
      </c>
      <c r="AN187" s="232" t="str">
        <f>IF(AN186="","",VLOOKUP(AN186,'シフト記号表（勤務時間帯）'!$C$6:$K$35,9,FALSE))</f>
        <v/>
      </c>
      <c r="AO187" s="233" t="str">
        <f>IF(AO186="","",VLOOKUP(AO186,'シフト記号表（勤務時間帯）'!$C$6:$K$35,9,FALSE))</f>
        <v/>
      </c>
      <c r="AP187" s="233" t="str">
        <f>IF(AP186="","",VLOOKUP(AP186,'シフト記号表（勤務時間帯）'!$C$6:$K$35,9,FALSE))</f>
        <v/>
      </c>
      <c r="AQ187" s="233" t="str">
        <f>IF(AQ186="","",VLOOKUP(AQ186,'シフト記号表（勤務時間帯）'!$C$6:$K$35,9,FALSE))</f>
        <v/>
      </c>
      <c r="AR187" s="233" t="str">
        <f>IF(AR186="","",VLOOKUP(AR186,'シフト記号表（勤務時間帯）'!$C$6:$K$35,9,FALSE))</f>
        <v/>
      </c>
      <c r="AS187" s="233" t="str">
        <f>IF(AS186="","",VLOOKUP(AS186,'シフト記号表（勤務時間帯）'!$C$6:$K$35,9,FALSE))</f>
        <v/>
      </c>
      <c r="AT187" s="234" t="str">
        <f>IF(AT186="","",VLOOKUP(AT186,'シフト記号表（勤務時間帯）'!$C$6:$K$35,9,FALSE))</f>
        <v/>
      </c>
      <c r="AU187" s="232" t="str">
        <f>IF(AU186="","",VLOOKUP(AU186,'シフト記号表（勤務時間帯）'!$C$6:$K$35,9,FALSE))</f>
        <v/>
      </c>
      <c r="AV187" s="233" t="str">
        <f>IF(AV186="","",VLOOKUP(AV186,'シフト記号表（勤務時間帯）'!$C$6:$K$35,9,FALSE))</f>
        <v/>
      </c>
      <c r="AW187" s="233" t="str">
        <f>IF(AW186="","",VLOOKUP(AW186,'シフト記号表（勤務時間帯）'!$C$6:$K$35,9,FALSE))</f>
        <v/>
      </c>
      <c r="AX187" s="502">
        <f>IF($BB$3="４週",SUM(S187:AT187),IF($BB$3="暦月",SUM(S187:AW187),""))</f>
        <v>0</v>
      </c>
      <c r="AY187" s="503"/>
      <c r="AZ187" s="504">
        <f>IF($BB$3="４週",AX187/4,IF($BB$3="暦月",'療養通所（100名）'!AX187/('療養通所（100名）'!$BB$8/7),""))</f>
        <v>0</v>
      </c>
      <c r="BA187" s="505"/>
      <c r="BB187" s="431"/>
      <c r="BC187" s="369"/>
      <c r="BD187" s="369"/>
      <c r="BE187" s="369"/>
      <c r="BF187" s="370"/>
    </row>
    <row r="188" spans="2:58" ht="20.25" customHeight="1" x14ac:dyDescent="0.4">
      <c r="B188" s="517"/>
      <c r="C188" s="387"/>
      <c r="D188" s="388"/>
      <c r="E188" s="389"/>
      <c r="F188" s="111">
        <f>C186</f>
        <v>0</v>
      </c>
      <c r="G188" s="419"/>
      <c r="H188" s="412"/>
      <c r="I188" s="413"/>
      <c r="J188" s="413"/>
      <c r="K188" s="414"/>
      <c r="L188" s="424"/>
      <c r="M188" s="425"/>
      <c r="N188" s="425"/>
      <c r="O188" s="426"/>
      <c r="P188" s="514" t="s">
        <v>45</v>
      </c>
      <c r="Q188" s="515"/>
      <c r="R188" s="516"/>
      <c r="S188" s="235" t="str">
        <f>IF(S186="","",VLOOKUP(S186,'シフト記号表（勤務時間帯）'!$C$6:$S$35,17,FALSE))</f>
        <v/>
      </c>
      <c r="T188" s="236" t="str">
        <f>IF(T186="","",VLOOKUP(T186,'シフト記号表（勤務時間帯）'!$C$6:$S$35,17,FALSE))</f>
        <v/>
      </c>
      <c r="U188" s="236" t="str">
        <f>IF(U186="","",VLOOKUP(U186,'シフト記号表（勤務時間帯）'!$C$6:$S$35,17,FALSE))</f>
        <v/>
      </c>
      <c r="V188" s="236" t="str">
        <f>IF(V186="","",VLOOKUP(V186,'シフト記号表（勤務時間帯）'!$C$6:$S$35,17,FALSE))</f>
        <v/>
      </c>
      <c r="W188" s="236" t="str">
        <f>IF(W186="","",VLOOKUP(W186,'シフト記号表（勤務時間帯）'!$C$6:$S$35,17,FALSE))</f>
        <v/>
      </c>
      <c r="X188" s="236" t="str">
        <f>IF(X186="","",VLOOKUP(X186,'シフト記号表（勤務時間帯）'!$C$6:$S$35,17,FALSE))</f>
        <v/>
      </c>
      <c r="Y188" s="237" t="str">
        <f>IF(Y186="","",VLOOKUP(Y186,'シフト記号表（勤務時間帯）'!$C$6:$S$35,17,FALSE))</f>
        <v/>
      </c>
      <c r="Z188" s="235" t="str">
        <f>IF(Z186="","",VLOOKUP(Z186,'シフト記号表（勤務時間帯）'!$C$6:$S$35,17,FALSE))</f>
        <v/>
      </c>
      <c r="AA188" s="236" t="str">
        <f>IF(AA186="","",VLOOKUP(AA186,'シフト記号表（勤務時間帯）'!$C$6:$S$35,17,FALSE))</f>
        <v/>
      </c>
      <c r="AB188" s="236" t="str">
        <f>IF(AB186="","",VLOOKUP(AB186,'シフト記号表（勤務時間帯）'!$C$6:$S$35,17,FALSE))</f>
        <v/>
      </c>
      <c r="AC188" s="236" t="str">
        <f>IF(AC186="","",VLOOKUP(AC186,'シフト記号表（勤務時間帯）'!$C$6:$S$35,17,FALSE))</f>
        <v/>
      </c>
      <c r="AD188" s="236" t="str">
        <f>IF(AD186="","",VLOOKUP(AD186,'シフト記号表（勤務時間帯）'!$C$6:$S$35,17,FALSE))</f>
        <v/>
      </c>
      <c r="AE188" s="236" t="str">
        <f>IF(AE186="","",VLOOKUP(AE186,'シフト記号表（勤務時間帯）'!$C$6:$S$35,17,FALSE))</f>
        <v/>
      </c>
      <c r="AF188" s="237" t="str">
        <f>IF(AF186="","",VLOOKUP(AF186,'シフト記号表（勤務時間帯）'!$C$6:$S$35,17,FALSE))</f>
        <v/>
      </c>
      <c r="AG188" s="235" t="str">
        <f>IF(AG186="","",VLOOKUP(AG186,'シフト記号表（勤務時間帯）'!$C$6:$S$35,17,FALSE))</f>
        <v/>
      </c>
      <c r="AH188" s="236" t="str">
        <f>IF(AH186="","",VLOOKUP(AH186,'シフト記号表（勤務時間帯）'!$C$6:$S$35,17,FALSE))</f>
        <v/>
      </c>
      <c r="AI188" s="236" t="str">
        <f>IF(AI186="","",VLOOKUP(AI186,'シフト記号表（勤務時間帯）'!$C$6:$S$35,17,FALSE))</f>
        <v/>
      </c>
      <c r="AJ188" s="236" t="str">
        <f>IF(AJ186="","",VLOOKUP(AJ186,'シフト記号表（勤務時間帯）'!$C$6:$S$35,17,FALSE))</f>
        <v/>
      </c>
      <c r="AK188" s="236" t="str">
        <f>IF(AK186="","",VLOOKUP(AK186,'シフト記号表（勤務時間帯）'!$C$6:$S$35,17,FALSE))</f>
        <v/>
      </c>
      <c r="AL188" s="236" t="str">
        <f>IF(AL186="","",VLOOKUP(AL186,'シフト記号表（勤務時間帯）'!$C$6:$S$35,17,FALSE))</f>
        <v/>
      </c>
      <c r="AM188" s="237" t="str">
        <f>IF(AM186="","",VLOOKUP(AM186,'シフト記号表（勤務時間帯）'!$C$6:$S$35,17,FALSE))</f>
        <v/>
      </c>
      <c r="AN188" s="235" t="str">
        <f>IF(AN186="","",VLOOKUP(AN186,'シフト記号表（勤務時間帯）'!$C$6:$S$35,17,FALSE))</f>
        <v/>
      </c>
      <c r="AO188" s="236" t="str">
        <f>IF(AO186="","",VLOOKUP(AO186,'シフト記号表（勤務時間帯）'!$C$6:$S$35,17,FALSE))</f>
        <v/>
      </c>
      <c r="AP188" s="236" t="str">
        <f>IF(AP186="","",VLOOKUP(AP186,'シフト記号表（勤務時間帯）'!$C$6:$S$35,17,FALSE))</f>
        <v/>
      </c>
      <c r="AQ188" s="236" t="str">
        <f>IF(AQ186="","",VLOOKUP(AQ186,'シフト記号表（勤務時間帯）'!$C$6:$S$35,17,FALSE))</f>
        <v/>
      </c>
      <c r="AR188" s="236" t="str">
        <f>IF(AR186="","",VLOOKUP(AR186,'シフト記号表（勤務時間帯）'!$C$6:$S$35,17,FALSE))</f>
        <v/>
      </c>
      <c r="AS188" s="236" t="str">
        <f>IF(AS186="","",VLOOKUP(AS186,'シフト記号表（勤務時間帯）'!$C$6:$S$35,17,FALSE))</f>
        <v/>
      </c>
      <c r="AT188" s="237" t="str">
        <f>IF(AT186="","",VLOOKUP(AT186,'シフト記号表（勤務時間帯）'!$C$6:$S$35,17,FALSE))</f>
        <v/>
      </c>
      <c r="AU188" s="235" t="str">
        <f>IF(AU186="","",VLOOKUP(AU186,'シフト記号表（勤務時間帯）'!$C$6:$S$35,17,FALSE))</f>
        <v/>
      </c>
      <c r="AV188" s="236" t="str">
        <f>IF(AV186="","",VLOOKUP(AV186,'シフト記号表（勤務時間帯）'!$C$6:$S$35,17,FALSE))</f>
        <v/>
      </c>
      <c r="AW188" s="236" t="str">
        <f>IF(AW186="","",VLOOKUP(AW186,'シフト記号表（勤務時間帯）'!$C$6:$S$35,17,FALSE))</f>
        <v/>
      </c>
      <c r="AX188" s="509">
        <f>IF($BB$3="４週",SUM(S188:AT188),IF($BB$3="暦月",SUM(S188:AW188),""))</f>
        <v>0</v>
      </c>
      <c r="AY188" s="510"/>
      <c r="AZ188" s="511">
        <f>IF($BB$3="４週",AX188/4,IF($BB$3="暦月",'療養通所（100名）'!AX188/('療養通所（100名）'!$BB$8/7),""))</f>
        <v>0</v>
      </c>
      <c r="BA188" s="512"/>
      <c r="BB188" s="432"/>
      <c r="BC188" s="425"/>
      <c r="BD188" s="425"/>
      <c r="BE188" s="425"/>
      <c r="BF188" s="426"/>
    </row>
    <row r="189" spans="2:58" ht="20.25" customHeight="1" x14ac:dyDescent="0.4">
      <c r="B189" s="517">
        <f>B186+1</f>
        <v>56</v>
      </c>
      <c r="C189" s="381"/>
      <c r="D189" s="382"/>
      <c r="E189" s="383"/>
      <c r="F189" s="108"/>
      <c r="G189" s="418"/>
      <c r="H189" s="420"/>
      <c r="I189" s="413"/>
      <c r="J189" s="413"/>
      <c r="K189" s="414"/>
      <c r="L189" s="421"/>
      <c r="M189" s="422"/>
      <c r="N189" s="422"/>
      <c r="O189" s="423"/>
      <c r="P189" s="483" t="s">
        <v>44</v>
      </c>
      <c r="Q189" s="484"/>
      <c r="R189" s="485"/>
      <c r="S189" s="239"/>
      <c r="T189" s="238"/>
      <c r="U189" s="238"/>
      <c r="V189" s="238"/>
      <c r="W189" s="238"/>
      <c r="X189" s="238"/>
      <c r="Y189" s="240"/>
      <c r="Z189" s="239"/>
      <c r="AA189" s="238"/>
      <c r="AB189" s="238"/>
      <c r="AC189" s="238"/>
      <c r="AD189" s="238"/>
      <c r="AE189" s="238"/>
      <c r="AF189" s="240"/>
      <c r="AG189" s="239"/>
      <c r="AH189" s="238"/>
      <c r="AI189" s="238"/>
      <c r="AJ189" s="238"/>
      <c r="AK189" s="238"/>
      <c r="AL189" s="238"/>
      <c r="AM189" s="240"/>
      <c r="AN189" s="239"/>
      <c r="AO189" s="238"/>
      <c r="AP189" s="238"/>
      <c r="AQ189" s="238"/>
      <c r="AR189" s="238"/>
      <c r="AS189" s="238"/>
      <c r="AT189" s="240"/>
      <c r="AU189" s="239"/>
      <c r="AV189" s="238"/>
      <c r="AW189" s="238"/>
      <c r="AX189" s="589"/>
      <c r="AY189" s="590"/>
      <c r="AZ189" s="591"/>
      <c r="BA189" s="592"/>
      <c r="BB189" s="430"/>
      <c r="BC189" s="422"/>
      <c r="BD189" s="422"/>
      <c r="BE189" s="422"/>
      <c r="BF189" s="423"/>
    </row>
    <row r="190" spans="2:58" ht="20.25" customHeight="1" x14ac:dyDescent="0.4">
      <c r="B190" s="517"/>
      <c r="C190" s="384"/>
      <c r="D190" s="385"/>
      <c r="E190" s="386"/>
      <c r="F190" s="83"/>
      <c r="G190" s="408"/>
      <c r="H190" s="412"/>
      <c r="I190" s="413"/>
      <c r="J190" s="413"/>
      <c r="K190" s="414"/>
      <c r="L190" s="368"/>
      <c r="M190" s="369"/>
      <c r="N190" s="369"/>
      <c r="O190" s="370"/>
      <c r="P190" s="499" t="s">
        <v>15</v>
      </c>
      <c r="Q190" s="500"/>
      <c r="R190" s="501"/>
      <c r="S190" s="232" t="str">
        <f>IF(S189="","",VLOOKUP(S189,'シフト記号表（勤務時間帯）'!$C$6:$K$35,9,FALSE))</f>
        <v/>
      </c>
      <c r="T190" s="233" t="str">
        <f>IF(T189="","",VLOOKUP(T189,'シフト記号表（勤務時間帯）'!$C$6:$K$35,9,FALSE))</f>
        <v/>
      </c>
      <c r="U190" s="233" t="str">
        <f>IF(U189="","",VLOOKUP(U189,'シフト記号表（勤務時間帯）'!$C$6:$K$35,9,FALSE))</f>
        <v/>
      </c>
      <c r="V190" s="233" t="str">
        <f>IF(V189="","",VLOOKUP(V189,'シフト記号表（勤務時間帯）'!$C$6:$K$35,9,FALSE))</f>
        <v/>
      </c>
      <c r="W190" s="233" t="str">
        <f>IF(W189="","",VLOOKUP(W189,'シフト記号表（勤務時間帯）'!$C$6:$K$35,9,FALSE))</f>
        <v/>
      </c>
      <c r="X190" s="233" t="str">
        <f>IF(X189="","",VLOOKUP(X189,'シフト記号表（勤務時間帯）'!$C$6:$K$35,9,FALSE))</f>
        <v/>
      </c>
      <c r="Y190" s="234" t="str">
        <f>IF(Y189="","",VLOOKUP(Y189,'シフト記号表（勤務時間帯）'!$C$6:$K$35,9,FALSE))</f>
        <v/>
      </c>
      <c r="Z190" s="232" t="str">
        <f>IF(Z189="","",VLOOKUP(Z189,'シフト記号表（勤務時間帯）'!$C$6:$K$35,9,FALSE))</f>
        <v/>
      </c>
      <c r="AA190" s="233" t="str">
        <f>IF(AA189="","",VLOOKUP(AA189,'シフト記号表（勤務時間帯）'!$C$6:$K$35,9,FALSE))</f>
        <v/>
      </c>
      <c r="AB190" s="233" t="str">
        <f>IF(AB189="","",VLOOKUP(AB189,'シフト記号表（勤務時間帯）'!$C$6:$K$35,9,FALSE))</f>
        <v/>
      </c>
      <c r="AC190" s="233" t="str">
        <f>IF(AC189="","",VLOOKUP(AC189,'シフト記号表（勤務時間帯）'!$C$6:$K$35,9,FALSE))</f>
        <v/>
      </c>
      <c r="AD190" s="233" t="str">
        <f>IF(AD189="","",VLOOKUP(AD189,'シフト記号表（勤務時間帯）'!$C$6:$K$35,9,FALSE))</f>
        <v/>
      </c>
      <c r="AE190" s="233" t="str">
        <f>IF(AE189="","",VLOOKUP(AE189,'シフト記号表（勤務時間帯）'!$C$6:$K$35,9,FALSE))</f>
        <v/>
      </c>
      <c r="AF190" s="234" t="str">
        <f>IF(AF189="","",VLOOKUP(AF189,'シフト記号表（勤務時間帯）'!$C$6:$K$35,9,FALSE))</f>
        <v/>
      </c>
      <c r="AG190" s="232" t="str">
        <f>IF(AG189="","",VLOOKUP(AG189,'シフト記号表（勤務時間帯）'!$C$6:$K$35,9,FALSE))</f>
        <v/>
      </c>
      <c r="AH190" s="233" t="str">
        <f>IF(AH189="","",VLOOKUP(AH189,'シフト記号表（勤務時間帯）'!$C$6:$K$35,9,FALSE))</f>
        <v/>
      </c>
      <c r="AI190" s="233" t="str">
        <f>IF(AI189="","",VLOOKUP(AI189,'シフト記号表（勤務時間帯）'!$C$6:$K$35,9,FALSE))</f>
        <v/>
      </c>
      <c r="AJ190" s="233" t="str">
        <f>IF(AJ189="","",VLOOKUP(AJ189,'シフト記号表（勤務時間帯）'!$C$6:$K$35,9,FALSE))</f>
        <v/>
      </c>
      <c r="AK190" s="233" t="str">
        <f>IF(AK189="","",VLOOKUP(AK189,'シフト記号表（勤務時間帯）'!$C$6:$K$35,9,FALSE))</f>
        <v/>
      </c>
      <c r="AL190" s="233" t="str">
        <f>IF(AL189="","",VLOOKUP(AL189,'シフト記号表（勤務時間帯）'!$C$6:$K$35,9,FALSE))</f>
        <v/>
      </c>
      <c r="AM190" s="234" t="str">
        <f>IF(AM189="","",VLOOKUP(AM189,'シフト記号表（勤務時間帯）'!$C$6:$K$35,9,FALSE))</f>
        <v/>
      </c>
      <c r="AN190" s="232" t="str">
        <f>IF(AN189="","",VLOOKUP(AN189,'シフト記号表（勤務時間帯）'!$C$6:$K$35,9,FALSE))</f>
        <v/>
      </c>
      <c r="AO190" s="233" t="str">
        <f>IF(AO189="","",VLOOKUP(AO189,'シフト記号表（勤務時間帯）'!$C$6:$K$35,9,FALSE))</f>
        <v/>
      </c>
      <c r="AP190" s="233" t="str">
        <f>IF(AP189="","",VLOOKUP(AP189,'シフト記号表（勤務時間帯）'!$C$6:$K$35,9,FALSE))</f>
        <v/>
      </c>
      <c r="AQ190" s="233" t="str">
        <f>IF(AQ189="","",VLOOKUP(AQ189,'シフト記号表（勤務時間帯）'!$C$6:$K$35,9,FALSE))</f>
        <v/>
      </c>
      <c r="AR190" s="233" t="str">
        <f>IF(AR189="","",VLOOKUP(AR189,'シフト記号表（勤務時間帯）'!$C$6:$K$35,9,FALSE))</f>
        <v/>
      </c>
      <c r="AS190" s="233" t="str">
        <f>IF(AS189="","",VLOOKUP(AS189,'シフト記号表（勤務時間帯）'!$C$6:$K$35,9,FALSE))</f>
        <v/>
      </c>
      <c r="AT190" s="234" t="str">
        <f>IF(AT189="","",VLOOKUP(AT189,'シフト記号表（勤務時間帯）'!$C$6:$K$35,9,FALSE))</f>
        <v/>
      </c>
      <c r="AU190" s="232" t="str">
        <f>IF(AU189="","",VLOOKUP(AU189,'シフト記号表（勤務時間帯）'!$C$6:$K$35,9,FALSE))</f>
        <v/>
      </c>
      <c r="AV190" s="233" t="str">
        <f>IF(AV189="","",VLOOKUP(AV189,'シフト記号表（勤務時間帯）'!$C$6:$K$35,9,FALSE))</f>
        <v/>
      </c>
      <c r="AW190" s="233" t="str">
        <f>IF(AW189="","",VLOOKUP(AW189,'シフト記号表（勤務時間帯）'!$C$6:$K$35,9,FALSE))</f>
        <v/>
      </c>
      <c r="AX190" s="502">
        <f>IF($BB$3="４週",SUM(S190:AT190),IF($BB$3="暦月",SUM(S190:AW190),""))</f>
        <v>0</v>
      </c>
      <c r="AY190" s="503"/>
      <c r="AZ190" s="504">
        <f>IF($BB$3="４週",AX190/4,IF($BB$3="暦月",'療養通所（100名）'!AX190/('療養通所（100名）'!$BB$8/7),""))</f>
        <v>0</v>
      </c>
      <c r="BA190" s="505"/>
      <c r="BB190" s="431"/>
      <c r="BC190" s="369"/>
      <c r="BD190" s="369"/>
      <c r="BE190" s="369"/>
      <c r="BF190" s="370"/>
    </row>
    <row r="191" spans="2:58" ht="20.25" customHeight="1" x14ac:dyDescent="0.4">
      <c r="B191" s="517"/>
      <c r="C191" s="387"/>
      <c r="D191" s="388"/>
      <c r="E191" s="389"/>
      <c r="F191" s="111">
        <f>C189</f>
        <v>0</v>
      </c>
      <c r="G191" s="419"/>
      <c r="H191" s="412"/>
      <c r="I191" s="413"/>
      <c r="J191" s="413"/>
      <c r="K191" s="414"/>
      <c r="L191" s="424"/>
      <c r="M191" s="425"/>
      <c r="N191" s="425"/>
      <c r="O191" s="426"/>
      <c r="P191" s="514" t="s">
        <v>45</v>
      </c>
      <c r="Q191" s="515"/>
      <c r="R191" s="516"/>
      <c r="S191" s="235" t="str">
        <f>IF(S189="","",VLOOKUP(S189,'シフト記号表（勤務時間帯）'!$C$6:$S$35,17,FALSE))</f>
        <v/>
      </c>
      <c r="T191" s="236" t="str">
        <f>IF(T189="","",VLOOKUP(T189,'シフト記号表（勤務時間帯）'!$C$6:$S$35,17,FALSE))</f>
        <v/>
      </c>
      <c r="U191" s="236" t="str">
        <f>IF(U189="","",VLOOKUP(U189,'シフト記号表（勤務時間帯）'!$C$6:$S$35,17,FALSE))</f>
        <v/>
      </c>
      <c r="V191" s="236" t="str">
        <f>IF(V189="","",VLOOKUP(V189,'シフト記号表（勤務時間帯）'!$C$6:$S$35,17,FALSE))</f>
        <v/>
      </c>
      <c r="W191" s="236" t="str">
        <f>IF(W189="","",VLOOKUP(W189,'シフト記号表（勤務時間帯）'!$C$6:$S$35,17,FALSE))</f>
        <v/>
      </c>
      <c r="X191" s="236" t="str">
        <f>IF(X189="","",VLOOKUP(X189,'シフト記号表（勤務時間帯）'!$C$6:$S$35,17,FALSE))</f>
        <v/>
      </c>
      <c r="Y191" s="237" t="str">
        <f>IF(Y189="","",VLOOKUP(Y189,'シフト記号表（勤務時間帯）'!$C$6:$S$35,17,FALSE))</f>
        <v/>
      </c>
      <c r="Z191" s="235" t="str">
        <f>IF(Z189="","",VLOOKUP(Z189,'シフト記号表（勤務時間帯）'!$C$6:$S$35,17,FALSE))</f>
        <v/>
      </c>
      <c r="AA191" s="236" t="str">
        <f>IF(AA189="","",VLOOKUP(AA189,'シフト記号表（勤務時間帯）'!$C$6:$S$35,17,FALSE))</f>
        <v/>
      </c>
      <c r="AB191" s="236" t="str">
        <f>IF(AB189="","",VLOOKUP(AB189,'シフト記号表（勤務時間帯）'!$C$6:$S$35,17,FALSE))</f>
        <v/>
      </c>
      <c r="AC191" s="236" t="str">
        <f>IF(AC189="","",VLOOKUP(AC189,'シフト記号表（勤務時間帯）'!$C$6:$S$35,17,FALSE))</f>
        <v/>
      </c>
      <c r="AD191" s="236" t="str">
        <f>IF(AD189="","",VLOOKUP(AD189,'シフト記号表（勤務時間帯）'!$C$6:$S$35,17,FALSE))</f>
        <v/>
      </c>
      <c r="AE191" s="236" t="str">
        <f>IF(AE189="","",VLOOKUP(AE189,'シフト記号表（勤務時間帯）'!$C$6:$S$35,17,FALSE))</f>
        <v/>
      </c>
      <c r="AF191" s="237" t="str">
        <f>IF(AF189="","",VLOOKUP(AF189,'シフト記号表（勤務時間帯）'!$C$6:$S$35,17,FALSE))</f>
        <v/>
      </c>
      <c r="AG191" s="235" t="str">
        <f>IF(AG189="","",VLOOKUP(AG189,'シフト記号表（勤務時間帯）'!$C$6:$S$35,17,FALSE))</f>
        <v/>
      </c>
      <c r="AH191" s="236" t="str">
        <f>IF(AH189="","",VLOOKUP(AH189,'シフト記号表（勤務時間帯）'!$C$6:$S$35,17,FALSE))</f>
        <v/>
      </c>
      <c r="AI191" s="236" t="str">
        <f>IF(AI189="","",VLOOKUP(AI189,'シフト記号表（勤務時間帯）'!$C$6:$S$35,17,FALSE))</f>
        <v/>
      </c>
      <c r="AJ191" s="236" t="str">
        <f>IF(AJ189="","",VLOOKUP(AJ189,'シフト記号表（勤務時間帯）'!$C$6:$S$35,17,FALSE))</f>
        <v/>
      </c>
      <c r="AK191" s="236" t="str">
        <f>IF(AK189="","",VLOOKUP(AK189,'シフト記号表（勤務時間帯）'!$C$6:$S$35,17,FALSE))</f>
        <v/>
      </c>
      <c r="AL191" s="236" t="str">
        <f>IF(AL189="","",VLOOKUP(AL189,'シフト記号表（勤務時間帯）'!$C$6:$S$35,17,FALSE))</f>
        <v/>
      </c>
      <c r="AM191" s="237" t="str">
        <f>IF(AM189="","",VLOOKUP(AM189,'シフト記号表（勤務時間帯）'!$C$6:$S$35,17,FALSE))</f>
        <v/>
      </c>
      <c r="AN191" s="235" t="str">
        <f>IF(AN189="","",VLOOKUP(AN189,'シフト記号表（勤務時間帯）'!$C$6:$S$35,17,FALSE))</f>
        <v/>
      </c>
      <c r="AO191" s="236" t="str">
        <f>IF(AO189="","",VLOOKUP(AO189,'シフト記号表（勤務時間帯）'!$C$6:$S$35,17,FALSE))</f>
        <v/>
      </c>
      <c r="AP191" s="236" t="str">
        <f>IF(AP189="","",VLOOKUP(AP189,'シフト記号表（勤務時間帯）'!$C$6:$S$35,17,FALSE))</f>
        <v/>
      </c>
      <c r="AQ191" s="236" t="str">
        <f>IF(AQ189="","",VLOOKUP(AQ189,'シフト記号表（勤務時間帯）'!$C$6:$S$35,17,FALSE))</f>
        <v/>
      </c>
      <c r="AR191" s="236" t="str">
        <f>IF(AR189="","",VLOOKUP(AR189,'シフト記号表（勤務時間帯）'!$C$6:$S$35,17,FALSE))</f>
        <v/>
      </c>
      <c r="AS191" s="236" t="str">
        <f>IF(AS189="","",VLOOKUP(AS189,'シフト記号表（勤務時間帯）'!$C$6:$S$35,17,FALSE))</f>
        <v/>
      </c>
      <c r="AT191" s="237" t="str">
        <f>IF(AT189="","",VLOOKUP(AT189,'シフト記号表（勤務時間帯）'!$C$6:$S$35,17,FALSE))</f>
        <v/>
      </c>
      <c r="AU191" s="235" t="str">
        <f>IF(AU189="","",VLOOKUP(AU189,'シフト記号表（勤務時間帯）'!$C$6:$S$35,17,FALSE))</f>
        <v/>
      </c>
      <c r="AV191" s="236" t="str">
        <f>IF(AV189="","",VLOOKUP(AV189,'シフト記号表（勤務時間帯）'!$C$6:$S$35,17,FALSE))</f>
        <v/>
      </c>
      <c r="AW191" s="236" t="str">
        <f>IF(AW189="","",VLOOKUP(AW189,'シフト記号表（勤務時間帯）'!$C$6:$S$35,17,FALSE))</f>
        <v/>
      </c>
      <c r="AX191" s="509">
        <f>IF($BB$3="４週",SUM(S191:AT191),IF($BB$3="暦月",SUM(S191:AW191),""))</f>
        <v>0</v>
      </c>
      <c r="AY191" s="510"/>
      <c r="AZ191" s="511">
        <f>IF($BB$3="４週",AX191/4,IF($BB$3="暦月",'療養通所（100名）'!AX191/('療養通所（100名）'!$BB$8/7),""))</f>
        <v>0</v>
      </c>
      <c r="BA191" s="512"/>
      <c r="BB191" s="432"/>
      <c r="BC191" s="425"/>
      <c r="BD191" s="425"/>
      <c r="BE191" s="425"/>
      <c r="BF191" s="426"/>
    </row>
    <row r="192" spans="2:58" ht="20.25" customHeight="1" x14ac:dyDescent="0.4">
      <c r="B192" s="517">
        <f>B189+1</f>
        <v>57</v>
      </c>
      <c r="C192" s="381"/>
      <c r="D192" s="382"/>
      <c r="E192" s="383"/>
      <c r="F192" s="108"/>
      <c r="G192" s="418"/>
      <c r="H192" s="420"/>
      <c r="I192" s="413"/>
      <c r="J192" s="413"/>
      <c r="K192" s="414"/>
      <c r="L192" s="421"/>
      <c r="M192" s="422"/>
      <c r="N192" s="422"/>
      <c r="O192" s="423"/>
      <c r="P192" s="483" t="s">
        <v>44</v>
      </c>
      <c r="Q192" s="484"/>
      <c r="R192" s="485"/>
      <c r="S192" s="239"/>
      <c r="T192" s="238"/>
      <c r="U192" s="238"/>
      <c r="V192" s="238"/>
      <c r="W192" s="238"/>
      <c r="X192" s="238"/>
      <c r="Y192" s="240"/>
      <c r="Z192" s="239"/>
      <c r="AA192" s="238"/>
      <c r="AB192" s="238"/>
      <c r="AC192" s="238"/>
      <c r="AD192" s="238"/>
      <c r="AE192" s="238"/>
      <c r="AF192" s="240"/>
      <c r="AG192" s="239"/>
      <c r="AH192" s="238"/>
      <c r="AI192" s="238"/>
      <c r="AJ192" s="238"/>
      <c r="AK192" s="238"/>
      <c r="AL192" s="238"/>
      <c r="AM192" s="240"/>
      <c r="AN192" s="239"/>
      <c r="AO192" s="238"/>
      <c r="AP192" s="238"/>
      <c r="AQ192" s="238"/>
      <c r="AR192" s="238"/>
      <c r="AS192" s="238"/>
      <c r="AT192" s="240"/>
      <c r="AU192" s="239"/>
      <c r="AV192" s="238"/>
      <c r="AW192" s="238"/>
      <c r="AX192" s="589"/>
      <c r="AY192" s="590"/>
      <c r="AZ192" s="591"/>
      <c r="BA192" s="592"/>
      <c r="BB192" s="430"/>
      <c r="BC192" s="422"/>
      <c r="BD192" s="422"/>
      <c r="BE192" s="422"/>
      <c r="BF192" s="423"/>
    </row>
    <row r="193" spans="2:58" ht="20.25" customHeight="1" x14ac:dyDescent="0.4">
      <c r="B193" s="517"/>
      <c r="C193" s="384"/>
      <c r="D193" s="385"/>
      <c r="E193" s="386"/>
      <c r="F193" s="83"/>
      <c r="G193" s="408"/>
      <c r="H193" s="412"/>
      <c r="I193" s="413"/>
      <c r="J193" s="413"/>
      <c r="K193" s="414"/>
      <c r="L193" s="368"/>
      <c r="M193" s="369"/>
      <c r="N193" s="369"/>
      <c r="O193" s="370"/>
      <c r="P193" s="499" t="s">
        <v>15</v>
      </c>
      <c r="Q193" s="500"/>
      <c r="R193" s="501"/>
      <c r="S193" s="232" t="str">
        <f>IF(S192="","",VLOOKUP(S192,'シフト記号表（勤務時間帯）'!$C$6:$K$35,9,FALSE))</f>
        <v/>
      </c>
      <c r="T193" s="233" t="str">
        <f>IF(T192="","",VLOOKUP(T192,'シフト記号表（勤務時間帯）'!$C$6:$K$35,9,FALSE))</f>
        <v/>
      </c>
      <c r="U193" s="233" t="str">
        <f>IF(U192="","",VLOOKUP(U192,'シフト記号表（勤務時間帯）'!$C$6:$K$35,9,FALSE))</f>
        <v/>
      </c>
      <c r="V193" s="233" t="str">
        <f>IF(V192="","",VLOOKUP(V192,'シフト記号表（勤務時間帯）'!$C$6:$K$35,9,FALSE))</f>
        <v/>
      </c>
      <c r="W193" s="233" t="str">
        <f>IF(W192="","",VLOOKUP(W192,'シフト記号表（勤務時間帯）'!$C$6:$K$35,9,FALSE))</f>
        <v/>
      </c>
      <c r="X193" s="233" t="str">
        <f>IF(X192="","",VLOOKUP(X192,'シフト記号表（勤務時間帯）'!$C$6:$K$35,9,FALSE))</f>
        <v/>
      </c>
      <c r="Y193" s="234" t="str">
        <f>IF(Y192="","",VLOOKUP(Y192,'シフト記号表（勤務時間帯）'!$C$6:$K$35,9,FALSE))</f>
        <v/>
      </c>
      <c r="Z193" s="232" t="str">
        <f>IF(Z192="","",VLOOKUP(Z192,'シフト記号表（勤務時間帯）'!$C$6:$K$35,9,FALSE))</f>
        <v/>
      </c>
      <c r="AA193" s="233" t="str">
        <f>IF(AA192="","",VLOOKUP(AA192,'シフト記号表（勤務時間帯）'!$C$6:$K$35,9,FALSE))</f>
        <v/>
      </c>
      <c r="AB193" s="233" t="str">
        <f>IF(AB192="","",VLOOKUP(AB192,'シフト記号表（勤務時間帯）'!$C$6:$K$35,9,FALSE))</f>
        <v/>
      </c>
      <c r="AC193" s="233" t="str">
        <f>IF(AC192="","",VLOOKUP(AC192,'シフト記号表（勤務時間帯）'!$C$6:$K$35,9,FALSE))</f>
        <v/>
      </c>
      <c r="AD193" s="233" t="str">
        <f>IF(AD192="","",VLOOKUP(AD192,'シフト記号表（勤務時間帯）'!$C$6:$K$35,9,FALSE))</f>
        <v/>
      </c>
      <c r="AE193" s="233" t="str">
        <f>IF(AE192="","",VLOOKUP(AE192,'シフト記号表（勤務時間帯）'!$C$6:$K$35,9,FALSE))</f>
        <v/>
      </c>
      <c r="AF193" s="234" t="str">
        <f>IF(AF192="","",VLOOKUP(AF192,'シフト記号表（勤務時間帯）'!$C$6:$K$35,9,FALSE))</f>
        <v/>
      </c>
      <c r="AG193" s="232" t="str">
        <f>IF(AG192="","",VLOOKUP(AG192,'シフト記号表（勤務時間帯）'!$C$6:$K$35,9,FALSE))</f>
        <v/>
      </c>
      <c r="AH193" s="233" t="str">
        <f>IF(AH192="","",VLOOKUP(AH192,'シフト記号表（勤務時間帯）'!$C$6:$K$35,9,FALSE))</f>
        <v/>
      </c>
      <c r="AI193" s="233" t="str">
        <f>IF(AI192="","",VLOOKUP(AI192,'シフト記号表（勤務時間帯）'!$C$6:$K$35,9,FALSE))</f>
        <v/>
      </c>
      <c r="AJ193" s="233" t="str">
        <f>IF(AJ192="","",VLOOKUP(AJ192,'シフト記号表（勤務時間帯）'!$C$6:$K$35,9,FALSE))</f>
        <v/>
      </c>
      <c r="AK193" s="233" t="str">
        <f>IF(AK192="","",VLOOKUP(AK192,'シフト記号表（勤務時間帯）'!$C$6:$K$35,9,FALSE))</f>
        <v/>
      </c>
      <c r="AL193" s="233" t="str">
        <f>IF(AL192="","",VLOOKUP(AL192,'シフト記号表（勤務時間帯）'!$C$6:$K$35,9,FALSE))</f>
        <v/>
      </c>
      <c r="AM193" s="234" t="str">
        <f>IF(AM192="","",VLOOKUP(AM192,'シフト記号表（勤務時間帯）'!$C$6:$K$35,9,FALSE))</f>
        <v/>
      </c>
      <c r="AN193" s="232" t="str">
        <f>IF(AN192="","",VLOOKUP(AN192,'シフト記号表（勤務時間帯）'!$C$6:$K$35,9,FALSE))</f>
        <v/>
      </c>
      <c r="AO193" s="233" t="str">
        <f>IF(AO192="","",VLOOKUP(AO192,'シフト記号表（勤務時間帯）'!$C$6:$K$35,9,FALSE))</f>
        <v/>
      </c>
      <c r="AP193" s="233" t="str">
        <f>IF(AP192="","",VLOOKUP(AP192,'シフト記号表（勤務時間帯）'!$C$6:$K$35,9,FALSE))</f>
        <v/>
      </c>
      <c r="AQ193" s="233" t="str">
        <f>IF(AQ192="","",VLOOKUP(AQ192,'シフト記号表（勤務時間帯）'!$C$6:$K$35,9,FALSE))</f>
        <v/>
      </c>
      <c r="AR193" s="233" t="str">
        <f>IF(AR192="","",VLOOKUP(AR192,'シフト記号表（勤務時間帯）'!$C$6:$K$35,9,FALSE))</f>
        <v/>
      </c>
      <c r="AS193" s="233" t="str">
        <f>IF(AS192="","",VLOOKUP(AS192,'シフト記号表（勤務時間帯）'!$C$6:$K$35,9,FALSE))</f>
        <v/>
      </c>
      <c r="AT193" s="234" t="str">
        <f>IF(AT192="","",VLOOKUP(AT192,'シフト記号表（勤務時間帯）'!$C$6:$K$35,9,FALSE))</f>
        <v/>
      </c>
      <c r="AU193" s="232" t="str">
        <f>IF(AU192="","",VLOOKUP(AU192,'シフト記号表（勤務時間帯）'!$C$6:$K$35,9,FALSE))</f>
        <v/>
      </c>
      <c r="AV193" s="233" t="str">
        <f>IF(AV192="","",VLOOKUP(AV192,'シフト記号表（勤務時間帯）'!$C$6:$K$35,9,FALSE))</f>
        <v/>
      </c>
      <c r="AW193" s="233" t="str">
        <f>IF(AW192="","",VLOOKUP(AW192,'シフト記号表（勤務時間帯）'!$C$6:$K$35,9,FALSE))</f>
        <v/>
      </c>
      <c r="AX193" s="502">
        <f>IF($BB$3="４週",SUM(S193:AT193),IF($BB$3="暦月",SUM(S193:AW193),""))</f>
        <v>0</v>
      </c>
      <c r="AY193" s="503"/>
      <c r="AZ193" s="504">
        <f>IF($BB$3="４週",AX193/4,IF($BB$3="暦月",'療養通所（100名）'!AX193/('療養通所（100名）'!$BB$8/7),""))</f>
        <v>0</v>
      </c>
      <c r="BA193" s="505"/>
      <c r="BB193" s="431"/>
      <c r="BC193" s="369"/>
      <c r="BD193" s="369"/>
      <c r="BE193" s="369"/>
      <c r="BF193" s="370"/>
    </row>
    <row r="194" spans="2:58" ht="20.25" customHeight="1" x14ac:dyDescent="0.4">
      <c r="B194" s="517"/>
      <c r="C194" s="387"/>
      <c r="D194" s="388"/>
      <c r="E194" s="389"/>
      <c r="F194" s="111">
        <f>C192</f>
        <v>0</v>
      </c>
      <c r="G194" s="419"/>
      <c r="H194" s="412"/>
      <c r="I194" s="413"/>
      <c r="J194" s="413"/>
      <c r="K194" s="414"/>
      <c r="L194" s="424"/>
      <c r="M194" s="425"/>
      <c r="N194" s="425"/>
      <c r="O194" s="426"/>
      <c r="P194" s="514" t="s">
        <v>45</v>
      </c>
      <c r="Q194" s="515"/>
      <c r="R194" s="516"/>
      <c r="S194" s="235" t="str">
        <f>IF(S192="","",VLOOKUP(S192,'シフト記号表（勤務時間帯）'!$C$6:$S$35,17,FALSE))</f>
        <v/>
      </c>
      <c r="T194" s="236" t="str">
        <f>IF(T192="","",VLOOKUP(T192,'シフト記号表（勤務時間帯）'!$C$6:$S$35,17,FALSE))</f>
        <v/>
      </c>
      <c r="U194" s="236" t="str">
        <f>IF(U192="","",VLOOKUP(U192,'シフト記号表（勤務時間帯）'!$C$6:$S$35,17,FALSE))</f>
        <v/>
      </c>
      <c r="V194" s="236" t="str">
        <f>IF(V192="","",VLOOKUP(V192,'シフト記号表（勤務時間帯）'!$C$6:$S$35,17,FALSE))</f>
        <v/>
      </c>
      <c r="W194" s="236" t="str">
        <f>IF(W192="","",VLOOKUP(W192,'シフト記号表（勤務時間帯）'!$C$6:$S$35,17,FALSE))</f>
        <v/>
      </c>
      <c r="X194" s="236" t="str">
        <f>IF(X192="","",VLOOKUP(X192,'シフト記号表（勤務時間帯）'!$C$6:$S$35,17,FALSE))</f>
        <v/>
      </c>
      <c r="Y194" s="237" t="str">
        <f>IF(Y192="","",VLOOKUP(Y192,'シフト記号表（勤務時間帯）'!$C$6:$S$35,17,FALSE))</f>
        <v/>
      </c>
      <c r="Z194" s="235" t="str">
        <f>IF(Z192="","",VLOOKUP(Z192,'シフト記号表（勤務時間帯）'!$C$6:$S$35,17,FALSE))</f>
        <v/>
      </c>
      <c r="AA194" s="236" t="str">
        <f>IF(AA192="","",VLOOKUP(AA192,'シフト記号表（勤務時間帯）'!$C$6:$S$35,17,FALSE))</f>
        <v/>
      </c>
      <c r="AB194" s="236" t="str">
        <f>IF(AB192="","",VLOOKUP(AB192,'シフト記号表（勤務時間帯）'!$C$6:$S$35,17,FALSE))</f>
        <v/>
      </c>
      <c r="AC194" s="236" t="str">
        <f>IF(AC192="","",VLOOKUP(AC192,'シフト記号表（勤務時間帯）'!$C$6:$S$35,17,FALSE))</f>
        <v/>
      </c>
      <c r="AD194" s="236" t="str">
        <f>IF(AD192="","",VLOOKUP(AD192,'シフト記号表（勤務時間帯）'!$C$6:$S$35,17,FALSE))</f>
        <v/>
      </c>
      <c r="AE194" s="236" t="str">
        <f>IF(AE192="","",VLOOKUP(AE192,'シフト記号表（勤務時間帯）'!$C$6:$S$35,17,FALSE))</f>
        <v/>
      </c>
      <c r="AF194" s="237" t="str">
        <f>IF(AF192="","",VLOOKUP(AF192,'シフト記号表（勤務時間帯）'!$C$6:$S$35,17,FALSE))</f>
        <v/>
      </c>
      <c r="AG194" s="235" t="str">
        <f>IF(AG192="","",VLOOKUP(AG192,'シフト記号表（勤務時間帯）'!$C$6:$S$35,17,FALSE))</f>
        <v/>
      </c>
      <c r="AH194" s="236" t="str">
        <f>IF(AH192="","",VLOOKUP(AH192,'シフト記号表（勤務時間帯）'!$C$6:$S$35,17,FALSE))</f>
        <v/>
      </c>
      <c r="AI194" s="236" t="str">
        <f>IF(AI192="","",VLOOKUP(AI192,'シフト記号表（勤務時間帯）'!$C$6:$S$35,17,FALSE))</f>
        <v/>
      </c>
      <c r="AJ194" s="236" t="str">
        <f>IF(AJ192="","",VLOOKUP(AJ192,'シフト記号表（勤務時間帯）'!$C$6:$S$35,17,FALSE))</f>
        <v/>
      </c>
      <c r="AK194" s="236" t="str">
        <f>IF(AK192="","",VLOOKUP(AK192,'シフト記号表（勤務時間帯）'!$C$6:$S$35,17,FALSE))</f>
        <v/>
      </c>
      <c r="AL194" s="236" t="str">
        <f>IF(AL192="","",VLOOKUP(AL192,'シフト記号表（勤務時間帯）'!$C$6:$S$35,17,FALSE))</f>
        <v/>
      </c>
      <c r="AM194" s="237" t="str">
        <f>IF(AM192="","",VLOOKUP(AM192,'シフト記号表（勤務時間帯）'!$C$6:$S$35,17,FALSE))</f>
        <v/>
      </c>
      <c r="AN194" s="235" t="str">
        <f>IF(AN192="","",VLOOKUP(AN192,'シフト記号表（勤務時間帯）'!$C$6:$S$35,17,FALSE))</f>
        <v/>
      </c>
      <c r="AO194" s="236" t="str">
        <f>IF(AO192="","",VLOOKUP(AO192,'シフト記号表（勤務時間帯）'!$C$6:$S$35,17,FALSE))</f>
        <v/>
      </c>
      <c r="AP194" s="236" t="str">
        <f>IF(AP192="","",VLOOKUP(AP192,'シフト記号表（勤務時間帯）'!$C$6:$S$35,17,FALSE))</f>
        <v/>
      </c>
      <c r="AQ194" s="236" t="str">
        <f>IF(AQ192="","",VLOOKUP(AQ192,'シフト記号表（勤務時間帯）'!$C$6:$S$35,17,FALSE))</f>
        <v/>
      </c>
      <c r="AR194" s="236" t="str">
        <f>IF(AR192="","",VLOOKUP(AR192,'シフト記号表（勤務時間帯）'!$C$6:$S$35,17,FALSE))</f>
        <v/>
      </c>
      <c r="AS194" s="236" t="str">
        <f>IF(AS192="","",VLOOKUP(AS192,'シフト記号表（勤務時間帯）'!$C$6:$S$35,17,FALSE))</f>
        <v/>
      </c>
      <c r="AT194" s="237" t="str">
        <f>IF(AT192="","",VLOOKUP(AT192,'シフト記号表（勤務時間帯）'!$C$6:$S$35,17,FALSE))</f>
        <v/>
      </c>
      <c r="AU194" s="235" t="str">
        <f>IF(AU192="","",VLOOKUP(AU192,'シフト記号表（勤務時間帯）'!$C$6:$S$35,17,FALSE))</f>
        <v/>
      </c>
      <c r="AV194" s="236" t="str">
        <f>IF(AV192="","",VLOOKUP(AV192,'シフト記号表（勤務時間帯）'!$C$6:$S$35,17,FALSE))</f>
        <v/>
      </c>
      <c r="AW194" s="236" t="str">
        <f>IF(AW192="","",VLOOKUP(AW192,'シフト記号表（勤務時間帯）'!$C$6:$S$35,17,FALSE))</f>
        <v/>
      </c>
      <c r="AX194" s="509">
        <f>IF($BB$3="４週",SUM(S194:AT194),IF($BB$3="暦月",SUM(S194:AW194),""))</f>
        <v>0</v>
      </c>
      <c r="AY194" s="510"/>
      <c r="AZ194" s="511">
        <f>IF($BB$3="４週",AX194/4,IF($BB$3="暦月",'療養通所（100名）'!AX194/('療養通所（100名）'!$BB$8/7),""))</f>
        <v>0</v>
      </c>
      <c r="BA194" s="512"/>
      <c r="BB194" s="432"/>
      <c r="BC194" s="425"/>
      <c r="BD194" s="425"/>
      <c r="BE194" s="425"/>
      <c r="BF194" s="426"/>
    </row>
    <row r="195" spans="2:58" ht="20.25" customHeight="1" x14ac:dyDescent="0.4">
      <c r="B195" s="517">
        <f>B192+1</f>
        <v>58</v>
      </c>
      <c r="C195" s="381"/>
      <c r="D195" s="382"/>
      <c r="E195" s="383"/>
      <c r="F195" s="108"/>
      <c r="G195" s="418"/>
      <c r="H195" s="420"/>
      <c r="I195" s="413"/>
      <c r="J195" s="413"/>
      <c r="K195" s="414"/>
      <c r="L195" s="421"/>
      <c r="M195" s="422"/>
      <c r="N195" s="422"/>
      <c r="O195" s="423"/>
      <c r="P195" s="483" t="s">
        <v>44</v>
      </c>
      <c r="Q195" s="484"/>
      <c r="R195" s="485"/>
      <c r="S195" s="239"/>
      <c r="T195" s="238"/>
      <c r="U195" s="238"/>
      <c r="V195" s="238"/>
      <c r="W195" s="238"/>
      <c r="X195" s="238"/>
      <c r="Y195" s="240"/>
      <c r="Z195" s="239"/>
      <c r="AA195" s="238"/>
      <c r="AB195" s="238"/>
      <c r="AC195" s="238"/>
      <c r="AD195" s="238"/>
      <c r="AE195" s="238"/>
      <c r="AF195" s="240"/>
      <c r="AG195" s="239"/>
      <c r="AH195" s="238"/>
      <c r="AI195" s="238"/>
      <c r="AJ195" s="238"/>
      <c r="AK195" s="238"/>
      <c r="AL195" s="238"/>
      <c r="AM195" s="240"/>
      <c r="AN195" s="239"/>
      <c r="AO195" s="238"/>
      <c r="AP195" s="238"/>
      <c r="AQ195" s="238"/>
      <c r="AR195" s="238"/>
      <c r="AS195" s="238"/>
      <c r="AT195" s="240"/>
      <c r="AU195" s="239"/>
      <c r="AV195" s="238"/>
      <c r="AW195" s="238"/>
      <c r="AX195" s="589"/>
      <c r="AY195" s="590"/>
      <c r="AZ195" s="591"/>
      <c r="BA195" s="592"/>
      <c r="BB195" s="430"/>
      <c r="BC195" s="422"/>
      <c r="BD195" s="422"/>
      <c r="BE195" s="422"/>
      <c r="BF195" s="423"/>
    </row>
    <row r="196" spans="2:58" ht="20.25" customHeight="1" x14ac:dyDescent="0.4">
      <c r="B196" s="517"/>
      <c r="C196" s="384"/>
      <c r="D196" s="385"/>
      <c r="E196" s="386"/>
      <c r="F196" s="83"/>
      <c r="G196" s="408"/>
      <c r="H196" s="412"/>
      <c r="I196" s="413"/>
      <c r="J196" s="413"/>
      <c r="K196" s="414"/>
      <c r="L196" s="368"/>
      <c r="M196" s="369"/>
      <c r="N196" s="369"/>
      <c r="O196" s="370"/>
      <c r="P196" s="499" t="s">
        <v>15</v>
      </c>
      <c r="Q196" s="500"/>
      <c r="R196" s="501"/>
      <c r="S196" s="232" t="str">
        <f>IF(S195="","",VLOOKUP(S195,'シフト記号表（勤務時間帯）'!$C$6:$K$35,9,FALSE))</f>
        <v/>
      </c>
      <c r="T196" s="233" t="str">
        <f>IF(T195="","",VLOOKUP(T195,'シフト記号表（勤務時間帯）'!$C$6:$K$35,9,FALSE))</f>
        <v/>
      </c>
      <c r="U196" s="233" t="str">
        <f>IF(U195="","",VLOOKUP(U195,'シフト記号表（勤務時間帯）'!$C$6:$K$35,9,FALSE))</f>
        <v/>
      </c>
      <c r="V196" s="233" t="str">
        <f>IF(V195="","",VLOOKUP(V195,'シフト記号表（勤務時間帯）'!$C$6:$K$35,9,FALSE))</f>
        <v/>
      </c>
      <c r="W196" s="233" t="str">
        <f>IF(W195="","",VLOOKUP(W195,'シフト記号表（勤務時間帯）'!$C$6:$K$35,9,FALSE))</f>
        <v/>
      </c>
      <c r="X196" s="233" t="str">
        <f>IF(X195="","",VLOOKUP(X195,'シフト記号表（勤務時間帯）'!$C$6:$K$35,9,FALSE))</f>
        <v/>
      </c>
      <c r="Y196" s="234" t="str">
        <f>IF(Y195="","",VLOOKUP(Y195,'シフト記号表（勤務時間帯）'!$C$6:$K$35,9,FALSE))</f>
        <v/>
      </c>
      <c r="Z196" s="232" t="str">
        <f>IF(Z195="","",VLOOKUP(Z195,'シフト記号表（勤務時間帯）'!$C$6:$K$35,9,FALSE))</f>
        <v/>
      </c>
      <c r="AA196" s="233" t="str">
        <f>IF(AA195="","",VLOOKUP(AA195,'シフト記号表（勤務時間帯）'!$C$6:$K$35,9,FALSE))</f>
        <v/>
      </c>
      <c r="AB196" s="233" t="str">
        <f>IF(AB195="","",VLOOKUP(AB195,'シフト記号表（勤務時間帯）'!$C$6:$K$35,9,FALSE))</f>
        <v/>
      </c>
      <c r="AC196" s="233" t="str">
        <f>IF(AC195="","",VLOOKUP(AC195,'シフト記号表（勤務時間帯）'!$C$6:$K$35,9,FALSE))</f>
        <v/>
      </c>
      <c r="AD196" s="233" t="str">
        <f>IF(AD195="","",VLOOKUP(AD195,'シフト記号表（勤務時間帯）'!$C$6:$K$35,9,FALSE))</f>
        <v/>
      </c>
      <c r="AE196" s="233" t="str">
        <f>IF(AE195="","",VLOOKUP(AE195,'シフト記号表（勤務時間帯）'!$C$6:$K$35,9,FALSE))</f>
        <v/>
      </c>
      <c r="AF196" s="234" t="str">
        <f>IF(AF195="","",VLOOKUP(AF195,'シフト記号表（勤務時間帯）'!$C$6:$K$35,9,FALSE))</f>
        <v/>
      </c>
      <c r="AG196" s="232" t="str">
        <f>IF(AG195="","",VLOOKUP(AG195,'シフト記号表（勤務時間帯）'!$C$6:$K$35,9,FALSE))</f>
        <v/>
      </c>
      <c r="AH196" s="233" t="str">
        <f>IF(AH195="","",VLOOKUP(AH195,'シフト記号表（勤務時間帯）'!$C$6:$K$35,9,FALSE))</f>
        <v/>
      </c>
      <c r="AI196" s="233" t="str">
        <f>IF(AI195="","",VLOOKUP(AI195,'シフト記号表（勤務時間帯）'!$C$6:$K$35,9,FALSE))</f>
        <v/>
      </c>
      <c r="AJ196" s="233" t="str">
        <f>IF(AJ195="","",VLOOKUP(AJ195,'シフト記号表（勤務時間帯）'!$C$6:$K$35,9,FALSE))</f>
        <v/>
      </c>
      <c r="AK196" s="233" t="str">
        <f>IF(AK195="","",VLOOKUP(AK195,'シフト記号表（勤務時間帯）'!$C$6:$K$35,9,FALSE))</f>
        <v/>
      </c>
      <c r="AL196" s="233" t="str">
        <f>IF(AL195="","",VLOOKUP(AL195,'シフト記号表（勤務時間帯）'!$C$6:$K$35,9,FALSE))</f>
        <v/>
      </c>
      <c r="AM196" s="234" t="str">
        <f>IF(AM195="","",VLOOKUP(AM195,'シフト記号表（勤務時間帯）'!$C$6:$K$35,9,FALSE))</f>
        <v/>
      </c>
      <c r="AN196" s="232" t="str">
        <f>IF(AN195="","",VLOOKUP(AN195,'シフト記号表（勤務時間帯）'!$C$6:$K$35,9,FALSE))</f>
        <v/>
      </c>
      <c r="AO196" s="233" t="str">
        <f>IF(AO195="","",VLOOKUP(AO195,'シフト記号表（勤務時間帯）'!$C$6:$K$35,9,FALSE))</f>
        <v/>
      </c>
      <c r="AP196" s="233" t="str">
        <f>IF(AP195="","",VLOOKUP(AP195,'シフト記号表（勤務時間帯）'!$C$6:$K$35,9,FALSE))</f>
        <v/>
      </c>
      <c r="AQ196" s="233" t="str">
        <f>IF(AQ195="","",VLOOKUP(AQ195,'シフト記号表（勤務時間帯）'!$C$6:$K$35,9,FALSE))</f>
        <v/>
      </c>
      <c r="AR196" s="233" t="str">
        <f>IF(AR195="","",VLOOKUP(AR195,'シフト記号表（勤務時間帯）'!$C$6:$K$35,9,FALSE))</f>
        <v/>
      </c>
      <c r="AS196" s="233" t="str">
        <f>IF(AS195="","",VLOOKUP(AS195,'シフト記号表（勤務時間帯）'!$C$6:$K$35,9,FALSE))</f>
        <v/>
      </c>
      <c r="AT196" s="234" t="str">
        <f>IF(AT195="","",VLOOKUP(AT195,'シフト記号表（勤務時間帯）'!$C$6:$K$35,9,FALSE))</f>
        <v/>
      </c>
      <c r="AU196" s="232" t="str">
        <f>IF(AU195="","",VLOOKUP(AU195,'シフト記号表（勤務時間帯）'!$C$6:$K$35,9,FALSE))</f>
        <v/>
      </c>
      <c r="AV196" s="233" t="str">
        <f>IF(AV195="","",VLOOKUP(AV195,'シフト記号表（勤務時間帯）'!$C$6:$K$35,9,FALSE))</f>
        <v/>
      </c>
      <c r="AW196" s="233" t="str">
        <f>IF(AW195="","",VLOOKUP(AW195,'シフト記号表（勤務時間帯）'!$C$6:$K$35,9,FALSE))</f>
        <v/>
      </c>
      <c r="AX196" s="502">
        <f>IF($BB$3="４週",SUM(S196:AT196),IF($BB$3="暦月",SUM(S196:AW196),""))</f>
        <v>0</v>
      </c>
      <c r="AY196" s="503"/>
      <c r="AZ196" s="504">
        <f>IF($BB$3="４週",AX196/4,IF($BB$3="暦月",'療養通所（100名）'!AX196/('療養通所（100名）'!$BB$8/7),""))</f>
        <v>0</v>
      </c>
      <c r="BA196" s="505"/>
      <c r="BB196" s="431"/>
      <c r="BC196" s="369"/>
      <c r="BD196" s="369"/>
      <c r="BE196" s="369"/>
      <c r="BF196" s="370"/>
    </row>
    <row r="197" spans="2:58" ht="20.25" customHeight="1" x14ac:dyDescent="0.4">
      <c r="B197" s="517"/>
      <c r="C197" s="387"/>
      <c r="D197" s="388"/>
      <c r="E197" s="389"/>
      <c r="F197" s="111">
        <f>C195</f>
        <v>0</v>
      </c>
      <c r="G197" s="419"/>
      <c r="H197" s="412"/>
      <c r="I197" s="413"/>
      <c r="J197" s="413"/>
      <c r="K197" s="414"/>
      <c r="L197" s="424"/>
      <c r="M197" s="425"/>
      <c r="N197" s="425"/>
      <c r="O197" s="426"/>
      <c r="P197" s="514" t="s">
        <v>45</v>
      </c>
      <c r="Q197" s="515"/>
      <c r="R197" s="516"/>
      <c r="S197" s="235" t="str">
        <f>IF(S195="","",VLOOKUP(S195,'シフト記号表（勤務時間帯）'!$C$6:$S$35,17,FALSE))</f>
        <v/>
      </c>
      <c r="T197" s="236" t="str">
        <f>IF(T195="","",VLOOKUP(T195,'シフト記号表（勤務時間帯）'!$C$6:$S$35,17,FALSE))</f>
        <v/>
      </c>
      <c r="U197" s="236" t="str">
        <f>IF(U195="","",VLOOKUP(U195,'シフト記号表（勤務時間帯）'!$C$6:$S$35,17,FALSE))</f>
        <v/>
      </c>
      <c r="V197" s="236" t="str">
        <f>IF(V195="","",VLOOKUP(V195,'シフト記号表（勤務時間帯）'!$C$6:$S$35,17,FALSE))</f>
        <v/>
      </c>
      <c r="W197" s="236" t="str">
        <f>IF(W195="","",VLOOKUP(W195,'シフト記号表（勤務時間帯）'!$C$6:$S$35,17,FALSE))</f>
        <v/>
      </c>
      <c r="X197" s="236" t="str">
        <f>IF(X195="","",VLOOKUP(X195,'シフト記号表（勤務時間帯）'!$C$6:$S$35,17,FALSE))</f>
        <v/>
      </c>
      <c r="Y197" s="237" t="str">
        <f>IF(Y195="","",VLOOKUP(Y195,'シフト記号表（勤務時間帯）'!$C$6:$S$35,17,FALSE))</f>
        <v/>
      </c>
      <c r="Z197" s="235" t="str">
        <f>IF(Z195="","",VLOOKUP(Z195,'シフト記号表（勤務時間帯）'!$C$6:$S$35,17,FALSE))</f>
        <v/>
      </c>
      <c r="AA197" s="236" t="str">
        <f>IF(AA195="","",VLOOKUP(AA195,'シフト記号表（勤務時間帯）'!$C$6:$S$35,17,FALSE))</f>
        <v/>
      </c>
      <c r="AB197" s="236" t="str">
        <f>IF(AB195="","",VLOOKUP(AB195,'シフト記号表（勤務時間帯）'!$C$6:$S$35,17,FALSE))</f>
        <v/>
      </c>
      <c r="AC197" s="236" t="str">
        <f>IF(AC195="","",VLOOKUP(AC195,'シフト記号表（勤務時間帯）'!$C$6:$S$35,17,FALSE))</f>
        <v/>
      </c>
      <c r="AD197" s="236" t="str">
        <f>IF(AD195="","",VLOOKUP(AD195,'シフト記号表（勤務時間帯）'!$C$6:$S$35,17,FALSE))</f>
        <v/>
      </c>
      <c r="AE197" s="236" t="str">
        <f>IF(AE195="","",VLOOKUP(AE195,'シフト記号表（勤務時間帯）'!$C$6:$S$35,17,FALSE))</f>
        <v/>
      </c>
      <c r="AF197" s="237" t="str">
        <f>IF(AF195="","",VLOOKUP(AF195,'シフト記号表（勤務時間帯）'!$C$6:$S$35,17,FALSE))</f>
        <v/>
      </c>
      <c r="AG197" s="235" t="str">
        <f>IF(AG195="","",VLOOKUP(AG195,'シフト記号表（勤務時間帯）'!$C$6:$S$35,17,FALSE))</f>
        <v/>
      </c>
      <c r="AH197" s="236" t="str">
        <f>IF(AH195="","",VLOOKUP(AH195,'シフト記号表（勤務時間帯）'!$C$6:$S$35,17,FALSE))</f>
        <v/>
      </c>
      <c r="AI197" s="236" t="str">
        <f>IF(AI195="","",VLOOKUP(AI195,'シフト記号表（勤務時間帯）'!$C$6:$S$35,17,FALSE))</f>
        <v/>
      </c>
      <c r="AJ197" s="236" t="str">
        <f>IF(AJ195="","",VLOOKUP(AJ195,'シフト記号表（勤務時間帯）'!$C$6:$S$35,17,FALSE))</f>
        <v/>
      </c>
      <c r="AK197" s="236" t="str">
        <f>IF(AK195="","",VLOOKUP(AK195,'シフト記号表（勤務時間帯）'!$C$6:$S$35,17,FALSE))</f>
        <v/>
      </c>
      <c r="AL197" s="236" t="str">
        <f>IF(AL195="","",VLOOKUP(AL195,'シフト記号表（勤務時間帯）'!$C$6:$S$35,17,FALSE))</f>
        <v/>
      </c>
      <c r="AM197" s="237" t="str">
        <f>IF(AM195="","",VLOOKUP(AM195,'シフト記号表（勤務時間帯）'!$C$6:$S$35,17,FALSE))</f>
        <v/>
      </c>
      <c r="AN197" s="235" t="str">
        <f>IF(AN195="","",VLOOKUP(AN195,'シフト記号表（勤務時間帯）'!$C$6:$S$35,17,FALSE))</f>
        <v/>
      </c>
      <c r="AO197" s="236" t="str">
        <f>IF(AO195="","",VLOOKUP(AO195,'シフト記号表（勤務時間帯）'!$C$6:$S$35,17,FALSE))</f>
        <v/>
      </c>
      <c r="AP197" s="236" t="str">
        <f>IF(AP195="","",VLOOKUP(AP195,'シフト記号表（勤務時間帯）'!$C$6:$S$35,17,FALSE))</f>
        <v/>
      </c>
      <c r="AQ197" s="236" t="str">
        <f>IF(AQ195="","",VLOOKUP(AQ195,'シフト記号表（勤務時間帯）'!$C$6:$S$35,17,FALSE))</f>
        <v/>
      </c>
      <c r="AR197" s="236" t="str">
        <f>IF(AR195="","",VLOOKUP(AR195,'シフト記号表（勤務時間帯）'!$C$6:$S$35,17,FALSE))</f>
        <v/>
      </c>
      <c r="AS197" s="236" t="str">
        <f>IF(AS195="","",VLOOKUP(AS195,'シフト記号表（勤務時間帯）'!$C$6:$S$35,17,FALSE))</f>
        <v/>
      </c>
      <c r="AT197" s="237" t="str">
        <f>IF(AT195="","",VLOOKUP(AT195,'シフト記号表（勤務時間帯）'!$C$6:$S$35,17,FALSE))</f>
        <v/>
      </c>
      <c r="AU197" s="235" t="str">
        <f>IF(AU195="","",VLOOKUP(AU195,'シフト記号表（勤務時間帯）'!$C$6:$S$35,17,FALSE))</f>
        <v/>
      </c>
      <c r="AV197" s="236" t="str">
        <f>IF(AV195="","",VLOOKUP(AV195,'シフト記号表（勤務時間帯）'!$C$6:$S$35,17,FALSE))</f>
        <v/>
      </c>
      <c r="AW197" s="236" t="str">
        <f>IF(AW195="","",VLOOKUP(AW195,'シフト記号表（勤務時間帯）'!$C$6:$S$35,17,FALSE))</f>
        <v/>
      </c>
      <c r="AX197" s="509">
        <f>IF($BB$3="４週",SUM(S197:AT197),IF($BB$3="暦月",SUM(S197:AW197),""))</f>
        <v>0</v>
      </c>
      <c r="AY197" s="510"/>
      <c r="AZ197" s="511">
        <f>IF($BB$3="４週",AX197/4,IF($BB$3="暦月",'療養通所（100名）'!AX197/('療養通所（100名）'!$BB$8/7),""))</f>
        <v>0</v>
      </c>
      <c r="BA197" s="512"/>
      <c r="BB197" s="432"/>
      <c r="BC197" s="425"/>
      <c r="BD197" s="425"/>
      <c r="BE197" s="425"/>
      <c r="BF197" s="426"/>
    </row>
    <row r="198" spans="2:58" ht="20.25" customHeight="1" x14ac:dyDescent="0.4">
      <c r="B198" s="517">
        <f>B195+1</f>
        <v>59</v>
      </c>
      <c r="C198" s="381"/>
      <c r="D198" s="382"/>
      <c r="E198" s="383"/>
      <c r="F198" s="108"/>
      <c r="G198" s="418"/>
      <c r="H198" s="420"/>
      <c r="I198" s="413"/>
      <c r="J198" s="413"/>
      <c r="K198" s="414"/>
      <c r="L198" s="421"/>
      <c r="M198" s="422"/>
      <c r="N198" s="422"/>
      <c r="O198" s="423"/>
      <c r="P198" s="483" t="s">
        <v>44</v>
      </c>
      <c r="Q198" s="484"/>
      <c r="R198" s="485"/>
      <c r="S198" s="239"/>
      <c r="T198" s="238"/>
      <c r="U198" s="238"/>
      <c r="V198" s="238"/>
      <c r="W198" s="238"/>
      <c r="X198" s="238"/>
      <c r="Y198" s="240"/>
      <c r="Z198" s="239"/>
      <c r="AA198" s="238"/>
      <c r="AB198" s="238"/>
      <c r="AC198" s="238"/>
      <c r="AD198" s="238"/>
      <c r="AE198" s="238"/>
      <c r="AF198" s="240"/>
      <c r="AG198" s="239"/>
      <c r="AH198" s="238"/>
      <c r="AI198" s="238"/>
      <c r="AJ198" s="238"/>
      <c r="AK198" s="238"/>
      <c r="AL198" s="238"/>
      <c r="AM198" s="240"/>
      <c r="AN198" s="239"/>
      <c r="AO198" s="238"/>
      <c r="AP198" s="238"/>
      <c r="AQ198" s="238"/>
      <c r="AR198" s="238"/>
      <c r="AS198" s="238"/>
      <c r="AT198" s="240"/>
      <c r="AU198" s="239"/>
      <c r="AV198" s="238"/>
      <c r="AW198" s="238"/>
      <c r="AX198" s="589"/>
      <c r="AY198" s="590"/>
      <c r="AZ198" s="591"/>
      <c r="BA198" s="592"/>
      <c r="BB198" s="430"/>
      <c r="BC198" s="422"/>
      <c r="BD198" s="422"/>
      <c r="BE198" s="422"/>
      <c r="BF198" s="423"/>
    </row>
    <row r="199" spans="2:58" ht="20.25" customHeight="1" x14ac:dyDescent="0.4">
      <c r="B199" s="517"/>
      <c r="C199" s="384"/>
      <c r="D199" s="385"/>
      <c r="E199" s="386"/>
      <c r="F199" s="83"/>
      <c r="G199" s="408"/>
      <c r="H199" s="412"/>
      <c r="I199" s="413"/>
      <c r="J199" s="413"/>
      <c r="K199" s="414"/>
      <c r="L199" s="368"/>
      <c r="M199" s="369"/>
      <c r="N199" s="369"/>
      <c r="O199" s="370"/>
      <c r="P199" s="499" t="s">
        <v>15</v>
      </c>
      <c r="Q199" s="500"/>
      <c r="R199" s="501"/>
      <c r="S199" s="232" t="str">
        <f>IF(S198="","",VLOOKUP(S198,'シフト記号表（勤務時間帯）'!$C$6:$K$35,9,FALSE))</f>
        <v/>
      </c>
      <c r="T199" s="233" t="str">
        <f>IF(T198="","",VLOOKUP(T198,'シフト記号表（勤務時間帯）'!$C$6:$K$35,9,FALSE))</f>
        <v/>
      </c>
      <c r="U199" s="233" t="str">
        <f>IF(U198="","",VLOOKUP(U198,'シフト記号表（勤務時間帯）'!$C$6:$K$35,9,FALSE))</f>
        <v/>
      </c>
      <c r="V199" s="233" t="str">
        <f>IF(V198="","",VLOOKUP(V198,'シフト記号表（勤務時間帯）'!$C$6:$K$35,9,FALSE))</f>
        <v/>
      </c>
      <c r="W199" s="233" t="str">
        <f>IF(W198="","",VLOOKUP(W198,'シフト記号表（勤務時間帯）'!$C$6:$K$35,9,FALSE))</f>
        <v/>
      </c>
      <c r="X199" s="233" t="str">
        <f>IF(X198="","",VLOOKUP(X198,'シフト記号表（勤務時間帯）'!$C$6:$K$35,9,FALSE))</f>
        <v/>
      </c>
      <c r="Y199" s="234" t="str">
        <f>IF(Y198="","",VLOOKUP(Y198,'シフト記号表（勤務時間帯）'!$C$6:$K$35,9,FALSE))</f>
        <v/>
      </c>
      <c r="Z199" s="232" t="str">
        <f>IF(Z198="","",VLOOKUP(Z198,'シフト記号表（勤務時間帯）'!$C$6:$K$35,9,FALSE))</f>
        <v/>
      </c>
      <c r="AA199" s="233" t="str">
        <f>IF(AA198="","",VLOOKUP(AA198,'シフト記号表（勤務時間帯）'!$C$6:$K$35,9,FALSE))</f>
        <v/>
      </c>
      <c r="AB199" s="233" t="str">
        <f>IF(AB198="","",VLOOKUP(AB198,'シフト記号表（勤務時間帯）'!$C$6:$K$35,9,FALSE))</f>
        <v/>
      </c>
      <c r="AC199" s="233" t="str">
        <f>IF(AC198="","",VLOOKUP(AC198,'シフト記号表（勤務時間帯）'!$C$6:$K$35,9,FALSE))</f>
        <v/>
      </c>
      <c r="AD199" s="233" t="str">
        <f>IF(AD198="","",VLOOKUP(AD198,'シフト記号表（勤務時間帯）'!$C$6:$K$35,9,FALSE))</f>
        <v/>
      </c>
      <c r="AE199" s="233" t="str">
        <f>IF(AE198="","",VLOOKUP(AE198,'シフト記号表（勤務時間帯）'!$C$6:$K$35,9,FALSE))</f>
        <v/>
      </c>
      <c r="AF199" s="234" t="str">
        <f>IF(AF198="","",VLOOKUP(AF198,'シフト記号表（勤務時間帯）'!$C$6:$K$35,9,FALSE))</f>
        <v/>
      </c>
      <c r="AG199" s="232" t="str">
        <f>IF(AG198="","",VLOOKUP(AG198,'シフト記号表（勤務時間帯）'!$C$6:$K$35,9,FALSE))</f>
        <v/>
      </c>
      <c r="AH199" s="233" t="str">
        <f>IF(AH198="","",VLOOKUP(AH198,'シフト記号表（勤務時間帯）'!$C$6:$K$35,9,FALSE))</f>
        <v/>
      </c>
      <c r="AI199" s="233" t="str">
        <f>IF(AI198="","",VLOOKUP(AI198,'シフト記号表（勤務時間帯）'!$C$6:$K$35,9,FALSE))</f>
        <v/>
      </c>
      <c r="AJ199" s="233" t="str">
        <f>IF(AJ198="","",VLOOKUP(AJ198,'シフト記号表（勤務時間帯）'!$C$6:$K$35,9,FALSE))</f>
        <v/>
      </c>
      <c r="AK199" s="233" t="str">
        <f>IF(AK198="","",VLOOKUP(AK198,'シフト記号表（勤務時間帯）'!$C$6:$K$35,9,FALSE))</f>
        <v/>
      </c>
      <c r="AL199" s="233" t="str">
        <f>IF(AL198="","",VLOOKUP(AL198,'シフト記号表（勤務時間帯）'!$C$6:$K$35,9,FALSE))</f>
        <v/>
      </c>
      <c r="AM199" s="234" t="str">
        <f>IF(AM198="","",VLOOKUP(AM198,'シフト記号表（勤務時間帯）'!$C$6:$K$35,9,FALSE))</f>
        <v/>
      </c>
      <c r="AN199" s="232" t="str">
        <f>IF(AN198="","",VLOOKUP(AN198,'シフト記号表（勤務時間帯）'!$C$6:$K$35,9,FALSE))</f>
        <v/>
      </c>
      <c r="AO199" s="233" t="str">
        <f>IF(AO198="","",VLOOKUP(AO198,'シフト記号表（勤務時間帯）'!$C$6:$K$35,9,FALSE))</f>
        <v/>
      </c>
      <c r="AP199" s="233" t="str">
        <f>IF(AP198="","",VLOOKUP(AP198,'シフト記号表（勤務時間帯）'!$C$6:$K$35,9,FALSE))</f>
        <v/>
      </c>
      <c r="AQ199" s="233" t="str">
        <f>IF(AQ198="","",VLOOKUP(AQ198,'シフト記号表（勤務時間帯）'!$C$6:$K$35,9,FALSE))</f>
        <v/>
      </c>
      <c r="AR199" s="233" t="str">
        <f>IF(AR198="","",VLOOKUP(AR198,'シフト記号表（勤務時間帯）'!$C$6:$K$35,9,FALSE))</f>
        <v/>
      </c>
      <c r="AS199" s="233" t="str">
        <f>IF(AS198="","",VLOOKUP(AS198,'シフト記号表（勤務時間帯）'!$C$6:$K$35,9,FALSE))</f>
        <v/>
      </c>
      <c r="AT199" s="234" t="str">
        <f>IF(AT198="","",VLOOKUP(AT198,'シフト記号表（勤務時間帯）'!$C$6:$K$35,9,FALSE))</f>
        <v/>
      </c>
      <c r="AU199" s="232" t="str">
        <f>IF(AU198="","",VLOOKUP(AU198,'シフト記号表（勤務時間帯）'!$C$6:$K$35,9,FALSE))</f>
        <v/>
      </c>
      <c r="AV199" s="233" t="str">
        <f>IF(AV198="","",VLOOKUP(AV198,'シフト記号表（勤務時間帯）'!$C$6:$K$35,9,FALSE))</f>
        <v/>
      </c>
      <c r="AW199" s="233" t="str">
        <f>IF(AW198="","",VLOOKUP(AW198,'シフト記号表（勤務時間帯）'!$C$6:$K$35,9,FALSE))</f>
        <v/>
      </c>
      <c r="AX199" s="502">
        <f>IF($BB$3="４週",SUM(S199:AT199),IF($BB$3="暦月",SUM(S199:AW199),""))</f>
        <v>0</v>
      </c>
      <c r="AY199" s="503"/>
      <c r="AZ199" s="504">
        <f>IF($BB$3="４週",AX199/4,IF($BB$3="暦月",'療養通所（100名）'!AX199/('療養通所（100名）'!$BB$8/7),""))</f>
        <v>0</v>
      </c>
      <c r="BA199" s="505"/>
      <c r="BB199" s="431"/>
      <c r="BC199" s="369"/>
      <c r="BD199" s="369"/>
      <c r="BE199" s="369"/>
      <c r="BF199" s="370"/>
    </row>
    <row r="200" spans="2:58" ht="20.25" customHeight="1" x14ac:dyDescent="0.4">
      <c r="B200" s="517"/>
      <c r="C200" s="387"/>
      <c r="D200" s="388"/>
      <c r="E200" s="389"/>
      <c r="F200" s="111">
        <f>C198</f>
        <v>0</v>
      </c>
      <c r="G200" s="419"/>
      <c r="H200" s="412"/>
      <c r="I200" s="413"/>
      <c r="J200" s="413"/>
      <c r="K200" s="414"/>
      <c r="L200" s="424"/>
      <c r="M200" s="425"/>
      <c r="N200" s="425"/>
      <c r="O200" s="426"/>
      <c r="P200" s="514" t="s">
        <v>45</v>
      </c>
      <c r="Q200" s="515"/>
      <c r="R200" s="516"/>
      <c r="S200" s="235" t="str">
        <f>IF(S198="","",VLOOKUP(S198,'シフト記号表（勤務時間帯）'!$C$6:$S$35,17,FALSE))</f>
        <v/>
      </c>
      <c r="T200" s="236" t="str">
        <f>IF(T198="","",VLOOKUP(T198,'シフト記号表（勤務時間帯）'!$C$6:$S$35,17,FALSE))</f>
        <v/>
      </c>
      <c r="U200" s="236" t="str">
        <f>IF(U198="","",VLOOKUP(U198,'シフト記号表（勤務時間帯）'!$C$6:$S$35,17,FALSE))</f>
        <v/>
      </c>
      <c r="V200" s="236" t="str">
        <f>IF(V198="","",VLOOKUP(V198,'シフト記号表（勤務時間帯）'!$C$6:$S$35,17,FALSE))</f>
        <v/>
      </c>
      <c r="W200" s="236" t="str">
        <f>IF(W198="","",VLOOKUP(W198,'シフト記号表（勤務時間帯）'!$C$6:$S$35,17,FALSE))</f>
        <v/>
      </c>
      <c r="X200" s="236" t="str">
        <f>IF(X198="","",VLOOKUP(X198,'シフト記号表（勤務時間帯）'!$C$6:$S$35,17,FALSE))</f>
        <v/>
      </c>
      <c r="Y200" s="237" t="str">
        <f>IF(Y198="","",VLOOKUP(Y198,'シフト記号表（勤務時間帯）'!$C$6:$S$35,17,FALSE))</f>
        <v/>
      </c>
      <c r="Z200" s="235" t="str">
        <f>IF(Z198="","",VLOOKUP(Z198,'シフト記号表（勤務時間帯）'!$C$6:$S$35,17,FALSE))</f>
        <v/>
      </c>
      <c r="AA200" s="236" t="str">
        <f>IF(AA198="","",VLOOKUP(AA198,'シフト記号表（勤務時間帯）'!$C$6:$S$35,17,FALSE))</f>
        <v/>
      </c>
      <c r="AB200" s="236" t="str">
        <f>IF(AB198="","",VLOOKUP(AB198,'シフト記号表（勤務時間帯）'!$C$6:$S$35,17,FALSE))</f>
        <v/>
      </c>
      <c r="AC200" s="236" t="str">
        <f>IF(AC198="","",VLOOKUP(AC198,'シフト記号表（勤務時間帯）'!$C$6:$S$35,17,FALSE))</f>
        <v/>
      </c>
      <c r="AD200" s="236" t="str">
        <f>IF(AD198="","",VLOOKUP(AD198,'シフト記号表（勤務時間帯）'!$C$6:$S$35,17,FALSE))</f>
        <v/>
      </c>
      <c r="AE200" s="236" t="str">
        <f>IF(AE198="","",VLOOKUP(AE198,'シフト記号表（勤務時間帯）'!$C$6:$S$35,17,FALSE))</f>
        <v/>
      </c>
      <c r="AF200" s="237" t="str">
        <f>IF(AF198="","",VLOOKUP(AF198,'シフト記号表（勤務時間帯）'!$C$6:$S$35,17,FALSE))</f>
        <v/>
      </c>
      <c r="AG200" s="235" t="str">
        <f>IF(AG198="","",VLOOKUP(AG198,'シフト記号表（勤務時間帯）'!$C$6:$S$35,17,FALSE))</f>
        <v/>
      </c>
      <c r="AH200" s="236" t="str">
        <f>IF(AH198="","",VLOOKUP(AH198,'シフト記号表（勤務時間帯）'!$C$6:$S$35,17,FALSE))</f>
        <v/>
      </c>
      <c r="AI200" s="236" t="str">
        <f>IF(AI198="","",VLOOKUP(AI198,'シフト記号表（勤務時間帯）'!$C$6:$S$35,17,FALSE))</f>
        <v/>
      </c>
      <c r="AJ200" s="236" t="str">
        <f>IF(AJ198="","",VLOOKUP(AJ198,'シフト記号表（勤務時間帯）'!$C$6:$S$35,17,FALSE))</f>
        <v/>
      </c>
      <c r="AK200" s="236" t="str">
        <f>IF(AK198="","",VLOOKUP(AK198,'シフト記号表（勤務時間帯）'!$C$6:$S$35,17,FALSE))</f>
        <v/>
      </c>
      <c r="AL200" s="236" t="str">
        <f>IF(AL198="","",VLOOKUP(AL198,'シフト記号表（勤務時間帯）'!$C$6:$S$35,17,FALSE))</f>
        <v/>
      </c>
      <c r="AM200" s="237" t="str">
        <f>IF(AM198="","",VLOOKUP(AM198,'シフト記号表（勤務時間帯）'!$C$6:$S$35,17,FALSE))</f>
        <v/>
      </c>
      <c r="AN200" s="235" t="str">
        <f>IF(AN198="","",VLOOKUP(AN198,'シフト記号表（勤務時間帯）'!$C$6:$S$35,17,FALSE))</f>
        <v/>
      </c>
      <c r="AO200" s="236" t="str">
        <f>IF(AO198="","",VLOOKUP(AO198,'シフト記号表（勤務時間帯）'!$C$6:$S$35,17,FALSE))</f>
        <v/>
      </c>
      <c r="AP200" s="236" t="str">
        <f>IF(AP198="","",VLOOKUP(AP198,'シフト記号表（勤務時間帯）'!$C$6:$S$35,17,FALSE))</f>
        <v/>
      </c>
      <c r="AQ200" s="236" t="str">
        <f>IF(AQ198="","",VLOOKUP(AQ198,'シフト記号表（勤務時間帯）'!$C$6:$S$35,17,FALSE))</f>
        <v/>
      </c>
      <c r="AR200" s="236" t="str">
        <f>IF(AR198="","",VLOOKUP(AR198,'シフト記号表（勤務時間帯）'!$C$6:$S$35,17,FALSE))</f>
        <v/>
      </c>
      <c r="AS200" s="236" t="str">
        <f>IF(AS198="","",VLOOKUP(AS198,'シフト記号表（勤務時間帯）'!$C$6:$S$35,17,FALSE))</f>
        <v/>
      </c>
      <c r="AT200" s="237" t="str">
        <f>IF(AT198="","",VLOOKUP(AT198,'シフト記号表（勤務時間帯）'!$C$6:$S$35,17,FALSE))</f>
        <v/>
      </c>
      <c r="AU200" s="235" t="str">
        <f>IF(AU198="","",VLOOKUP(AU198,'シフト記号表（勤務時間帯）'!$C$6:$S$35,17,FALSE))</f>
        <v/>
      </c>
      <c r="AV200" s="236" t="str">
        <f>IF(AV198="","",VLOOKUP(AV198,'シフト記号表（勤務時間帯）'!$C$6:$S$35,17,FALSE))</f>
        <v/>
      </c>
      <c r="AW200" s="236" t="str">
        <f>IF(AW198="","",VLOOKUP(AW198,'シフト記号表（勤務時間帯）'!$C$6:$S$35,17,FALSE))</f>
        <v/>
      </c>
      <c r="AX200" s="509">
        <f>IF($BB$3="４週",SUM(S200:AT200),IF($BB$3="暦月",SUM(S200:AW200),""))</f>
        <v>0</v>
      </c>
      <c r="AY200" s="510"/>
      <c r="AZ200" s="511">
        <f>IF($BB$3="４週",AX200/4,IF($BB$3="暦月",'療養通所（100名）'!AX200/('療養通所（100名）'!$BB$8/7),""))</f>
        <v>0</v>
      </c>
      <c r="BA200" s="512"/>
      <c r="BB200" s="432"/>
      <c r="BC200" s="425"/>
      <c r="BD200" s="425"/>
      <c r="BE200" s="425"/>
      <c r="BF200" s="426"/>
    </row>
    <row r="201" spans="2:58" ht="20.25" customHeight="1" x14ac:dyDescent="0.4">
      <c r="B201" s="517">
        <f>B198+1</f>
        <v>60</v>
      </c>
      <c r="C201" s="381"/>
      <c r="D201" s="382"/>
      <c r="E201" s="383"/>
      <c r="F201" s="108"/>
      <c r="G201" s="418"/>
      <c r="H201" s="420"/>
      <c r="I201" s="413"/>
      <c r="J201" s="413"/>
      <c r="K201" s="414"/>
      <c r="L201" s="421"/>
      <c r="M201" s="422"/>
      <c r="N201" s="422"/>
      <c r="O201" s="423"/>
      <c r="P201" s="483" t="s">
        <v>44</v>
      </c>
      <c r="Q201" s="484"/>
      <c r="R201" s="485"/>
      <c r="S201" s="239"/>
      <c r="T201" s="238"/>
      <c r="U201" s="238"/>
      <c r="V201" s="238"/>
      <c r="W201" s="238"/>
      <c r="X201" s="238"/>
      <c r="Y201" s="240"/>
      <c r="Z201" s="239"/>
      <c r="AA201" s="238"/>
      <c r="AB201" s="238"/>
      <c r="AC201" s="238"/>
      <c r="AD201" s="238"/>
      <c r="AE201" s="238"/>
      <c r="AF201" s="240"/>
      <c r="AG201" s="239"/>
      <c r="AH201" s="238"/>
      <c r="AI201" s="238"/>
      <c r="AJ201" s="238"/>
      <c r="AK201" s="238"/>
      <c r="AL201" s="238"/>
      <c r="AM201" s="240"/>
      <c r="AN201" s="239"/>
      <c r="AO201" s="238"/>
      <c r="AP201" s="238"/>
      <c r="AQ201" s="238"/>
      <c r="AR201" s="238"/>
      <c r="AS201" s="238"/>
      <c r="AT201" s="240"/>
      <c r="AU201" s="239"/>
      <c r="AV201" s="238"/>
      <c r="AW201" s="238"/>
      <c r="AX201" s="589"/>
      <c r="AY201" s="590"/>
      <c r="AZ201" s="591"/>
      <c r="BA201" s="592"/>
      <c r="BB201" s="430"/>
      <c r="BC201" s="422"/>
      <c r="BD201" s="422"/>
      <c r="BE201" s="422"/>
      <c r="BF201" s="423"/>
    </row>
    <row r="202" spans="2:58" ht="20.25" customHeight="1" x14ac:dyDescent="0.4">
      <c r="B202" s="517"/>
      <c r="C202" s="384"/>
      <c r="D202" s="385"/>
      <c r="E202" s="386"/>
      <c r="F202" s="83"/>
      <c r="G202" s="408"/>
      <c r="H202" s="412"/>
      <c r="I202" s="413"/>
      <c r="J202" s="413"/>
      <c r="K202" s="414"/>
      <c r="L202" s="368"/>
      <c r="M202" s="369"/>
      <c r="N202" s="369"/>
      <c r="O202" s="370"/>
      <c r="P202" s="499" t="s">
        <v>15</v>
      </c>
      <c r="Q202" s="500"/>
      <c r="R202" s="501"/>
      <c r="S202" s="232" t="str">
        <f>IF(S201="","",VLOOKUP(S201,'シフト記号表（勤務時間帯）'!$C$6:$K$35,9,FALSE))</f>
        <v/>
      </c>
      <c r="T202" s="233" t="str">
        <f>IF(T201="","",VLOOKUP(T201,'シフト記号表（勤務時間帯）'!$C$6:$K$35,9,FALSE))</f>
        <v/>
      </c>
      <c r="U202" s="233" t="str">
        <f>IF(U201="","",VLOOKUP(U201,'シフト記号表（勤務時間帯）'!$C$6:$K$35,9,FALSE))</f>
        <v/>
      </c>
      <c r="V202" s="233" t="str">
        <f>IF(V201="","",VLOOKUP(V201,'シフト記号表（勤務時間帯）'!$C$6:$K$35,9,FALSE))</f>
        <v/>
      </c>
      <c r="W202" s="233" t="str">
        <f>IF(W201="","",VLOOKUP(W201,'シフト記号表（勤務時間帯）'!$C$6:$K$35,9,FALSE))</f>
        <v/>
      </c>
      <c r="X202" s="233" t="str">
        <f>IF(X201="","",VLOOKUP(X201,'シフト記号表（勤務時間帯）'!$C$6:$K$35,9,FALSE))</f>
        <v/>
      </c>
      <c r="Y202" s="234" t="str">
        <f>IF(Y201="","",VLOOKUP(Y201,'シフト記号表（勤務時間帯）'!$C$6:$K$35,9,FALSE))</f>
        <v/>
      </c>
      <c r="Z202" s="232" t="str">
        <f>IF(Z201="","",VLOOKUP(Z201,'シフト記号表（勤務時間帯）'!$C$6:$K$35,9,FALSE))</f>
        <v/>
      </c>
      <c r="AA202" s="233" t="str">
        <f>IF(AA201="","",VLOOKUP(AA201,'シフト記号表（勤務時間帯）'!$C$6:$K$35,9,FALSE))</f>
        <v/>
      </c>
      <c r="AB202" s="233" t="str">
        <f>IF(AB201="","",VLOOKUP(AB201,'シフト記号表（勤務時間帯）'!$C$6:$K$35,9,FALSE))</f>
        <v/>
      </c>
      <c r="AC202" s="233" t="str">
        <f>IF(AC201="","",VLOOKUP(AC201,'シフト記号表（勤務時間帯）'!$C$6:$K$35,9,FALSE))</f>
        <v/>
      </c>
      <c r="AD202" s="233" t="str">
        <f>IF(AD201="","",VLOOKUP(AD201,'シフト記号表（勤務時間帯）'!$C$6:$K$35,9,FALSE))</f>
        <v/>
      </c>
      <c r="AE202" s="233" t="str">
        <f>IF(AE201="","",VLOOKUP(AE201,'シフト記号表（勤務時間帯）'!$C$6:$K$35,9,FALSE))</f>
        <v/>
      </c>
      <c r="AF202" s="234" t="str">
        <f>IF(AF201="","",VLOOKUP(AF201,'シフト記号表（勤務時間帯）'!$C$6:$K$35,9,FALSE))</f>
        <v/>
      </c>
      <c r="AG202" s="232" t="str">
        <f>IF(AG201="","",VLOOKUP(AG201,'シフト記号表（勤務時間帯）'!$C$6:$K$35,9,FALSE))</f>
        <v/>
      </c>
      <c r="AH202" s="233" t="str">
        <f>IF(AH201="","",VLOOKUP(AH201,'シフト記号表（勤務時間帯）'!$C$6:$K$35,9,FALSE))</f>
        <v/>
      </c>
      <c r="AI202" s="233" t="str">
        <f>IF(AI201="","",VLOOKUP(AI201,'シフト記号表（勤務時間帯）'!$C$6:$K$35,9,FALSE))</f>
        <v/>
      </c>
      <c r="AJ202" s="233" t="str">
        <f>IF(AJ201="","",VLOOKUP(AJ201,'シフト記号表（勤務時間帯）'!$C$6:$K$35,9,FALSE))</f>
        <v/>
      </c>
      <c r="AK202" s="233" t="str">
        <f>IF(AK201="","",VLOOKUP(AK201,'シフト記号表（勤務時間帯）'!$C$6:$K$35,9,FALSE))</f>
        <v/>
      </c>
      <c r="AL202" s="233" t="str">
        <f>IF(AL201="","",VLOOKUP(AL201,'シフト記号表（勤務時間帯）'!$C$6:$K$35,9,FALSE))</f>
        <v/>
      </c>
      <c r="AM202" s="234" t="str">
        <f>IF(AM201="","",VLOOKUP(AM201,'シフト記号表（勤務時間帯）'!$C$6:$K$35,9,FALSE))</f>
        <v/>
      </c>
      <c r="AN202" s="232" t="str">
        <f>IF(AN201="","",VLOOKUP(AN201,'シフト記号表（勤務時間帯）'!$C$6:$K$35,9,FALSE))</f>
        <v/>
      </c>
      <c r="AO202" s="233" t="str">
        <f>IF(AO201="","",VLOOKUP(AO201,'シフト記号表（勤務時間帯）'!$C$6:$K$35,9,FALSE))</f>
        <v/>
      </c>
      <c r="AP202" s="233" t="str">
        <f>IF(AP201="","",VLOOKUP(AP201,'シフト記号表（勤務時間帯）'!$C$6:$K$35,9,FALSE))</f>
        <v/>
      </c>
      <c r="AQ202" s="233" t="str">
        <f>IF(AQ201="","",VLOOKUP(AQ201,'シフト記号表（勤務時間帯）'!$C$6:$K$35,9,FALSE))</f>
        <v/>
      </c>
      <c r="AR202" s="233" t="str">
        <f>IF(AR201="","",VLOOKUP(AR201,'シフト記号表（勤務時間帯）'!$C$6:$K$35,9,FALSE))</f>
        <v/>
      </c>
      <c r="AS202" s="233" t="str">
        <f>IF(AS201="","",VLOOKUP(AS201,'シフト記号表（勤務時間帯）'!$C$6:$K$35,9,FALSE))</f>
        <v/>
      </c>
      <c r="AT202" s="234" t="str">
        <f>IF(AT201="","",VLOOKUP(AT201,'シフト記号表（勤務時間帯）'!$C$6:$K$35,9,FALSE))</f>
        <v/>
      </c>
      <c r="AU202" s="232" t="str">
        <f>IF(AU201="","",VLOOKUP(AU201,'シフト記号表（勤務時間帯）'!$C$6:$K$35,9,FALSE))</f>
        <v/>
      </c>
      <c r="AV202" s="233" t="str">
        <f>IF(AV201="","",VLOOKUP(AV201,'シフト記号表（勤務時間帯）'!$C$6:$K$35,9,FALSE))</f>
        <v/>
      </c>
      <c r="AW202" s="233" t="str">
        <f>IF(AW201="","",VLOOKUP(AW201,'シフト記号表（勤務時間帯）'!$C$6:$K$35,9,FALSE))</f>
        <v/>
      </c>
      <c r="AX202" s="502">
        <f>IF($BB$3="４週",SUM(S202:AT202),IF($BB$3="暦月",SUM(S202:AW202),""))</f>
        <v>0</v>
      </c>
      <c r="AY202" s="503"/>
      <c r="AZ202" s="504">
        <f>IF($BB$3="４週",AX202/4,IF($BB$3="暦月",'療養通所（100名）'!AX202/('療養通所（100名）'!$BB$8/7),""))</f>
        <v>0</v>
      </c>
      <c r="BA202" s="505"/>
      <c r="BB202" s="431"/>
      <c r="BC202" s="369"/>
      <c r="BD202" s="369"/>
      <c r="BE202" s="369"/>
      <c r="BF202" s="370"/>
    </row>
    <row r="203" spans="2:58" ht="20.25" customHeight="1" x14ac:dyDescent="0.4">
      <c r="B203" s="517"/>
      <c r="C203" s="387"/>
      <c r="D203" s="388"/>
      <c r="E203" s="389"/>
      <c r="F203" s="111">
        <f>C201</f>
        <v>0</v>
      </c>
      <c r="G203" s="419"/>
      <c r="H203" s="412"/>
      <c r="I203" s="413"/>
      <c r="J203" s="413"/>
      <c r="K203" s="414"/>
      <c r="L203" s="424"/>
      <c r="M203" s="425"/>
      <c r="N203" s="425"/>
      <c r="O203" s="426"/>
      <c r="P203" s="514" t="s">
        <v>45</v>
      </c>
      <c r="Q203" s="515"/>
      <c r="R203" s="516"/>
      <c r="S203" s="235" t="str">
        <f>IF(S201="","",VLOOKUP(S201,'シフト記号表（勤務時間帯）'!$C$6:$S$35,17,FALSE))</f>
        <v/>
      </c>
      <c r="T203" s="236" t="str">
        <f>IF(T201="","",VLOOKUP(T201,'シフト記号表（勤務時間帯）'!$C$6:$S$35,17,FALSE))</f>
        <v/>
      </c>
      <c r="U203" s="236" t="str">
        <f>IF(U201="","",VLOOKUP(U201,'シフト記号表（勤務時間帯）'!$C$6:$S$35,17,FALSE))</f>
        <v/>
      </c>
      <c r="V203" s="236" t="str">
        <f>IF(V201="","",VLOOKUP(V201,'シフト記号表（勤務時間帯）'!$C$6:$S$35,17,FALSE))</f>
        <v/>
      </c>
      <c r="W203" s="236" t="str">
        <f>IF(W201="","",VLOOKUP(W201,'シフト記号表（勤務時間帯）'!$C$6:$S$35,17,FALSE))</f>
        <v/>
      </c>
      <c r="X203" s="236" t="str">
        <f>IF(X201="","",VLOOKUP(X201,'シフト記号表（勤務時間帯）'!$C$6:$S$35,17,FALSE))</f>
        <v/>
      </c>
      <c r="Y203" s="237" t="str">
        <f>IF(Y201="","",VLOOKUP(Y201,'シフト記号表（勤務時間帯）'!$C$6:$S$35,17,FALSE))</f>
        <v/>
      </c>
      <c r="Z203" s="235" t="str">
        <f>IF(Z201="","",VLOOKUP(Z201,'シフト記号表（勤務時間帯）'!$C$6:$S$35,17,FALSE))</f>
        <v/>
      </c>
      <c r="AA203" s="236" t="str">
        <f>IF(AA201="","",VLOOKUP(AA201,'シフト記号表（勤務時間帯）'!$C$6:$S$35,17,FALSE))</f>
        <v/>
      </c>
      <c r="AB203" s="236" t="str">
        <f>IF(AB201="","",VLOOKUP(AB201,'シフト記号表（勤務時間帯）'!$C$6:$S$35,17,FALSE))</f>
        <v/>
      </c>
      <c r="AC203" s="236" t="str">
        <f>IF(AC201="","",VLOOKUP(AC201,'シフト記号表（勤務時間帯）'!$C$6:$S$35,17,FALSE))</f>
        <v/>
      </c>
      <c r="AD203" s="236" t="str">
        <f>IF(AD201="","",VLOOKUP(AD201,'シフト記号表（勤務時間帯）'!$C$6:$S$35,17,FALSE))</f>
        <v/>
      </c>
      <c r="AE203" s="236" t="str">
        <f>IF(AE201="","",VLOOKUP(AE201,'シフト記号表（勤務時間帯）'!$C$6:$S$35,17,FALSE))</f>
        <v/>
      </c>
      <c r="AF203" s="237" t="str">
        <f>IF(AF201="","",VLOOKUP(AF201,'シフト記号表（勤務時間帯）'!$C$6:$S$35,17,FALSE))</f>
        <v/>
      </c>
      <c r="AG203" s="235" t="str">
        <f>IF(AG201="","",VLOOKUP(AG201,'シフト記号表（勤務時間帯）'!$C$6:$S$35,17,FALSE))</f>
        <v/>
      </c>
      <c r="AH203" s="236" t="str">
        <f>IF(AH201="","",VLOOKUP(AH201,'シフト記号表（勤務時間帯）'!$C$6:$S$35,17,FALSE))</f>
        <v/>
      </c>
      <c r="AI203" s="236" t="str">
        <f>IF(AI201="","",VLOOKUP(AI201,'シフト記号表（勤務時間帯）'!$C$6:$S$35,17,FALSE))</f>
        <v/>
      </c>
      <c r="AJ203" s="236" t="str">
        <f>IF(AJ201="","",VLOOKUP(AJ201,'シフト記号表（勤務時間帯）'!$C$6:$S$35,17,FALSE))</f>
        <v/>
      </c>
      <c r="AK203" s="236" t="str">
        <f>IF(AK201="","",VLOOKUP(AK201,'シフト記号表（勤務時間帯）'!$C$6:$S$35,17,FALSE))</f>
        <v/>
      </c>
      <c r="AL203" s="236" t="str">
        <f>IF(AL201="","",VLOOKUP(AL201,'シフト記号表（勤務時間帯）'!$C$6:$S$35,17,FALSE))</f>
        <v/>
      </c>
      <c r="AM203" s="237" t="str">
        <f>IF(AM201="","",VLOOKUP(AM201,'シフト記号表（勤務時間帯）'!$C$6:$S$35,17,FALSE))</f>
        <v/>
      </c>
      <c r="AN203" s="235" t="str">
        <f>IF(AN201="","",VLOOKUP(AN201,'シフト記号表（勤務時間帯）'!$C$6:$S$35,17,FALSE))</f>
        <v/>
      </c>
      <c r="AO203" s="236" t="str">
        <f>IF(AO201="","",VLOOKUP(AO201,'シフト記号表（勤務時間帯）'!$C$6:$S$35,17,FALSE))</f>
        <v/>
      </c>
      <c r="AP203" s="236" t="str">
        <f>IF(AP201="","",VLOOKUP(AP201,'シフト記号表（勤務時間帯）'!$C$6:$S$35,17,FALSE))</f>
        <v/>
      </c>
      <c r="AQ203" s="236" t="str">
        <f>IF(AQ201="","",VLOOKUP(AQ201,'シフト記号表（勤務時間帯）'!$C$6:$S$35,17,FALSE))</f>
        <v/>
      </c>
      <c r="AR203" s="236" t="str">
        <f>IF(AR201="","",VLOOKUP(AR201,'シフト記号表（勤務時間帯）'!$C$6:$S$35,17,FALSE))</f>
        <v/>
      </c>
      <c r="AS203" s="236" t="str">
        <f>IF(AS201="","",VLOOKUP(AS201,'シフト記号表（勤務時間帯）'!$C$6:$S$35,17,FALSE))</f>
        <v/>
      </c>
      <c r="AT203" s="237" t="str">
        <f>IF(AT201="","",VLOOKUP(AT201,'シフト記号表（勤務時間帯）'!$C$6:$S$35,17,FALSE))</f>
        <v/>
      </c>
      <c r="AU203" s="235" t="str">
        <f>IF(AU201="","",VLOOKUP(AU201,'シフト記号表（勤務時間帯）'!$C$6:$S$35,17,FALSE))</f>
        <v/>
      </c>
      <c r="AV203" s="236" t="str">
        <f>IF(AV201="","",VLOOKUP(AV201,'シフト記号表（勤務時間帯）'!$C$6:$S$35,17,FALSE))</f>
        <v/>
      </c>
      <c r="AW203" s="236" t="str">
        <f>IF(AW201="","",VLOOKUP(AW201,'シフト記号表（勤務時間帯）'!$C$6:$S$35,17,FALSE))</f>
        <v/>
      </c>
      <c r="AX203" s="509">
        <f>IF($BB$3="４週",SUM(S203:AT203),IF($BB$3="暦月",SUM(S203:AW203),""))</f>
        <v>0</v>
      </c>
      <c r="AY203" s="510"/>
      <c r="AZ203" s="511">
        <f>IF($BB$3="４週",AX203/4,IF($BB$3="暦月",'療養通所（100名）'!AX203/('療養通所（100名）'!$BB$8/7),""))</f>
        <v>0</v>
      </c>
      <c r="BA203" s="512"/>
      <c r="BB203" s="432"/>
      <c r="BC203" s="425"/>
      <c r="BD203" s="425"/>
      <c r="BE203" s="425"/>
      <c r="BF203" s="426"/>
    </row>
    <row r="204" spans="2:58" ht="20.25" customHeight="1" x14ac:dyDescent="0.4">
      <c r="B204" s="517">
        <f>B201+1</f>
        <v>61</v>
      </c>
      <c r="C204" s="381"/>
      <c r="D204" s="382"/>
      <c r="E204" s="383"/>
      <c r="F204" s="108"/>
      <c r="G204" s="418"/>
      <c r="H204" s="420"/>
      <c r="I204" s="413"/>
      <c r="J204" s="413"/>
      <c r="K204" s="414"/>
      <c r="L204" s="421"/>
      <c r="M204" s="422"/>
      <c r="N204" s="422"/>
      <c r="O204" s="423"/>
      <c r="P204" s="483" t="s">
        <v>44</v>
      </c>
      <c r="Q204" s="484"/>
      <c r="R204" s="485"/>
      <c r="S204" s="239"/>
      <c r="T204" s="238"/>
      <c r="U204" s="238"/>
      <c r="V204" s="238"/>
      <c r="W204" s="238"/>
      <c r="X204" s="238"/>
      <c r="Y204" s="240"/>
      <c r="Z204" s="239"/>
      <c r="AA204" s="238"/>
      <c r="AB204" s="238"/>
      <c r="AC204" s="238"/>
      <c r="AD204" s="238"/>
      <c r="AE204" s="238"/>
      <c r="AF204" s="240"/>
      <c r="AG204" s="239"/>
      <c r="AH204" s="238"/>
      <c r="AI204" s="238"/>
      <c r="AJ204" s="238"/>
      <c r="AK204" s="238"/>
      <c r="AL204" s="238"/>
      <c r="AM204" s="240"/>
      <c r="AN204" s="239"/>
      <c r="AO204" s="238"/>
      <c r="AP204" s="238"/>
      <c r="AQ204" s="238"/>
      <c r="AR204" s="238"/>
      <c r="AS204" s="238"/>
      <c r="AT204" s="240"/>
      <c r="AU204" s="239"/>
      <c r="AV204" s="238"/>
      <c r="AW204" s="238"/>
      <c r="AX204" s="589"/>
      <c r="AY204" s="590"/>
      <c r="AZ204" s="591"/>
      <c r="BA204" s="592"/>
      <c r="BB204" s="430"/>
      <c r="BC204" s="422"/>
      <c r="BD204" s="422"/>
      <c r="BE204" s="422"/>
      <c r="BF204" s="423"/>
    </row>
    <row r="205" spans="2:58" ht="20.25" customHeight="1" x14ac:dyDescent="0.4">
      <c r="B205" s="517"/>
      <c r="C205" s="384"/>
      <c r="D205" s="385"/>
      <c r="E205" s="386"/>
      <c r="F205" s="83"/>
      <c r="G205" s="408"/>
      <c r="H205" s="412"/>
      <c r="I205" s="413"/>
      <c r="J205" s="413"/>
      <c r="K205" s="414"/>
      <c r="L205" s="368"/>
      <c r="M205" s="369"/>
      <c r="N205" s="369"/>
      <c r="O205" s="370"/>
      <c r="P205" s="499" t="s">
        <v>15</v>
      </c>
      <c r="Q205" s="500"/>
      <c r="R205" s="501"/>
      <c r="S205" s="232" t="str">
        <f>IF(S204="","",VLOOKUP(S204,'シフト記号表（勤務時間帯）'!$C$6:$K$35,9,FALSE))</f>
        <v/>
      </c>
      <c r="T205" s="233" t="str">
        <f>IF(T204="","",VLOOKUP(T204,'シフト記号表（勤務時間帯）'!$C$6:$K$35,9,FALSE))</f>
        <v/>
      </c>
      <c r="U205" s="233" t="str">
        <f>IF(U204="","",VLOOKUP(U204,'シフト記号表（勤務時間帯）'!$C$6:$K$35,9,FALSE))</f>
        <v/>
      </c>
      <c r="V205" s="233" t="str">
        <f>IF(V204="","",VLOOKUP(V204,'シフト記号表（勤務時間帯）'!$C$6:$K$35,9,FALSE))</f>
        <v/>
      </c>
      <c r="W205" s="233" t="str">
        <f>IF(W204="","",VLOOKUP(W204,'シフト記号表（勤務時間帯）'!$C$6:$K$35,9,FALSE))</f>
        <v/>
      </c>
      <c r="X205" s="233" t="str">
        <f>IF(X204="","",VLOOKUP(X204,'シフト記号表（勤務時間帯）'!$C$6:$K$35,9,FALSE))</f>
        <v/>
      </c>
      <c r="Y205" s="234" t="str">
        <f>IF(Y204="","",VLOOKUP(Y204,'シフト記号表（勤務時間帯）'!$C$6:$K$35,9,FALSE))</f>
        <v/>
      </c>
      <c r="Z205" s="232" t="str">
        <f>IF(Z204="","",VLOOKUP(Z204,'シフト記号表（勤務時間帯）'!$C$6:$K$35,9,FALSE))</f>
        <v/>
      </c>
      <c r="AA205" s="233" t="str">
        <f>IF(AA204="","",VLOOKUP(AA204,'シフト記号表（勤務時間帯）'!$C$6:$K$35,9,FALSE))</f>
        <v/>
      </c>
      <c r="AB205" s="233" t="str">
        <f>IF(AB204="","",VLOOKUP(AB204,'シフト記号表（勤務時間帯）'!$C$6:$K$35,9,FALSE))</f>
        <v/>
      </c>
      <c r="AC205" s="233" t="str">
        <f>IF(AC204="","",VLOOKUP(AC204,'シフト記号表（勤務時間帯）'!$C$6:$K$35,9,FALSE))</f>
        <v/>
      </c>
      <c r="AD205" s="233" t="str">
        <f>IF(AD204="","",VLOOKUP(AD204,'シフト記号表（勤務時間帯）'!$C$6:$K$35,9,FALSE))</f>
        <v/>
      </c>
      <c r="AE205" s="233" t="str">
        <f>IF(AE204="","",VLOOKUP(AE204,'シフト記号表（勤務時間帯）'!$C$6:$K$35,9,FALSE))</f>
        <v/>
      </c>
      <c r="AF205" s="234" t="str">
        <f>IF(AF204="","",VLOOKUP(AF204,'シフト記号表（勤務時間帯）'!$C$6:$K$35,9,FALSE))</f>
        <v/>
      </c>
      <c r="AG205" s="232" t="str">
        <f>IF(AG204="","",VLOOKUP(AG204,'シフト記号表（勤務時間帯）'!$C$6:$K$35,9,FALSE))</f>
        <v/>
      </c>
      <c r="AH205" s="233" t="str">
        <f>IF(AH204="","",VLOOKUP(AH204,'シフト記号表（勤務時間帯）'!$C$6:$K$35,9,FALSE))</f>
        <v/>
      </c>
      <c r="AI205" s="233" t="str">
        <f>IF(AI204="","",VLOOKUP(AI204,'シフト記号表（勤務時間帯）'!$C$6:$K$35,9,FALSE))</f>
        <v/>
      </c>
      <c r="AJ205" s="233" t="str">
        <f>IF(AJ204="","",VLOOKUP(AJ204,'シフト記号表（勤務時間帯）'!$C$6:$K$35,9,FALSE))</f>
        <v/>
      </c>
      <c r="AK205" s="233" t="str">
        <f>IF(AK204="","",VLOOKUP(AK204,'シフト記号表（勤務時間帯）'!$C$6:$K$35,9,FALSE))</f>
        <v/>
      </c>
      <c r="AL205" s="233" t="str">
        <f>IF(AL204="","",VLOOKUP(AL204,'シフト記号表（勤務時間帯）'!$C$6:$K$35,9,FALSE))</f>
        <v/>
      </c>
      <c r="AM205" s="234" t="str">
        <f>IF(AM204="","",VLOOKUP(AM204,'シフト記号表（勤務時間帯）'!$C$6:$K$35,9,FALSE))</f>
        <v/>
      </c>
      <c r="AN205" s="232" t="str">
        <f>IF(AN204="","",VLOOKUP(AN204,'シフト記号表（勤務時間帯）'!$C$6:$K$35,9,FALSE))</f>
        <v/>
      </c>
      <c r="AO205" s="233" t="str">
        <f>IF(AO204="","",VLOOKUP(AO204,'シフト記号表（勤務時間帯）'!$C$6:$K$35,9,FALSE))</f>
        <v/>
      </c>
      <c r="AP205" s="233" t="str">
        <f>IF(AP204="","",VLOOKUP(AP204,'シフト記号表（勤務時間帯）'!$C$6:$K$35,9,FALSE))</f>
        <v/>
      </c>
      <c r="AQ205" s="233" t="str">
        <f>IF(AQ204="","",VLOOKUP(AQ204,'シフト記号表（勤務時間帯）'!$C$6:$K$35,9,FALSE))</f>
        <v/>
      </c>
      <c r="AR205" s="233" t="str">
        <f>IF(AR204="","",VLOOKUP(AR204,'シフト記号表（勤務時間帯）'!$C$6:$K$35,9,FALSE))</f>
        <v/>
      </c>
      <c r="AS205" s="233" t="str">
        <f>IF(AS204="","",VLOOKUP(AS204,'シフト記号表（勤務時間帯）'!$C$6:$K$35,9,FALSE))</f>
        <v/>
      </c>
      <c r="AT205" s="234" t="str">
        <f>IF(AT204="","",VLOOKUP(AT204,'シフト記号表（勤務時間帯）'!$C$6:$K$35,9,FALSE))</f>
        <v/>
      </c>
      <c r="AU205" s="232" t="str">
        <f>IF(AU204="","",VLOOKUP(AU204,'シフト記号表（勤務時間帯）'!$C$6:$K$35,9,FALSE))</f>
        <v/>
      </c>
      <c r="AV205" s="233" t="str">
        <f>IF(AV204="","",VLOOKUP(AV204,'シフト記号表（勤務時間帯）'!$C$6:$K$35,9,FALSE))</f>
        <v/>
      </c>
      <c r="AW205" s="233" t="str">
        <f>IF(AW204="","",VLOOKUP(AW204,'シフト記号表（勤務時間帯）'!$C$6:$K$35,9,FALSE))</f>
        <v/>
      </c>
      <c r="AX205" s="502">
        <f>IF($BB$3="４週",SUM(S205:AT205),IF($BB$3="暦月",SUM(S205:AW205),""))</f>
        <v>0</v>
      </c>
      <c r="AY205" s="503"/>
      <c r="AZ205" s="504">
        <f>IF($BB$3="４週",AX205/4,IF($BB$3="暦月",'療養通所（100名）'!AX205/('療養通所（100名）'!$BB$8/7),""))</f>
        <v>0</v>
      </c>
      <c r="BA205" s="505"/>
      <c r="BB205" s="431"/>
      <c r="BC205" s="369"/>
      <c r="BD205" s="369"/>
      <c r="BE205" s="369"/>
      <c r="BF205" s="370"/>
    </row>
    <row r="206" spans="2:58" ht="20.25" customHeight="1" x14ac:dyDescent="0.4">
      <c r="B206" s="517"/>
      <c r="C206" s="387"/>
      <c r="D206" s="388"/>
      <c r="E206" s="389"/>
      <c r="F206" s="111">
        <f>C204</f>
        <v>0</v>
      </c>
      <c r="G206" s="419"/>
      <c r="H206" s="412"/>
      <c r="I206" s="413"/>
      <c r="J206" s="413"/>
      <c r="K206" s="414"/>
      <c r="L206" s="424"/>
      <c r="M206" s="425"/>
      <c r="N206" s="425"/>
      <c r="O206" s="426"/>
      <c r="P206" s="514" t="s">
        <v>45</v>
      </c>
      <c r="Q206" s="515"/>
      <c r="R206" s="516"/>
      <c r="S206" s="235" t="str">
        <f>IF(S204="","",VLOOKUP(S204,'シフト記号表（勤務時間帯）'!$C$6:$S$35,17,FALSE))</f>
        <v/>
      </c>
      <c r="T206" s="236" t="str">
        <f>IF(T204="","",VLOOKUP(T204,'シフト記号表（勤務時間帯）'!$C$6:$S$35,17,FALSE))</f>
        <v/>
      </c>
      <c r="U206" s="236" t="str">
        <f>IF(U204="","",VLOOKUP(U204,'シフト記号表（勤務時間帯）'!$C$6:$S$35,17,FALSE))</f>
        <v/>
      </c>
      <c r="V206" s="236" t="str">
        <f>IF(V204="","",VLOOKUP(V204,'シフト記号表（勤務時間帯）'!$C$6:$S$35,17,FALSE))</f>
        <v/>
      </c>
      <c r="W206" s="236" t="str">
        <f>IF(W204="","",VLOOKUP(W204,'シフト記号表（勤務時間帯）'!$C$6:$S$35,17,FALSE))</f>
        <v/>
      </c>
      <c r="X206" s="236" t="str">
        <f>IF(X204="","",VLOOKUP(X204,'シフト記号表（勤務時間帯）'!$C$6:$S$35,17,FALSE))</f>
        <v/>
      </c>
      <c r="Y206" s="237" t="str">
        <f>IF(Y204="","",VLOOKUP(Y204,'シフト記号表（勤務時間帯）'!$C$6:$S$35,17,FALSE))</f>
        <v/>
      </c>
      <c r="Z206" s="235" t="str">
        <f>IF(Z204="","",VLOOKUP(Z204,'シフト記号表（勤務時間帯）'!$C$6:$S$35,17,FALSE))</f>
        <v/>
      </c>
      <c r="AA206" s="236" t="str">
        <f>IF(AA204="","",VLOOKUP(AA204,'シフト記号表（勤務時間帯）'!$C$6:$S$35,17,FALSE))</f>
        <v/>
      </c>
      <c r="AB206" s="236" t="str">
        <f>IF(AB204="","",VLOOKUP(AB204,'シフト記号表（勤務時間帯）'!$C$6:$S$35,17,FALSE))</f>
        <v/>
      </c>
      <c r="AC206" s="236" t="str">
        <f>IF(AC204="","",VLOOKUP(AC204,'シフト記号表（勤務時間帯）'!$C$6:$S$35,17,FALSE))</f>
        <v/>
      </c>
      <c r="AD206" s="236" t="str">
        <f>IF(AD204="","",VLOOKUP(AD204,'シフト記号表（勤務時間帯）'!$C$6:$S$35,17,FALSE))</f>
        <v/>
      </c>
      <c r="AE206" s="236" t="str">
        <f>IF(AE204="","",VLOOKUP(AE204,'シフト記号表（勤務時間帯）'!$C$6:$S$35,17,FALSE))</f>
        <v/>
      </c>
      <c r="AF206" s="237" t="str">
        <f>IF(AF204="","",VLOOKUP(AF204,'シフト記号表（勤務時間帯）'!$C$6:$S$35,17,FALSE))</f>
        <v/>
      </c>
      <c r="AG206" s="235" t="str">
        <f>IF(AG204="","",VLOOKUP(AG204,'シフト記号表（勤務時間帯）'!$C$6:$S$35,17,FALSE))</f>
        <v/>
      </c>
      <c r="AH206" s="236" t="str">
        <f>IF(AH204="","",VLOOKUP(AH204,'シフト記号表（勤務時間帯）'!$C$6:$S$35,17,FALSE))</f>
        <v/>
      </c>
      <c r="AI206" s="236" t="str">
        <f>IF(AI204="","",VLOOKUP(AI204,'シフト記号表（勤務時間帯）'!$C$6:$S$35,17,FALSE))</f>
        <v/>
      </c>
      <c r="AJ206" s="236" t="str">
        <f>IF(AJ204="","",VLOOKUP(AJ204,'シフト記号表（勤務時間帯）'!$C$6:$S$35,17,FALSE))</f>
        <v/>
      </c>
      <c r="AK206" s="236" t="str">
        <f>IF(AK204="","",VLOOKUP(AK204,'シフト記号表（勤務時間帯）'!$C$6:$S$35,17,FALSE))</f>
        <v/>
      </c>
      <c r="AL206" s="236" t="str">
        <f>IF(AL204="","",VLOOKUP(AL204,'シフト記号表（勤務時間帯）'!$C$6:$S$35,17,FALSE))</f>
        <v/>
      </c>
      <c r="AM206" s="237" t="str">
        <f>IF(AM204="","",VLOOKUP(AM204,'シフト記号表（勤務時間帯）'!$C$6:$S$35,17,FALSE))</f>
        <v/>
      </c>
      <c r="AN206" s="235" t="str">
        <f>IF(AN204="","",VLOOKUP(AN204,'シフト記号表（勤務時間帯）'!$C$6:$S$35,17,FALSE))</f>
        <v/>
      </c>
      <c r="AO206" s="236" t="str">
        <f>IF(AO204="","",VLOOKUP(AO204,'シフト記号表（勤務時間帯）'!$C$6:$S$35,17,FALSE))</f>
        <v/>
      </c>
      <c r="AP206" s="236" t="str">
        <f>IF(AP204="","",VLOOKUP(AP204,'シフト記号表（勤務時間帯）'!$C$6:$S$35,17,FALSE))</f>
        <v/>
      </c>
      <c r="AQ206" s="236" t="str">
        <f>IF(AQ204="","",VLOOKUP(AQ204,'シフト記号表（勤務時間帯）'!$C$6:$S$35,17,FALSE))</f>
        <v/>
      </c>
      <c r="AR206" s="236" t="str">
        <f>IF(AR204="","",VLOOKUP(AR204,'シフト記号表（勤務時間帯）'!$C$6:$S$35,17,FALSE))</f>
        <v/>
      </c>
      <c r="AS206" s="236" t="str">
        <f>IF(AS204="","",VLOOKUP(AS204,'シフト記号表（勤務時間帯）'!$C$6:$S$35,17,FALSE))</f>
        <v/>
      </c>
      <c r="AT206" s="237" t="str">
        <f>IF(AT204="","",VLOOKUP(AT204,'シフト記号表（勤務時間帯）'!$C$6:$S$35,17,FALSE))</f>
        <v/>
      </c>
      <c r="AU206" s="235" t="str">
        <f>IF(AU204="","",VLOOKUP(AU204,'シフト記号表（勤務時間帯）'!$C$6:$S$35,17,FALSE))</f>
        <v/>
      </c>
      <c r="AV206" s="236" t="str">
        <f>IF(AV204="","",VLOOKUP(AV204,'シフト記号表（勤務時間帯）'!$C$6:$S$35,17,FALSE))</f>
        <v/>
      </c>
      <c r="AW206" s="236" t="str">
        <f>IF(AW204="","",VLOOKUP(AW204,'シフト記号表（勤務時間帯）'!$C$6:$S$35,17,FALSE))</f>
        <v/>
      </c>
      <c r="AX206" s="509">
        <f>IF($BB$3="４週",SUM(S206:AT206),IF($BB$3="暦月",SUM(S206:AW206),""))</f>
        <v>0</v>
      </c>
      <c r="AY206" s="510"/>
      <c r="AZ206" s="511">
        <f>IF($BB$3="４週",AX206/4,IF($BB$3="暦月",'療養通所（100名）'!AX206/('療養通所（100名）'!$BB$8/7),""))</f>
        <v>0</v>
      </c>
      <c r="BA206" s="512"/>
      <c r="BB206" s="432"/>
      <c r="BC206" s="425"/>
      <c r="BD206" s="425"/>
      <c r="BE206" s="425"/>
      <c r="BF206" s="426"/>
    </row>
    <row r="207" spans="2:58" ht="20.25" customHeight="1" x14ac:dyDescent="0.4">
      <c r="B207" s="517">
        <f>B204+1</f>
        <v>62</v>
      </c>
      <c r="C207" s="381"/>
      <c r="D207" s="382"/>
      <c r="E207" s="383"/>
      <c r="F207" s="108"/>
      <c r="G207" s="418"/>
      <c r="H207" s="420"/>
      <c r="I207" s="413"/>
      <c r="J207" s="413"/>
      <c r="K207" s="414"/>
      <c r="L207" s="421"/>
      <c r="M207" s="422"/>
      <c r="N207" s="422"/>
      <c r="O207" s="423"/>
      <c r="P207" s="483" t="s">
        <v>44</v>
      </c>
      <c r="Q207" s="484"/>
      <c r="R207" s="485"/>
      <c r="S207" s="239"/>
      <c r="T207" s="238"/>
      <c r="U207" s="238"/>
      <c r="V207" s="238"/>
      <c r="W207" s="238"/>
      <c r="X207" s="238"/>
      <c r="Y207" s="240"/>
      <c r="Z207" s="239"/>
      <c r="AA207" s="238"/>
      <c r="AB207" s="238"/>
      <c r="AC207" s="238"/>
      <c r="AD207" s="238"/>
      <c r="AE207" s="238"/>
      <c r="AF207" s="240"/>
      <c r="AG207" s="239"/>
      <c r="AH207" s="238"/>
      <c r="AI207" s="238"/>
      <c r="AJ207" s="238"/>
      <c r="AK207" s="238"/>
      <c r="AL207" s="238"/>
      <c r="AM207" s="240"/>
      <c r="AN207" s="239"/>
      <c r="AO207" s="238"/>
      <c r="AP207" s="238"/>
      <c r="AQ207" s="238"/>
      <c r="AR207" s="238"/>
      <c r="AS207" s="238"/>
      <c r="AT207" s="240"/>
      <c r="AU207" s="239"/>
      <c r="AV207" s="238"/>
      <c r="AW207" s="238"/>
      <c r="AX207" s="589"/>
      <c r="AY207" s="590"/>
      <c r="AZ207" s="591"/>
      <c r="BA207" s="592"/>
      <c r="BB207" s="430"/>
      <c r="BC207" s="422"/>
      <c r="BD207" s="422"/>
      <c r="BE207" s="422"/>
      <c r="BF207" s="423"/>
    </row>
    <row r="208" spans="2:58" ht="20.25" customHeight="1" x14ac:dyDescent="0.4">
      <c r="B208" s="517"/>
      <c r="C208" s="384"/>
      <c r="D208" s="385"/>
      <c r="E208" s="386"/>
      <c r="F208" s="83"/>
      <c r="G208" s="408"/>
      <c r="H208" s="412"/>
      <c r="I208" s="413"/>
      <c r="J208" s="413"/>
      <c r="K208" s="414"/>
      <c r="L208" s="368"/>
      <c r="M208" s="369"/>
      <c r="N208" s="369"/>
      <c r="O208" s="370"/>
      <c r="P208" s="499" t="s">
        <v>15</v>
      </c>
      <c r="Q208" s="500"/>
      <c r="R208" s="501"/>
      <c r="S208" s="232" t="str">
        <f>IF(S207="","",VLOOKUP(S207,'シフト記号表（勤務時間帯）'!$C$6:$K$35,9,FALSE))</f>
        <v/>
      </c>
      <c r="T208" s="233" t="str">
        <f>IF(T207="","",VLOOKUP(T207,'シフト記号表（勤務時間帯）'!$C$6:$K$35,9,FALSE))</f>
        <v/>
      </c>
      <c r="U208" s="233" t="str">
        <f>IF(U207="","",VLOOKUP(U207,'シフト記号表（勤務時間帯）'!$C$6:$K$35,9,FALSE))</f>
        <v/>
      </c>
      <c r="V208" s="233" t="str">
        <f>IF(V207="","",VLOOKUP(V207,'シフト記号表（勤務時間帯）'!$C$6:$K$35,9,FALSE))</f>
        <v/>
      </c>
      <c r="W208" s="233" t="str">
        <f>IF(W207="","",VLOOKUP(W207,'シフト記号表（勤務時間帯）'!$C$6:$K$35,9,FALSE))</f>
        <v/>
      </c>
      <c r="X208" s="233" t="str">
        <f>IF(X207="","",VLOOKUP(X207,'シフト記号表（勤務時間帯）'!$C$6:$K$35,9,FALSE))</f>
        <v/>
      </c>
      <c r="Y208" s="234" t="str">
        <f>IF(Y207="","",VLOOKUP(Y207,'シフト記号表（勤務時間帯）'!$C$6:$K$35,9,FALSE))</f>
        <v/>
      </c>
      <c r="Z208" s="232" t="str">
        <f>IF(Z207="","",VLOOKUP(Z207,'シフト記号表（勤務時間帯）'!$C$6:$K$35,9,FALSE))</f>
        <v/>
      </c>
      <c r="AA208" s="233" t="str">
        <f>IF(AA207="","",VLOOKUP(AA207,'シフト記号表（勤務時間帯）'!$C$6:$K$35,9,FALSE))</f>
        <v/>
      </c>
      <c r="AB208" s="233" t="str">
        <f>IF(AB207="","",VLOOKUP(AB207,'シフト記号表（勤務時間帯）'!$C$6:$K$35,9,FALSE))</f>
        <v/>
      </c>
      <c r="AC208" s="233" t="str">
        <f>IF(AC207="","",VLOOKUP(AC207,'シフト記号表（勤務時間帯）'!$C$6:$K$35,9,FALSE))</f>
        <v/>
      </c>
      <c r="AD208" s="233" t="str">
        <f>IF(AD207="","",VLOOKUP(AD207,'シフト記号表（勤務時間帯）'!$C$6:$K$35,9,FALSE))</f>
        <v/>
      </c>
      <c r="AE208" s="233" t="str">
        <f>IF(AE207="","",VLOOKUP(AE207,'シフト記号表（勤務時間帯）'!$C$6:$K$35,9,FALSE))</f>
        <v/>
      </c>
      <c r="AF208" s="234" t="str">
        <f>IF(AF207="","",VLOOKUP(AF207,'シフト記号表（勤務時間帯）'!$C$6:$K$35,9,FALSE))</f>
        <v/>
      </c>
      <c r="AG208" s="232" t="str">
        <f>IF(AG207="","",VLOOKUP(AG207,'シフト記号表（勤務時間帯）'!$C$6:$K$35,9,FALSE))</f>
        <v/>
      </c>
      <c r="AH208" s="233" t="str">
        <f>IF(AH207="","",VLOOKUP(AH207,'シフト記号表（勤務時間帯）'!$C$6:$K$35,9,FALSE))</f>
        <v/>
      </c>
      <c r="AI208" s="233" t="str">
        <f>IF(AI207="","",VLOOKUP(AI207,'シフト記号表（勤務時間帯）'!$C$6:$K$35,9,FALSE))</f>
        <v/>
      </c>
      <c r="AJ208" s="233" t="str">
        <f>IF(AJ207="","",VLOOKUP(AJ207,'シフト記号表（勤務時間帯）'!$C$6:$K$35,9,FALSE))</f>
        <v/>
      </c>
      <c r="AK208" s="233" t="str">
        <f>IF(AK207="","",VLOOKUP(AK207,'シフト記号表（勤務時間帯）'!$C$6:$K$35,9,FALSE))</f>
        <v/>
      </c>
      <c r="AL208" s="233" t="str">
        <f>IF(AL207="","",VLOOKUP(AL207,'シフト記号表（勤務時間帯）'!$C$6:$K$35,9,FALSE))</f>
        <v/>
      </c>
      <c r="AM208" s="234" t="str">
        <f>IF(AM207="","",VLOOKUP(AM207,'シフト記号表（勤務時間帯）'!$C$6:$K$35,9,FALSE))</f>
        <v/>
      </c>
      <c r="AN208" s="232" t="str">
        <f>IF(AN207="","",VLOOKUP(AN207,'シフト記号表（勤務時間帯）'!$C$6:$K$35,9,FALSE))</f>
        <v/>
      </c>
      <c r="AO208" s="233" t="str">
        <f>IF(AO207="","",VLOOKUP(AO207,'シフト記号表（勤務時間帯）'!$C$6:$K$35,9,FALSE))</f>
        <v/>
      </c>
      <c r="AP208" s="233" t="str">
        <f>IF(AP207="","",VLOOKUP(AP207,'シフト記号表（勤務時間帯）'!$C$6:$K$35,9,FALSE))</f>
        <v/>
      </c>
      <c r="AQ208" s="233" t="str">
        <f>IF(AQ207="","",VLOOKUP(AQ207,'シフト記号表（勤務時間帯）'!$C$6:$K$35,9,FALSE))</f>
        <v/>
      </c>
      <c r="AR208" s="233" t="str">
        <f>IF(AR207="","",VLOOKUP(AR207,'シフト記号表（勤務時間帯）'!$C$6:$K$35,9,FALSE))</f>
        <v/>
      </c>
      <c r="AS208" s="233" t="str">
        <f>IF(AS207="","",VLOOKUP(AS207,'シフト記号表（勤務時間帯）'!$C$6:$K$35,9,FALSE))</f>
        <v/>
      </c>
      <c r="AT208" s="234" t="str">
        <f>IF(AT207="","",VLOOKUP(AT207,'シフト記号表（勤務時間帯）'!$C$6:$K$35,9,FALSE))</f>
        <v/>
      </c>
      <c r="AU208" s="232" t="str">
        <f>IF(AU207="","",VLOOKUP(AU207,'シフト記号表（勤務時間帯）'!$C$6:$K$35,9,FALSE))</f>
        <v/>
      </c>
      <c r="AV208" s="233" t="str">
        <f>IF(AV207="","",VLOOKUP(AV207,'シフト記号表（勤務時間帯）'!$C$6:$K$35,9,FALSE))</f>
        <v/>
      </c>
      <c r="AW208" s="233" t="str">
        <f>IF(AW207="","",VLOOKUP(AW207,'シフト記号表（勤務時間帯）'!$C$6:$K$35,9,FALSE))</f>
        <v/>
      </c>
      <c r="AX208" s="502">
        <f>IF($BB$3="４週",SUM(S208:AT208),IF($BB$3="暦月",SUM(S208:AW208),""))</f>
        <v>0</v>
      </c>
      <c r="AY208" s="503"/>
      <c r="AZ208" s="504">
        <f>IF($BB$3="４週",AX208/4,IF($BB$3="暦月",'療養通所（100名）'!AX208/('療養通所（100名）'!$BB$8/7),""))</f>
        <v>0</v>
      </c>
      <c r="BA208" s="505"/>
      <c r="BB208" s="431"/>
      <c r="BC208" s="369"/>
      <c r="BD208" s="369"/>
      <c r="BE208" s="369"/>
      <c r="BF208" s="370"/>
    </row>
    <row r="209" spans="2:58" ht="20.25" customHeight="1" x14ac:dyDescent="0.4">
      <c r="B209" s="517"/>
      <c r="C209" s="387"/>
      <c r="D209" s="388"/>
      <c r="E209" s="389"/>
      <c r="F209" s="111">
        <f>C207</f>
        <v>0</v>
      </c>
      <c r="G209" s="419"/>
      <c r="H209" s="412"/>
      <c r="I209" s="413"/>
      <c r="J209" s="413"/>
      <c r="K209" s="414"/>
      <c r="L209" s="424"/>
      <c r="M209" s="425"/>
      <c r="N209" s="425"/>
      <c r="O209" s="426"/>
      <c r="P209" s="514" t="s">
        <v>45</v>
      </c>
      <c r="Q209" s="515"/>
      <c r="R209" s="516"/>
      <c r="S209" s="235" t="str">
        <f>IF(S207="","",VLOOKUP(S207,'シフト記号表（勤務時間帯）'!$C$6:$S$35,17,FALSE))</f>
        <v/>
      </c>
      <c r="T209" s="236" t="str">
        <f>IF(T207="","",VLOOKUP(T207,'シフト記号表（勤務時間帯）'!$C$6:$S$35,17,FALSE))</f>
        <v/>
      </c>
      <c r="U209" s="236" t="str">
        <f>IF(U207="","",VLOOKUP(U207,'シフト記号表（勤務時間帯）'!$C$6:$S$35,17,FALSE))</f>
        <v/>
      </c>
      <c r="V209" s="236" t="str">
        <f>IF(V207="","",VLOOKUP(V207,'シフト記号表（勤務時間帯）'!$C$6:$S$35,17,FALSE))</f>
        <v/>
      </c>
      <c r="W209" s="236" t="str">
        <f>IF(W207="","",VLOOKUP(W207,'シフト記号表（勤務時間帯）'!$C$6:$S$35,17,FALSE))</f>
        <v/>
      </c>
      <c r="X209" s="236" t="str">
        <f>IF(X207="","",VLOOKUP(X207,'シフト記号表（勤務時間帯）'!$C$6:$S$35,17,FALSE))</f>
        <v/>
      </c>
      <c r="Y209" s="237" t="str">
        <f>IF(Y207="","",VLOOKUP(Y207,'シフト記号表（勤務時間帯）'!$C$6:$S$35,17,FALSE))</f>
        <v/>
      </c>
      <c r="Z209" s="235" t="str">
        <f>IF(Z207="","",VLOOKUP(Z207,'シフト記号表（勤務時間帯）'!$C$6:$S$35,17,FALSE))</f>
        <v/>
      </c>
      <c r="AA209" s="236" t="str">
        <f>IF(AA207="","",VLOOKUP(AA207,'シフト記号表（勤務時間帯）'!$C$6:$S$35,17,FALSE))</f>
        <v/>
      </c>
      <c r="AB209" s="236" t="str">
        <f>IF(AB207="","",VLOOKUP(AB207,'シフト記号表（勤務時間帯）'!$C$6:$S$35,17,FALSE))</f>
        <v/>
      </c>
      <c r="AC209" s="236" t="str">
        <f>IF(AC207="","",VLOOKUP(AC207,'シフト記号表（勤務時間帯）'!$C$6:$S$35,17,FALSE))</f>
        <v/>
      </c>
      <c r="AD209" s="236" t="str">
        <f>IF(AD207="","",VLOOKUP(AD207,'シフト記号表（勤務時間帯）'!$C$6:$S$35,17,FALSE))</f>
        <v/>
      </c>
      <c r="AE209" s="236" t="str">
        <f>IF(AE207="","",VLOOKUP(AE207,'シフト記号表（勤務時間帯）'!$C$6:$S$35,17,FALSE))</f>
        <v/>
      </c>
      <c r="AF209" s="237" t="str">
        <f>IF(AF207="","",VLOOKUP(AF207,'シフト記号表（勤務時間帯）'!$C$6:$S$35,17,FALSE))</f>
        <v/>
      </c>
      <c r="AG209" s="235" t="str">
        <f>IF(AG207="","",VLOOKUP(AG207,'シフト記号表（勤務時間帯）'!$C$6:$S$35,17,FALSE))</f>
        <v/>
      </c>
      <c r="AH209" s="236" t="str">
        <f>IF(AH207="","",VLOOKUP(AH207,'シフト記号表（勤務時間帯）'!$C$6:$S$35,17,FALSE))</f>
        <v/>
      </c>
      <c r="AI209" s="236" t="str">
        <f>IF(AI207="","",VLOOKUP(AI207,'シフト記号表（勤務時間帯）'!$C$6:$S$35,17,FALSE))</f>
        <v/>
      </c>
      <c r="AJ209" s="236" t="str">
        <f>IF(AJ207="","",VLOOKUP(AJ207,'シフト記号表（勤務時間帯）'!$C$6:$S$35,17,FALSE))</f>
        <v/>
      </c>
      <c r="AK209" s="236" t="str">
        <f>IF(AK207="","",VLOOKUP(AK207,'シフト記号表（勤務時間帯）'!$C$6:$S$35,17,FALSE))</f>
        <v/>
      </c>
      <c r="AL209" s="236" t="str">
        <f>IF(AL207="","",VLOOKUP(AL207,'シフト記号表（勤務時間帯）'!$C$6:$S$35,17,FALSE))</f>
        <v/>
      </c>
      <c r="AM209" s="237" t="str">
        <f>IF(AM207="","",VLOOKUP(AM207,'シフト記号表（勤務時間帯）'!$C$6:$S$35,17,FALSE))</f>
        <v/>
      </c>
      <c r="AN209" s="235" t="str">
        <f>IF(AN207="","",VLOOKUP(AN207,'シフト記号表（勤務時間帯）'!$C$6:$S$35,17,FALSE))</f>
        <v/>
      </c>
      <c r="AO209" s="236" t="str">
        <f>IF(AO207="","",VLOOKUP(AO207,'シフト記号表（勤務時間帯）'!$C$6:$S$35,17,FALSE))</f>
        <v/>
      </c>
      <c r="AP209" s="236" t="str">
        <f>IF(AP207="","",VLOOKUP(AP207,'シフト記号表（勤務時間帯）'!$C$6:$S$35,17,FALSE))</f>
        <v/>
      </c>
      <c r="AQ209" s="236" t="str">
        <f>IF(AQ207="","",VLOOKUP(AQ207,'シフト記号表（勤務時間帯）'!$C$6:$S$35,17,FALSE))</f>
        <v/>
      </c>
      <c r="AR209" s="236" t="str">
        <f>IF(AR207="","",VLOOKUP(AR207,'シフト記号表（勤務時間帯）'!$C$6:$S$35,17,FALSE))</f>
        <v/>
      </c>
      <c r="AS209" s="236" t="str">
        <f>IF(AS207="","",VLOOKUP(AS207,'シフト記号表（勤務時間帯）'!$C$6:$S$35,17,FALSE))</f>
        <v/>
      </c>
      <c r="AT209" s="237" t="str">
        <f>IF(AT207="","",VLOOKUP(AT207,'シフト記号表（勤務時間帯）'!$C$6:$S$35,17,FALSE))</f>
        <v/>
      </c>
      <c r="AU209" s="235" t="str">
        <f>IF(AU207="","",VLOOKUP(AU207,'シフト記号表（勤務時間帯）'!$C$6:$S$35,17,FALSE))</f>
        <v/>
      </c>
      <c r="AV209" s="236" t="str">
        <f>IF(AV207="","",VLOOKUP(AV207,'シフト記号表（勤務時間帯）'!$C$6:$S$35,17,FALSE))</f>
        <v/>
      </c>
      <c r="AW209" s="236" t="str">
        <f>IF(AW207="","",VLOOKUP(AW207,'シフト記号表（勤務時間帯）'!$C$6:$S$35,17,FALSE))</f>
        <v/>
      </c>
      <c r="AX209" s="509">
        <f>IF($BB$3="４週",SUM(S209:AT209),IF($BB$3="暦月",SUM(S209:AW209),""))</f>
        <v>0</v>
      </c>
      <c r="AY209" s="510"/>
      <c r="AZ209" s="511">
        <f>IF($BB$3="４週",AX209/4,IF($BB$3="暦月",'療養通所（100名）'!AX209/('療養通所（100名）'!$BB$8/7),""))</f>
        <v>0</v>
      </c>
      <c r="BA209" s="512"/>
      <c r="BB209" s="432"/>
      <c r="BC209" s="425"/>
      <c r="BD209" s="425"/>
      <c r="BE209" s="425"/>
      <c r="BF209" s="426"/>
    </row>
    <row r="210" spans="2:58" ht="20.25" customHeight="1" x14ac:dyDescent="0.4">
      <c r="B210" s="517">
        <f>B207+1</f>
        <v>63</v>
      </c>
      <c r="C210" s="381"/>
      <c r="D210" s="382"/>
      <c r="E210" s="383"/>
      <c r="F210" s="108"/>
      <c r="G210" s="418"/>
      <c r="H210" s="420"/>
      <c r="I210" s="413"/>
      <c r="J210" s="413"/>
      <c r="K210" s="414"/>
      <c r="L210" s="421"/>
      <c r="M210" s="422"/>
      <c r="N210" s="422"/>
      <c r="O210" s="423"/>
      <c r="P210" s="483" t="s">
        <v>44</v>
      </c>
      <c r="Q210" s="484"/>
      <c r="R210" s="485"/>
      <c r="S210" s="239"/>
      <c r="T210" s="238"/>
      <c r="U210" s="238"/>
      <c r="V210" s="238"/>
      <c r="W210" s="238"/>
      <c r="X210" s="238"/>
      <c r="Y210" s="240"/>
      <c r="Z210" s="239"/>
      <c r="AA210" s="238"/>
      <c r="AB210" s="238"/>
      <c r="AC210" s="238"/>
      <c r="AD210" s="238"/>
      <c r="AE210" s="238"/>
      <c r="AF210" s="240"/>
      <c r="AG210" s="239"/>
      <c r="AH210" s="238"/>
      <c r="AI210" s="238"/>
      <c r="AJ210" s="238"/>
      <c r="AK210" s="238"/>
      <c r="AL210" s="238"/>
      <c r="AM210" s="240"/>
      <c r="AN210" s="239"/>
      <c r="AO210" s="238"/>
      <c r="AP210" s="238"/>
      <c r="AQ210" s="238"/>
      <c r="AR210" s="238"/>
      <c r="AS210" s="238"/>
      <c r="AT210" s="240"/>
      <c r="AU210" s="239"/>
      <c r="AV210" s="238"/>
      <c r="AW210" s="238"/>
      <c r="AX210" s="589"/>
      <c r="AY210" s="590"/>
      <c r="AZ210" s="591"/>
      <c r="BA210" s="592"/>
      <c r="BB210" s="430"/>
      <c r="BC210" s="422"/>
      <c r="BD210" s="422"/>
      <c r="BE210" s="422"/>
      <c r="BF210" s="423"/>
    </row>
    <row r="211" spans="2:58" ht="20.25" customHeight="1" x14ac:dyDescent="0.4">
      <c r="B211" s="517"/>
      <c r="C211" s="384"/>
      <c r="D211" s="385"/>
      <c r="E211" s="386"/>
      <c r="F211" s="83"/>
      <c r="G211" s="408"/>
      <c r="H211" s="412"/>
      <c r="I211" s="413"/>
      <c r="J211" s="413"/>
      <c r="K211" s="414"/>
      <c r="L211" s="368"/>
      <c r="M211" s="369"/>
      <c r="N211" s="369"/>
      <c r="O211" s="370"/>
      <c r="P211" s="499" t="s">
        <v>15</v>
      </c>
      <c r="Q211" s="500"/>
      <c r="R211" s="501"/>
      <c r="S211" s="232" t="str">
        <f>IF(S210="","",VLOOKUP(S210,'シフト記号表（勤務時間帯）'!$C$6:$K$35,9,FALSE))</f>
        <v/>
      </c>
      <c r="T211" s="233" t="str">
        <f>IF(T210="","",VLOOKUP(T210,'シフト記号表（勤務時間帯）'!$C$6:$K$35,9,FALSE))</f>
        <v/>
      </c>
      <c r="U211" s="233" t="str">
        <f>IF(U210="","",VLOOKUP(U210,'シフト記号表（勤務時間帯）'!$C$6:$K$35,9,FALSE))</f>
        <v/>
      </c>
      <c r="V211" s="233" t="str">
        <f>IF(V210="","",VLOOKUP(V210,'シフト記号表（勤務時間帯）'!$C$6:$K$35,9,FALSE))</f>
        <v/>
      </c>
      <c r="W211" s="233" t="str">
        <f>IF(W210="","",VLOOKUP(W210,'シフト記号表（勤務時間帯）'!$C$6:$K$35,9,FALSE))</f>
        <v/>
      </c>
      <c r="X211" s="233" t="str">
        <f>IF(X210="","",VLOOKUP(X210,'シフト記号表（勤務時間帯）'!$C$6:$K$35,9,FALSE))</f>
        <v/>
      </c>
      <c r="Y211" s="234" t="str">
        <f>IF(Y210="","",VLOOKUP(Y210,'シフト記号表（勤務時間帯）'!$C$6:$K$35,9,FALSE))</f>
        <v/>
      </c>
      <c r="Z211" s="232" t="str">
        <f>IF(Z210="","",VLOOKUP(Z210,'シフト記号表（勤務時間帯）'!$C$6:$K$35,9,FALSE))</f>
        <v/>
      </c>
      <c r="AA211" s="233" t="str">
        <f>IF(AA210="","",VLOOKUP(AA210,'シフト記号表（勤務時間帯）'!$C$6:$K$35,9,FALSE))</f>
        <v/>
      </c>
      <c r="AB211" s="233" t="str">
        <f>IF(AB210="","",VLOOKUP(AB210,'シフト記号表（勤務時間帯）'!$C$6:$K$35,9,FALSE))</f>
        <v/>
      </c>
      <c r="AC211" s="233" t="str">
        <f>IF(AC210="","",VLOOKUP(AC210,'シフト記号表（勤務時間帯）'!$C$6:$K$35,9,FALSE))</f>
        <v/>
      </c>
      <c r="AD211" s="233" t="str">
        <f>IF(AD210="","",VLOOKUP(AD210,'シフト記号表（勤務時間帯）'!$C$6:$K$35,9,FALSE))</f>
        <v/>
      </c>
      <c r="AE211" s="233" t="str">
        <f>IF(AE210="","",VLOOKUP(AE210,'シフト記号表（勤務時間帯）'!$C$6:$K$35,9,FALSE))</f>
        <v/>
      </c>
      <c r="AF211" s="234" t="str">
        <f>IF(AF210="","",VLOOKUP(AF210,'シフト記号表（勤務時間帯）'!$C$6:$K$35,9,FALSE))</f>
        <v/>
      </c>
      <c r="AG211" s="232" t="str">
        <f>IF(AG210="","",VLOOKUP(AG210,'シフト記号表（勤務時間帯）'!$C$6:$K$35,9,FALSE))</f>
        <v/>
      </c>
      <c r="AH211" s="233" t="str">
        <f>IF(AH210="","",VLOOKUP(AH210,'シフト記号表（勤務時間帯）'!$C$6:$K$35,9,FALSE))</f>
        <v/>
      </c>
      <c r="AI211" s="233" t="str">
        <f>IF(AI210="","",VLOOKUP(AI210,'シフト記号表（勤務時間帯）'!$C$6:$K$35,9,FALSE))</f>
        <v/>
      </c>
      <c r="AJ211" s="233" t="str">
        <f>IF(AJ210="","",VLOOKUP(AJ210,'シフト記号表（勤務時間帯）'!$C$6:$K$35,9,FALSE))</f>
        <v/>
      </c>
      <c r="AK211" s="233" t="str">
        <f>IF(AK210="","",VLOOKUP(AK210,'シフト記号表（勤務時間帯）'!$C$6:$K$35,9,FALSE))</f>
        <v/>
      </c>
      <c r="AL211" s="233" t="str">
        <f>IF(AL210="","",VLOOKUP(AL210,'シフト記号表（勤務時間帯）'!$C$6:$K$35,9,FALSE))</f>
        <v/>
      </c>
      <c r="AM211" s="234" t="str">
        <f>IF(AM210="","",VLOOKUP(AM210,'シフト記号表（勤務時間帯）'!$C$6:$K$35,9,FALSE))</f>
        <v/>
      </c>
      <c r="AN211" s="232" t="str">
        <f>IF(AN210="","",VLOOKUP(AN210,'シフト記号表（勤務時間帯）'!$C$6:$K$35,9,FALSE))</f>
        <v/>
      </c>
      <c r="AO211" s="233" t="str">
        <f>IF(AO210="","",VLOOKUP(AO210,'シフト記号表（勤務時間帯）'!$C$6:$K$35,9,FALSE))</f>
        <v/>
      </c>
      <c r="AP211" s="233" t="str">
        <f>IF(AP210="","",VLOOKUP(AP210,'シフト記号表（勤務時間帯）'!$C$6:$K$35,9,FALSE))</f>
        <v/>
      </c>
      <c r="AQ211" s="233" t="str">
        <f>IF(AQ210="","",VLOOKUP(AQ210,'シフト記号表（勤務時間帯）'!$C$6:$K$35,9,FALSE))</f>
        <v/>
      </c>
      <c r="AR211" s="233" t="str">
        <f>IF(AR210="","",VLOOKUP(AR210,'シフト記号表（勤務時間帯）'!$C$6:$K$35,9,FALSE))</f>
        <v/>
      </c>
      <c r="AS211" s="233" t="str">
        <f>IF(AS210="","",VLOOKUP(AS210,'シフト記号表（勤務時間帯）'!$C$6:$K$35,9,FALSE))</f>
        <v/>
      </c>
      <c r="AT211" s="234" t="str">
        <f>IF(AT210="","",VLOOKUP(AT210,'シフト記号表（勤務時間帯）'!$C$6:$K$35,9,FALSE))</f>
        <v/>
      </c>
      <c r="AU211" s="232" t="str">
        <f>IF(AU210="","",VLOOKUP(AU210,'シフト記号表（勤務時間帯）'!$C$6:$K$35,9,FALSE))</f>
        <v/>
      </c>
      <c r="AV211" s="233" t="str">
        <f>IF(AV210="","",VLOOKUP(AV210,'シフト記号表（勤務時間帯）'!$C$6:$K$35,9,FALSE))</f>
        <v/>
      </c>
      <c r="AW211" s="233" t="str">
        <f>IF(AW210="","",VLOOKUP(AW210,'シフト記号表（勤務時間帯）'!$C$6:$K$35,9,FALSE))</f>
        <v/>
      </c>
      <c r="AX211" s="502">
        <f>IF($BB$3="４週",SUM(S211:AT211),IF($BB$3="暦月",SUM(S211:AW211),""))</f>
        <v>0</v>
      </c>
      <c r="AY211" s="503"/>
      <c r="AZ211" s="504">
        <f>IF($BB$3="４週",AX211/4,IF($BB$3="暦月",'療養通所（100名）'!AX211/('療養通所（100名）'!$BB$8/7),""))</f>
        <v>0</v>
      </c>
      <c r="BA211" s="505"/>
      <c r="BB211" s="431"/>
      <c r="BC211" s="369"/>
      <c r="BD211" s="369"/>
      <c r="BE211" s="369"/>
      <c r="BF211" s="370"/>
    </row>
    <row r="212" spans="2:58" ht="20.25" customHeight="1" x14ac:dyDescent="0.4">
      <c r="B212" s="517"/>
      <c r="C212" s="387"/>
      <c r="D212" s="388"/>
      <c r="E212" s="389"/>
      <c r="F212" s="111">
        <f>C210</f>
        <v>0</v>
      </c>
      <c r="G212" s="419"/>
      <c r="H212" s="412"/>
      <c r="I212" s="413"/>
      <c r="J212" s="413"/>
      <c r="K212" s="414"/>
      <c r="L212" s="424"/>
      <c r="M212" s="425"/>
      <c r="N212" s="425"/>
      <c r="O212" s="426"/>
      <c r="P212" s="514" t="s">
        <v>45</v>
      </c>
      <c r="Q212" s="515"/>
      <c r="R212" s="516"/>
      <c r="S212" s="235" t="str">
        <f>IF(S210="","",VLOOKUP(S210,'シフト記号表（勤務時間帯）'!$C$6:$S$35,17,FALSE))</f>
        <v/>
      </c>
      <c r="T212" s="236" t="str">
        <f>IF(T210="","",VLOOKUP(T210,'シフト記号表（勤務時間帯）'!$C$6:$S$35,17,FALSE))</f>
        <v/>
      </c>
      <c r="U212" s="236" t="str">
        <f>IF(U210="","",VLOOKUP(U210,'シフト記号表（勤務時間帯）'!$C$6:$S$35,17,FALSE))</f>
        <v/>
      </c>
      <c r="V212" s="236" t="str">
        <f>IF(V210="","",VLOOKUP(V210,'シフト記号表（勤務時間帯）'!$C$6:$S$35,17,FALSE))</f>
        <v/>
      </c>
      <c r="W212" s="236" t="str">
        <f>IF(W210="","",VLOOKUP(W210,'シフト記号表（勤務時間帯）'!$C$6:$S$35,17,FALSE))</f>
        <v/>
      </c>
      <c r="X212" s="236" t="str">
        <f>IF(X210="","",VLOOKUP(X210,'シフト記号表（勤務時間帯）'!$C$6:$S$35,17,FALSE))</f>
        <v/>
      </c>
      <c r="Y212" s="237" t="str">
        <f>IF(Y210="","",VLOOKUP(Y210,'シフト記号表（勤務時間帯）'!$C$6:$S$35,17,FALSE))</f>
        <v/>
      </c>
      <c r="Z212" s="235" t="str">
        <f>IF(Z210="","",VLOOKUP(Z210,'シフト記号表（勤務時間帯）'!$C$6:$S$35,17,FALSE))</f>
        <v/>
      </c>
      <c r="AA212" s="236" t="str">
        <f>IF(AA210="","",VLOOKUP(AA210,'シフト記号表（勤務時間帯）'!$C$6:$S$35,17,FALSE))</f>
        <v/>
      </c>
      <c r="AB212" s="236" t="str">
        <f>IF(AB210="","",VLOOKUP(AB210,'シフト記号表（勤務時間帯）'!$C$6:$S$35,17,FALSE))</f>
        <v/>
      </c>
      <c r="AC212" s="236" t="str">
        <f>IF(AC210="","",VLOOKUP(AC210,'シフト記号表（勤務時間帯）'!$C$6:$S$35,17,FALSE))</f>
        <v/>
      </c>
      <c r="AD212" s="236" t="str">
        <f>IF(AD210="","",VLOOKUP(AD210,'シフト記号表（勤務時間帯）'!$C$6:$S$35,17,FALSE))</f>
        <v/>
      </c>
      <c r="AE212" s="236" t="str">
        <f>IF(AE210="","",VLOOKUP(AE210,'シフト記号表（勤務時間帯）'!$C$6:$S$35,17,FALSE))</f>
        <v/>
      </c>
      <c r="AF212" s="237" t="str">
        <f>IF(AF210="","",VLOOKUP(AF210,'シフト記号表（勤務時間帯）'!$C$6:$S$35,17,FALSE))</f>
        <v/>
      </c>
      <c r="AG212" s="235" t="str">
        <f>IF(AG210="","",VLOOKUP(AG210,'シフト記号表（勤務時間帯）'!$C$6:$S$35,17,FALSE))</f>
        <v/>
      </c>
      <c r="AH212" s="236" t="str">
        <f>IF(AH210="","",VLOOKUP(AH210,'シフト記号表（勤務時間帯）'!$C$6:$S$35,17,FALSE))</f>
        <v/>
      </c>
      <c r="AI212" s="236" t="str">
        <f>IF(AI210="","",VLOOKUP(AI210,'シフト記号表（勤務時間帯）'!$C$6:$S$35,17,FALSE))</f>
        <v/>
      </c>
      <c r="AJ212" s="236" t="str">
        <f>IF(AJ210="","",VLOOKUP(AJ210,'シフト記号表（勤務時間帯）'!$C$6:$S$35,17,FALSE))</f>
        <v/>
      </c>
      <c r="AK212" s="236" t="str">
        <f>IF(AK210="","",VLOOKUP(AK210,'シフト記号表（勤務時間帯）'!$C$6:$S$35,17,FALSE))</f>
        <v/>
      </c>
      <c r="AL212" s="236" t="str">
        <f>IF(AL210="","",VLOOKUP(AL210,'シフト記号表（勤務時間帯）'!$C$6:$S$35,17,FALSE))</f>
        <v/>
      </c>
      <c r="AM212" s="237" t="str">
        <f>IF(AM210="","",VLOOKUP(AM210,'シフト記号表（勤務時間帯）'!$C$6:$S$35,17,FALSE))</f>
        <v/>
      </c>
      <c r="AN212" s="235" t="str">
        <f>IF(AN210="","",VLOOKUP(AN210,'シフト記号表（勤務時間帯）'!$C$6:$S$35,17,FALSE))</f>
        <v/>
      </c>
      <c r="AO212" s="236" t="str">
        <f>IF(AO210="","",VLOOKUP(AO210,'シフト記号表（勤務時間帯）'!$C$6:$S$35,17,FALSE))</f>
        <v/>
      </c>
      <c r="AP212" s="236" t="str">
        <f>IF(AP210="","",VLOOKUP(AP210,'シフト記号表（勤務時間帯）'!$C$6:$S$35,17,FALSE))</f>
        <v/>
      </c>
      <c r="AQ212" s="236" t="str">
        <f>IF(AQ210="","",VLOOKUP(AQ210,'シフト記号表（勤務時間帯）'!$C$6:$S$35,17,FALSE))</f>
        <v/>
      </c>
      <c r="AR212" s="236" t="str">
        <f>IF(AR210="","",VLOOKUP(AR210,'シフト記号表（勤務時間帯）'!$C$6:$S$35,17,FALSE))</f>
        <v/>
      </c>
      <c r="AS212" s="236" t="str">
        <f>IF(AS210="","",VLOOKUP(AS210,'シフト記号表（勤務時間帯）'!$C$6:$S$35,17,FALSE))</f>
        <v/>
      </c>
      <c r="AT212" s="237" t="str">
        <f>IF(AT210="","",VLOOKUP(AT210,'シフト記号表（勤務時間帯）'!$C$6:$S$35,17,FALSE))</f>
        <v/>
      </c>
      <c r="AU212" s="235" t="str">
        <f>IF(AU210="","",VLOOKUP(AU210,'シフト記号表（勤務時間帯）'!$C$6:$S$35,17,FALSE))</f>
        <v/>
      </c>
      <c r="AV212" s="236" t="str">
        <f>IF(AV210="","",VLOOKUP(AV210,'シフト記号表（勤務時間帯）'!$C$6:$S$35,17,FALSE))</f>
        <v/>
      </c>
      <c r="AW212" s="236" t="str">
        <f>IF(AW210="","",VLOOKUP(AW210,'シフト記号表（勤務時間帯）'!$C$6:$S$35,17,FALSE))</f>
        <v/>
      </c>
      <c r="AX212" s="509">
        <f>IF($BB$3="４週",SUM(S212:AT212),IF($BB$3="暦月",SUM(S212:AW212),""))</f>
        <v>0</v>
      </c>
      <c r="AY212" s="510"/>
      <c r="AZ212" s="511">
        <f>IF($BB$3="４週",AX212/4,IF($BB$3="暦月",'療養通所（100名）'!AX212/('療養通所（100名）'!$BB$8/7),""))</f>
        <v>0</v>
      </c>
      <c r="BA212" s="512"/>
      <c r="BB212" s="432"/>
      <c r="BC212" s="425"/>
      <c r="BD212" s="425"/>
      <c r="BE212" s="425"/>
      <c r="BF212" s="426"/>
    </row>
    <row r="213" spans="2:58" ht="20.25" customHeight="1" x14ac:dyDescent="0.4">
      <c r="B213" s="517">
        <f>B210+1</f>
        <v>64</v>
      </c>
      <c r="C213" s="381"/>
      <c r="D213" s="382"/>
      <c r="E213" s="383"/>
      <c r="F213" s="108"/>
      <c r="G213" s="418"/>
      <c r="H213" s="420"/>
      <c r="I213" s="413"/>
      <c r="J213" s="413"/>
      <c r="K213" s="414"/>
      <c r="L213" s="421"/>
      <c r="M213" s="422"/>
      <c r="N213" s="422"/>
      <c r="O213" s="423"/>
      <c r="P213" s="483" t="s">
        <v>44</v>
      </c>
      <c r="Q213" s="484"/>
      <c r="R213" s="485"/>
      <c r="S213" s="239"/>
      <c r="T213" s="238"/>
      <c r="U213" s="238"/>
      <c r="V213" s="238"/>
      <c r="W213" s="238"/>
      <c r="X213" s="238"/>
      <c r="Y213" s="240"/>
      <c r="Z213" s="239"/>
      <c r="AA213" s="238"/>
      <c r="AB213" s="238"/>
      <c r="AC213" s="238"/>
      <c r="AD213" s="238"/>
      <c r="AE213" s="238"/>
      <c r="AF213" s="240"/>
      <c r="AG213" s="239"/>
      <c r="AH213" s="238"/>
      <c r="AI213" s="238"/>
      <c r="AJ213" s="238"/>
      <c r="AK213" s="238"/>
      <c r="AL213" s="238"/>
      <c r="AM213" s="240"/>
      <c r="AN213" s="239"/>
      <c r="AO213" s="238"/>
      <c r="AP213" s="238"/>
      <c r="AQ213" s="238"/>
      <c r="AR213" s="238"/>
      <c r="AS213" s="238"/>
      <c r="AT213" s="240"/>
      <c r="AU213" s="239"/>
      <c r="AV213" s="238"/>
      <c r="AW213" s="238"/>
      <c r="AX213" s="589"/>
      <c r="AY213" s="590"/>
      <c r="AZ213" s="591"/>
      <c r="BA213" s="592"/>
      <c r="BB213" s="430"/>
      <c r="BC213" s="422"/>
      <c r="BD213" s="422"/>
      <c r="BE213" s="422"/>
      <c r="BF213" s="423"/>
    </row>
    <row r="214" spans="2:58" ht="20.25" customHeight="1" x14ac:dyDescent="0.4">
      <c r="B214" s="517"/>
      <c r="C214" s="384"/>
      <c r="D214" s="385"/>
      <c r="E214" s="386"/>
      <c r="F214" s="83"/>
      <c r="G214" s="408"/>
      <c r="H214" s="412"/>
      <c r="I214" s="413"/>
      <c r="J214" s="413"/>
      <c r="K214" s="414"/>
      <c r="L214" s="368"/>
      <c r="M214" s="369"/>
      <c r="N214" s="369"/>
      <c r="O214" s="370"/>
      <c r="P214" s="499" t="s">
        <v>15</v>
      </c>
      <c r="Q214" s="500"/>
      <c r="R214" s="501"/>
      <c r="S214" s="232" t="str">
        <f>IF(S213="","",VLOOKUP(S213,'シフト記号表（勤務時間帯）'!$C$6:$K$35,9,FALSE))</f>
        <v/>
      </c>
      <c r="T214" s="233" t="str">
        <f>IF(T213="","",VLOOKUP(T213,'シフト記号表（勤務時間帯）'!$C$6:$K$35,9,FALSE))</f>
        <v/>
      </c>
      <c r="U214" s="233" t="str">
        <f>IF(U213="","",VLOOKUP(U213,'シフト記号表（勤務時間帯）'!$C$6:$K$35,9,FALSE))</f>
        <v/>
      </c>
      <c r="V214" s="233" t="str">
        <f>IF(V213="","",VLOOKUP(V213,'シフト記号表（勤務時間帯）'!$C$6:$K$35,9,FALSE))</f>
        <v/>
      </c>
      <c r="W214" s="233" t="str">
        <f>IF(W213="","",VLOOKUP(W213,'シフト記号表（勤務時間帯）'!$C$6:$K$35,9,FALSE))</f>
        <v/>
      </c>
      <c r="X214" s="233" t="str">
        <f>IF(X213="","",VLOOKUP(X213,'シフト記号表（勤務時間帯）'!$C$6:$K$35,9,FALSE))</f>
        <v/>
      </c>
      <c r="Y214" s="234" t="str">
        <f>IF(Y213="","",VLOOKUP(Y213,'シフト記号表（勤務時間帯）'!$C$6:$K$35,9,FALSE))</f>
        <v/>
      </c>
      <c r="Z214" s="232" t="str">
        <f>IF(Z213="","",VLOOKUP(Z213,'シフト記号表（勤務時間帯）'!$C$6:$K$35,9,FALSE))</f>
        <v/>
      </c>
      <c r="AA214" s="233" t="str">
        <f>IF(AA213="","",VLOOKUP(AA213,'シフト記号表（勤務時間帯）'!$C$6:$K$35,9,FALSE))</f>
        <v/>
      </c>
      <c r="AB214" s="233" t="str">
        <f>IF(AB213="","",VLOOKUP(AB213,'シフト記号表（勤務時間帯）'!$C$6:$K$35,9,FALSE))</f>
        <v/>
      </c>
      <c r="AC214" s="233" t="str">
        <f>IF(AC213="","",VLOOKUP(AC213,'シフト記号表（勤務時間帯）'!$C$6:$K$35,9,FALSE))</f>
        <v/>
      </c>
      <c r="AD214" s="233" t="str">
        <f>IF(AD213="","",VLOOKUP(AD213,'シフト記号表（勤務時間帯）'!$C$6:$K$35,9,FALSE))</f>
        <v/>
      </c>
      <c r="AE214" s="233" t="str">
        <f>IF(AE213="","",VLOOKUP(AE213,'シフト記号表（勤務時間帯）'!$C$6:$K$35,9,FALSE))</f>
        <v/>
      </c>
      <c r="AF214" s="234" t="str">
        <f>IF(AF213="","",VLOOKUP(AF213,'シフト記号表（勤務時間帯）'!$C$6:$K$35,9,FALSE))</f>
        <v/>
      </c>
      <c r="AG214" s="232" t="str">
        <f>IF(AG213="","",VLOOKUP(AG213,'シフト記号表（勤務時間帯）'!$C$6:$K$35,9,FALSE))</f>
        <v/>
      </c>
      <c r="AH214" s="233" t="str">
        <f>IF(AH213="","",VLOOKUP(AH213,'シフト記号表（勤務時間帯）'!$C$6:$K$35,9,FALSE))</f>
        <v/>
      </c>
      <c r="AI214" s="233" t="str">
        <f>IF(AI213="","",VLOOKUP(AI213,'シフト記号表（勤務時間帯）'!$C$6:$K$35,9,FALSE))</f>
        <v/>
      </c>
      <c r="AJ214" s="233" t="str">
        <f>IF(AJ213="","",VLOOKUP(AJ213,'シフト記号表（勤務時間帯）'!$C$6:$K$35,9,FALSE))</f>
        <v/>
      </c>
      <c r="AK214" s="233" t="str">
        <f>IF(AK213="","",VLOOKUP(AK213,'シフト記号表（勤務時間帯）'!$C$6:$K$35,9,FALSE))</f>
        <v/>
      </c>
      <c r="AL214" s="233" t="str">
        <f>IF(AL213="","",VLOOKUP(AL213,'シフト記号表（勤務時間帯）'!$C$6:$K$35,9,FALSE))</f>
        <v/>
      </c>
      <c r="AM214" s="234" t="str">
        <f>IF(AM213="","",VLOOKUP(AM213,'シフト記号表（勤務時間帯）'!$C$6:$K$35,9,FALSE))</f>
        <v/>
      </c>
      <c r="AN214" s="232" t="str">
        <f>IF(AN213="","",VLOOKUP(AN213,'シフト記号表（勤務時間帯）'!$C$6:$K$35,9,FALSE))</f>
        <v/>
      </c>
      <c r="AO214" s="233" t="str">
        <f>IF(AO213="","",VLOOKUP(AO213,'シフト記号表（勤務時間帯）'!$C$6:$K$35,9,FALSE))</f>
        <v/>
      </c>
      <c r="AP214" s="233" t="str">
        <f>IF(AP213="","",VLOOKUP(AP213,'シフト記号表（勤務時間帯）'!$C$6:$K$35,9,FALSE))</f>
        <v/>
      </c>
      <c r="AQ214" s="233" t="str">
        <f>IF(AQ213="","",VLOOKUP(AQ213,'シフト記号表（勤務時間帯）'!$C$6:$K$35,9,FALSE))</f>
        <v/>
      </c>
      <c r="AR214" s="233" t="str">
        <f>IF(AR213="","",VLOOKUP(AR213,'シフト記号表（勤務時間帯）'!$C$6:$K$35,9,FALSE))</f>
        <v/>
      </c>
      <c r="AS214" s="233" t="str">
        <f>IF(AS213="","",VLOOKUP(AS213,'シフト記号表（勤務時間帯）'!$C$6:$K$35,9,FALSE))</f>
        <v/>
      </c>
      <c r="AT214" s="234" t="str">
        <f>IF(AT213="","",VLOOKUP(AT213,'シフト記号表（勤務時間帯）'!$C$6:$K$35,9,FALSE))</f>
        <v/>
      </c>
      <c r="AU214" s="232" t="str">
        <f>IF(AU213="","",VLOOKUP(AU213,'シフト記号表（勤務時間帯）'!$C$6:$K$35,9,FALSE))</f>
        <v/>
      </c>
      <c r="AV214" s="233" t="str">
        <f>IF(AV213="","",VLOOKUP(AV213,'シフト記号表（勤務時間帯）'!$C$6:$K$35,9,FALSE))</f>
        <v/>
      </c>
      <c r="AW214" s="233" t="str">
        <f>IF(AW213="","",VLOOKUP(AW213,'シフト記号表（勤務時間帯）'!$C$6:$K$35,9,FALSE))</f>
        <v/>
      </c>
      <c r="AX214" s="502">
        <f>IF($BB$3="４週",SUM(S214:AT214),IF($BB$3="暦月",SUM(S214:AW214),""))</f>
        <v>0</v>
      </c>
      <c r="AY214" s="503"/>
      <c r="AZ214" s="504">
        <f>IF($BB$3="４週",AX214/4,IF($BB$3="暦月",'療養通所（100名）'!AX214/('療養通所（100名）'!$BB$8/7),""))</f>
        <v>0</v>
      </c>
      <c r="BA214" s="505"/>
      <c r="BB214" s="431"/>
      <c r="BC214" s="369"/>
      <c r="BD214" s="369"/>
      <c r="BE214" s="369"/>
      <c r="BF214" s="370"/>
    </row>
    <row r="215" spans="2:58" ht="20.25" customHeight="1" x14ac:dyDescent="0.4">
      <c r="B215" s="517"/>
      <c r="C215" s="387"/>
      <c r="D215" s="388"/>
      <c r="E215" s="389"/>
      <c r="F215" s="111">
        <f>C213</f>
        <v>0</v>
      </c>
      <c r="G215" s="419"/>
      <c r="H215" s="412"/>
      <c r="I215" s="413"/>
      <c r="J215" s="413"/>
      <c r="K215" s="414"/>
      <c r="L215" s="424"/>
      <c r="M215" s="425"/>
      <c r="N215" s="425"/>
      <c r="O215" s="426"/>
      <c r="P215" s="514" t="s">
        <v>45</v>
      </c>
      <c r="Q215" s="515"/>
      <c r="R215" s="516"/>
      <c r="S215" s="235" t="str">
        <f>IF(S213="","",VLOOKUP(S213,'シフト記号表（勤務時間帯）'!$C$6:$S$35,17,FALSE))</f>
        <v/>
      </c>
      <c r="T215" s="236" t="str">
        <f>IF(T213="","",VLOOKUP(T213,'シフト記号表（勤務時間帯）'!$C$6:$S$35,17,FALSE))</f>
        <v/>
      </c>
      <c r="U215" s="236" t="str">
        <f>IF(U213="","",VLOOKUP(U213,'シフト記号表（勤務時間帯）'!$C$6:$S$35,17,FALSE))</f>
        <v/>
      </c>
      <c r="V215" s="236" t="str">
        <f>IF(V213="","",VLOOKUP(V213,'シフト記号表（勤務時間帯）'!$C$6:$S$35,17,FALSE))</f>
        <v/>
      </c>
      <c r="W215" s="236" t="str">
        <f>IF(W213="","",VLOOKUP(W213,'シフト記号表（勤務時間帯）'!$C$6:$S$35,17,FALSE))</f>
        <v/>
      </c>
      <c r="X215" s="236" t="str">
        <f>IF(X213="","",VLOOKUP(X213,'シフト記号表（勤務時間帯）'!$C$6:$S$35,17,FALSE))</f>
        <v/>
      </c>
      <c r="Y215" s="237" t="str">
        <f>IF(Y213="","",VLOOKUP(Y213,'シフト記号表（勤務時間帯）'!$C$6:$S$35,17,FALSE))</f>
        <v/>
      </c>
      <c r="Z215" s="235" t="str">
        <f>IF(Z213="","",VLOOKUP(Z213,'シフト記号表（勤務時間帯）'!$C$6:$S$35,17,FALSE))</f>
        <v/>
      </c>
      <c r="AA215" s="236" t="str">
        <f>IF(AA213="","",VLOOKUP(AA213,'シフト記号表（勤務時間帯）'!$C$6:$S$35,17,FALSE))</f>
        <v/>
      </c>
      <c r="AB215" s="236" t="str">
        <f>IF(AB213="","",VLOOKUP(AB213,'シフト記号表（勤務時間帯）'!$C$6:$S$35,17,FALSE))</f>
        <v/>
      </c>
      <c r="AC215" s="236" t="str">
        <f>IF(AC213="","",VLOOKUP(AC213,'シフト記号表（勤務時間帯）'!$C$6:$S$35,17,FALSE))</f>
        <v/>
      </c>
      <c r="AD215" s="236" t="str">
        <f>IF(AD213="","",VLOOKUP(AD213,'シフト記号表（勤務時間帯）'!$C$6:$S$35,17,FALSE))</f>
        <v/>
      </c>
      <c r="AE215" s="236" t="str">
        <f>IF(AE213="","",VLOOKUP(AE213,'シフト記号表（勤務時間帯）'!$C$6:$S$35,17,FALSE))</f>
        <v/>
      </c>
      <c r="AF215" s="237" t="str">
        <f>IF(AF213="","",VLOOKUP(AF213,'シフト記号表（勤務時間帯）'!$C$6:$S$35,17,FALSE))</f>
        <v/>
      </c>
      <c r="AG215" s="235" t="str">
        <f>IF(AG213="","",VLOOKUP(AG213,'シフト記号表（勤務時間帯）'!$C$6:$S$35,17,FALSE))</f>
        <v/>
      </c>
      <c r="AH215" s="236" t="str">
        <f>IF(AH213="","",VLOOKUP(AH213,'シフト記号表（勤務時間帯）'!$C$6:$S$35,17,FALSE))</f>
        <v/>
      </c>
      <c r="AI215" s="236" t="str">
        <f>IF(AI213="","",VLOOKUP(AI213,'シフト記号表（勤務時間帯）'!$C$6:$S$35,17,FALSE))</f>
        <v/>
      </c>
      <c r="AJ215" s="236" t="str">
        <f>IF(AJ213="","",VLOOKUP(AJ213,'シフト記号表（勤務時間帯）'!$C$6:$S$35,17,FALSE))</f>
        <v/>
      </c>
      <c r="AK215" s="236" t="str">
        <f>IF(AK213="","",VLOOKUP(AK213,'シフト記号表（勤務時間帯）'!$C$6:$S$35,17,FALSE))</f>
        <v/>
      </c>
      <c r="AL215" s="236" t="str">
        <f>IF(AL213="","",VLOOKUP(AL213,'シフト記号表（勤務時間帯）'!$C$6:$S$35,17,FALSE))</f>
        <v/>
      </c>
      <c r="AM215" s="237" t="str">
        <f>IF(AM213="","",VLOOKUP(AM213,'シフト記号表（勤務時間帯）'!$C$6:$S$35,17,FALSE))</f>
        <v/>
      </c>
      <c r="AN215" s="235" t="str">
        <f>IF(AN213="","",VLOOKUP(AN213,'シフト記号表（勤務時間帯）'!$C$6:$S$35,17,FALSE))</f>
        <v/>
      </c>
      <c r="AO215" s="236" t="str">
        <f>IF(AO213="","",VLOOKUP(AO213,'シフト記号表（勤務時間帯）'!$C$6:$S$35,17,FALSE))</f>
        <v/>
      </c>
      <c r="AP215" s="236" t="str">
        <f>IF(AP213="","",VLOOKUP(AP213,'シフト記号表（勤務時間帯）'!$C$6:$S$35,17,FALSE))</f>
        <v/>
      </c>
      <c r="AQ215" s="236" t="str">
        <f>IF(AQ213="","",VLOOKUP(AQ213,'シフト記号表（勤務時間帯）'!$C$6:$S$35,17,FALSE))</f>
        <v/>
      </c>
      <c r="AR215" s="236" t="str">
        <f>IF(AR213="","",VLOOKUP(AR213,'シフト記号表（勤務時間帯）'!$C$6:$S$35,17,FALSE))</f>
        <v/>
      </c>
      <c r="AS215" s="236" t="str">
        <f>IF(AS213="","",VLOOKUP(AS213,'シフト記号表（勤務時間帯）'!$C$6:$S$35,17,FALSE))</f>
        <v/>
      </c>
      <c r="AT215" s="237" t="str">
        <f>IF(AT213="","",VLOOKUP(AT213,'シフト記号表（勤務時間帯）'!$C$6:$S$35,17,FALSE))</f>
        <v/>
      </c>
      <c r="AU215" s="235" t="str">
        <f>IF(AU213="","",VLOOKUP(AU213,'シフト記号表（勤務時間帯）'!$C$6:$S$35,17,FALSE))</f>
        <v/>
      </c>
      <c r="AV215" s="236" t="str">
        <f>IF(AV213="","",VLOOKUP(AV213,'シフト記号表（勤務時間帯）'!$C$6:$S$35,17,FALSE))</f>
        <v/>
      </c>
      <c r="AW215" s="236" t="str">
        <f>IF(AW213="","",VLOOKUP(AW213,'シフト記号表（勤務時間帯）'!$C$6:$S$35,17,FALSE))</f>
        <v/>
      </c>
      <c r="AX215" s="509">
        <f>IF($BB$3="４週",SUM(S215:AT215),IF($BB$3="暦月",SUM(S215:AW215),""))</f>
        <v>0</v>
      </c>
      <c r="AY215" s="510"/>
      <c r="AZ215" s="511">
        <f>IF($BB$3="４週",AX215/4,IF($BB$3="暦月",'療養通所（100名）'!AX215/('療養通所（100名）'!$BB$8/7),""))</f>
        <v>0</v>
      </c>
      <c r="BA215" s="512"/>
      <c r="BB215" s="432"/>
      <c r="BC215" s="425"/>
      <c r="BD215" s="425"/>
      <c r="BE215" s="425"/>
      <c r="BF215" s="426"/>
    </row>
    <row r="216" spans="2:58" ht="20.25" customHeight="1" x14ac:dyDescent="0.4">
      <c r="B216" s="517">
        <f>B213+1</f>
        <v>65</v>
      </c>
      <c r="C216" s="381"/>
      <c r="D216" s="382"/>
      <c r="E216" s="383"/>
      <c r="F216" s="108"/>
      <c r="G216" s="418"/>
      <c r="H216" s="420"/>
      <c r="I216" s="413"/>
      <c r="J216" s="413"/>
      <c r="K216" s="414"/>
      <c r="L216" s="421"/>
      <c r="M216" s="422"/>
      <c r="N216" s="422"/>
      <c r="O216" s="423"/>
      <c r="P216" s="483" t="s">
        <v>44</v>
      </c>
      <c r="Q216" s="484"/>
      <c r="R216" s="485"/>
      <c r="S216" s="239"/>
      <c r="T216" s="238"/>
      <c r="U216" s="238"/>
      <c r="V216" s="238"/>
      <c r="W216" s="238"/>
      <c r="X216" s="238"/>
      <c r="Y216" s="240"/>
      <c r="Z216" s="239"/>
      <c r="AA216" s="238"/>
      <c r="AB216" s="238"/>
      <c r="AC216" s="238"/>
      <c r="AD216" s="238"/>
      <c r="AE216" s="238"/>
      <c r="AF216" s="240"/>
      <c r="AG216" s="239"/>
      <c r="AH216" s="238"/>
      <c r="AI216" s="238"/>
      <c r="AJ216" s="238"/>
      <c r="AK216" s="238"/>
      <c r="AL216" s="238"/>
      <c r="AM216" s="240"/>
      <c r="AN216" s="239"/>
      <c r="AO216" s="238"/>
      <c r="AP216" s="238"/>
      <c r="AQ216" s="238"/>
      <c r="AR216" s="238"/>
      <c r="AS216" s="238"/>
      <c r="AT216" s="240"/>
      <c r="AU216" s="239"/>
      <c r="AV216" s="238"/>
      <c r="AW216" s="238"/>
      <c r="AX216" s="589"/>
      <c r="AY216" s="590"/>
      <c r="AZ216" s="591"/>
      <c r="BA216" s="592"/>
      <c r="BB216" s="430"/>
      <c r="BC216" s="422"/>
      <c r="BD216" s="422"/>
      <c r="BE216" s="422"/>
      <c r="BF216" s="423"/>
    </row>
    <row r="217" spans="2:58" ht="20.25" customHeight="1" x14ac:dyDescent="0.4">
      <c r="B217" s="517"/>
      <c r="C217" s="384"/>
      <c r="D217" s="385"/>
      <c r="E217" s="386"/>
      <c r="F217" s="83"/>
      <c r="G217" s="408"/>
      <c r="H217" s="412"/>
      <c r="I217" s="413"/>
      <c r="J217" s="413"/>
      <c r="K217" s="414"/>
      <c r="L217" s="368"/>
      <c r="M217" s="369"/>
      <c r="N217" s="369"/>
      <c r="O217" s="370"/>
      <c r="P217" s="499" t="s">
        <v>15</v>
      </c>
      <c r="Q217" s="500"/>
      <c r="R217" s="501"/>
      <c r="S217" s="232" t="str">
        <f>IF(S216="","",VLOOKUP(S216,'シフト記号表（勤務時間帯）'!$C$6:$K$35,9,FALSE))</f>
        <v/>
      </c>
      <c r="T217" s="233" t="str">
        <f>IF(T216="","",VLOOKUP(T216,'シフト記号表（勤務時間帯）'!$C$6:$K$35,9,FALSE))</f>
        <v/>
      </c>
      <c r="U217" s="233" t="str">
        <f>IF(U216="","",VLOOKUP(U216,'シフト記号表（勤務時間帯）'!$C$6:$K$35,9,FALSE))</f>
        <v/>
      </c>
      <c r="V217" s="233" t="str">
        <f>IF(V216="","",VLOOKUP(V216,'シフト記号表（勤務時間帯）'!$C$6:$K$35,9,FALSE))</f>
        <v/>
      </c>
      <c r="W217" s="233" t="str">
        <f>IF(W216="","",VLOOKUP(W216,'シフト記号表（勤務時間帯）'!$C$6:$K$35,9,FALSE))</f>
        <v/>
      </c>
      <c r="X217" s="233" t="str">
        <f>IF(X216="","",VLOOKUP(X216,'シフト記号表（勤務時間帯）'!$C$6:$K$35,9,FALSE))</f>
        <v/>
      </c>
      <c r="Y217" s="234" t="str">
        <f>IF(Y216="","",VLOOKUP(Y216,'シフト記号表（勤務時間帯）'!$C$6:$K$35,9,FALSE))</f>
        <v/>
      </c>
      <c r="Z217" s="232" t="str">
        <f>IF(Z216="","",VLOOKUP(Z216,'シフト記号表（勤務時間帯）'!$C$6:$K$35,9,FALSE))</f>
        <v/>
      </c>
      <c r="AA217" s="233" t="str">
        <f>IF(AA216="","",VLOOKUP(AA216,'シフト記号表（勤務時間帯）'!$C$6:$K$35,9,FALSE))</f>
        <v/>
      </c>
      <c r="AB217" s="233" t="str">
        <f>IF(AB216="","",VLOOKUP(AB216,'シフト記号表（勤務時間帯）'!$C$6:$K$35,9,FALSE))</f>
        <v/>
      </c>
      <c r="AC217" s="233" t="str">
        <f>IF(AC216="","",VLOOKUP(AC216,'シフト記号表（勤務時間帯）'!$C$6:$K$35,9,FALSE))</f>
        <v/>
      </c>
      <c r="AD217" s="233" t="str">
        <f>IF(AD216="","",VLOOKUP(AD216,'シフト記号表（勤務時間帯）'!$C$6:$K$35,9,FALSE))</f>
        <v/>
      </c>
      <c r="AE217" s="233" t="str">
        <f>IF(AE216="","",VLOOKUP(AE216,'シフト記号表（勤務時間帯）'!$C$6:$K$35,9,FALSE))</f>
        <v/>
      </c>
      <c r="AF217" s="234" t="str">
        <f>IF(AF216="","",VLOOKUP(AF216,'シフト記号表（勤務時間帯）'!$C$6:$K$35,9,FALSE))</f>
        <v/>
      </c>
      <c r="AG217" s="232" t="str">
        <f>IF(AG216="","",VLOOKUP(AG216,'シフト記号表（勤務時間帯）'!$C$6:$K$35,9,FALSE))</f>
        <v/>
      </c>
      <c r="AH217" s="233" t="str">
        <f>IF(AH216="","",VLOOKUP(AH216,'シフト記号表（勤務時間帯）'!$C$6:$K$35,9,FALSE))</f>
        <v/>
      </c>
      <c r="AI217" s="233" t="str">
        <f>IF(AI216="","",VLOOKUP(AI216,'シフト記号表（勤務時間帯）'!$C$6:$K$35,9,FALSE))</f>
        <v/>
      </c>
      <c r="AJ217" s="233" t="str">
        <f>IF(AJ216="","",VLOOKUP(AJ216,'シフト記号表（勤務時間帯）'!$C$6:$K$35,9,FALSE))</f>
        <v/>
      </c>
      <c r="AK217" s="233" t="str">
        <f>IF(AK216="","",VLOOKUP(AK216,'シフト記号表（勤務時間帯）'!$C$6:$K$35,9,FALSE))</f>
        <v/>
      </c>
      <c r="AL217" s="233" t="str">
        <f>IF(AL216="","",VLOOKUP(AL216,'シフト記号表（勤務時間帯）'!$C$6:$K$35,9,FALSE))</f>
        <v/>
      </c>
      <c r="AM217" s="234" t="str">
        <f>IF(AM216="","",VLOOKUP(AM216,'シフト記号表（勤務時間帯）'!$C$6:$K$35,9,FALSE))</f>
        <v/>
      </c>
      <c r="AN217" s="232" t="str">
        <f>IF(AN216="","",VLOOKUP(AN216,'シフト記号表（勤務時間帯）'!$C$6:$K$35,9,FALSE))</f>
        <v/>
      </c>
      <c r="AO217" s="233" t="str">
        <f>IF(AO216="","",VLOOKUP(AO216,'シフト記号表（勤務時間帯）'!$C$6:$K$35,9,FALSE))</f>
        <v/>
      </c>
      <c r="AP217" s="233" t="str">
        <f>IF(AP216="","",VLOOKUP(AP216,'シフト記号表（勤務時間帯）'!$C$6:$K$35,9,FALSE))</f>
        <v/>
      </c>
      <c r="AQ217" s="233" t="str">
        <f>IF(AQ216="","",VLOOKUP(AQ216,'シフト記号表（勤務時間帯）'!$C$6:$K$35,9,FALSE))</f>
        <v/>
      </c>
      <c r="AR217" s="233" t="str">
        <f>IF(AR216="","",VLOOKUP(AR216,'シフト記号表（勤務時間帯）'!$C$6:$K$35,9,FALSE))</f>
        <v/>
      </c>
      <c r="AS217" s="233" t="str">
        <f>IF(AS216="","",VLOOKUP(AS216,'シフト記号表（勤務時間帯）'!$C$6:$K$35,9,FALSE))</f>
        <v/>
      </c>
      <c r="AT217" s="234" t="str">
        <f>IF(AT216="","",VLOOKUP(AT216,'シフト記号表（勤務時間帯）'!$C$6:$K$35,9,FALSE))</f>
        <v/>
      </c>
      <c r="AU217" s="232" t="str">
        <f>IF(AU216="","",VLOOKUP(AU216,'シフト記号表（勤務時間帯）'!$C$6:$K$35,9,FALSE))</f>
        <v/>
      </c>
      <c r="AV217" s="233" t="str">
        <f>IF(AV216="","",VLOOKUP(AV216,'シフト記号表（勤務時間帯）'!$C$6:$K$35,9,FALSE))</f>
        <v/>
      </c>
      <c r="AW217" s="233" t="str">
        <f>IF(AW216="","",VLOOKUP(AW216,'シフト記号表（勤務時間帯）'!$C$6:$K$35,9,FALSE))</f>
        <v/>
      </c>
      <c r="AX217" s="502">
        <f>IF($BB$3="４週",SUM(S217:AT217),IF($BB$3="暦月",SUM(S217:AW217),""))</f>
        <v>0</v>
      </c>
      <c r="AY217" s="503"/>
      <c r="AZ217" s="504">
        <f>IF($BB$3="４週",AX217/4,IF($BB$3="暦月",'療養通所（100名）'!AX217/('療養通所（100名）'!$BB$8/7),""))</f>
        <v>0</v>
      </c>
      <c r="BA217" s="505"/>
      <c r="BB217" s="431"/>
      <c r="BC217" s="369"/>
      <c r="BD217" s="369"/>
      <c r="BE217" s="369"/>
      <c r="BF217" s="370"/>
    </row>
    <row r="218" spans="2:58" ht="20.25" customHeight="1" x14ac:dyDescent="0.4">
      <c r="B218" s="517"/>
      <c r="C218" s="387"/>
      <c r="D218" s="388"/>
      <c r="E218" s="389"/>
      <c r="F218" s="111">
        <f>C216</f>
        <v>0</v>
      </c>
      <c r="G218" s="419"/>
      <c r="H218" s="412"/>
      <c r="I218" s="413"/>
      <c r="J218" s="413"/>
      <c r="K218" s="414"/>
      <c r="L218" s="424"/>
      <c r="M218" s="425"/>
      <c r="N218" s="425"/>
      <c r="O218" s="426"/>
      <c r="P218" s="514" t="s">
        <v>45</v>
      </c>
      <c r="Q218" s="515"/>
      <c r="R218" s="516"/>
      <c r="S218" s="235" t="str">
        <f>IF(S216="","",VLOOKUP(S216,'シフト記号表（勤務時間帯）'!$C$6:$S$35,17,FALSE))</f>
        <v/>
      </c>
      <c r="T218" s="236" t="str">
        <f>IF(T216="","",VLOOKUP(T216,'シフト記号表（勤務時間帯）'!$C$6:$S$35,17,FALSE))</f>
        <v/>
      </c>
      <c r="U218" s="236" t="str">
        <f>IF(U216="","",VLOOKUP(U216,'シフト記号表（勤務時間帯）'!$C$6:$S$35,17,FALSE))</f>
        <v/>
      </c>
      <c r="V218" s="236" t="str">
        <f>IF(V216="","",VLOOKUP(V216,'シフト記号表（勤務時間帯）'!$C$6:$S$35,17,FALSE))</f>
        <v/>
      </c>
      <c r="W218" s="236" t="str">
        <f>IF(W216="","",VLOOKUP(W216,'シフト記号表（勤務時間帯）'!$C$6:$S$35,17,FALSE))</f>
        <v/>
      </c>
      <c r="X218" s="236" t="str">
        <f>IF(X216="","",VLOOKUP(X216,'シフト記号表（勤務時間帯）'!$C$6:$S$35,17,FALSE))</f>
        <v/>
      </c>
      <c r="Y218" s="237" t="str">
        <f>IF(Y216="","",VLOOKUP(Y216,'シフト記号表（勤務時間帯）'!$C$6:$S$35,17,FALSE))</f>
        <v/>
      </c>
      <c r="Z218" s="235" t="str">
        <f>IF(Z216="","",VLOOKUP(Z216,'シフト記号表（勤務時間帯）'!$C$6:$S$35,17,FALSE))</f>
        <v/>
      </c>
      <c r="AA218" s="236" t="str">
        <f>IF(AA216="","",VLOOKUP(AA216,'シフト記号表（勤務時間帯）'!$C$6:$S$35,17,FALSE))</f>
        <v/>
      </c>
      <c r="AB218" s="236" t="str">
        <f>IF(AB216="","",VLOOKUP(AB216,'シフト記号表（勤務時間帯）'!$C$6:$S$35,17,FALSE))</f>
        <v/>
      </c>
      <c r="AC218" s="236" t="str">
        <f>IF(AC216="","",VLOOKUP(AC216,'シフト記号表（勤務時間帯）'!$C$6:$S$35,17,FALSE))</f>
        <v/>
      </c>
      <c r="AD218" s="236" t="str">
        <f>IF(AD216="","",VLOOKUP(AD216,'シフト記号表（勤務時間帯）'!$C$6:$S$35,17,FALSE))</f>
        <v/>
      </c>
      <c r="AE218" s="236" t="str">
        <f>IF(AE216="","",VLOOKUP(AE216,'シフト記号表（勤務時間帯）'!$C$6:$S$35,17,FALSE))</f>
        <v/>
      </c>
      <c r="AF218" s="237" t="str">
        <f>IF(AF216="","",VLOOKUP(AF216,'シフト記号表（勤務時間帯）'!$C$6:$S$35,17,FALSE))</f>
        <v/>
      </c>
      <c r="AG218" s="235" t="str">
        <f>IF(AG216="","",VLOOKUP(AG216,'シフト記号表（勤務時間帯）'!$C$6:$S$35,17,FALSE))</f>
        <v/>
      </c>
      <c r="AH218" s="236" t="str">
        <f>IF(AH216="","",VLOOKUP(AH216,'シフト記号表（勤務時間帯）'!$C$6:$S$35,17,FALSE))</f>
        <v/>
      </c>
      <c r="AI218" s="236" t="str">
        <f>IF(AI216="","",VLOOKUP(AI216,'シフト記号表（勤務時間帯）'!$C$6:$S$35,17,FALSE))</f>
        <v/>
      </c>
      <c r="AJ218" s="236" t="str">
        <f>IF(AJ216="","",VLOOKUP(AJ216,'シフト記号表（勤務時間帯）'!$C$6:$S$35,17,FALSE))</f>
        <v/>
      </c>
      <c r="AK218" s="236" t="str">
        <f>IF(AK216="","",VLOOKUP(AK216,'シフト記号表（勤務時間帯）'!$C$6:$S$35,17,FALSE))</f>
        <v/>
      </c>
      <c r="AL218" s="236" t="str">
        <f>IF(AL216="","",VLOOKUP(AL216,'シフト記号表（勤務時間帯）'!$C$6:$S$35,17,FALSE))</f>
        <v/>
      </c>
      <c r="AM218" s="237" t="str">
        <f>IF(AM216="","",VLOOKUP(AM216,'シフト記号表（勤務時間帯）'!$C$6:$S$35,17,FALSE))</f>
        <v/>
      </c>
      <c r="AN218" s="235" t="str">
        <f>IF(AN216="","",VLOOKUP(AN216,'シフト記号表（勤務時間帯）'!$C$6:$S$35,17,FALSE))</f>
        <v/>
      </c>
      <c r="AO218" s="236" t="str">
        <f>IF(AO216="","",VLOOKUP(AO216,'シフト記号表（勤務時間帯）'!$C$6:$S$35,17,FALSE))</f>
        <v/>
      </c>
      <c r="AP218" s="236" t="str">
        <f>IF(AP216="","",VLOOKUP(AP216,'シフト記号表（勤務時間帯）'!$C$6:$S$35,17,FALSE))</f>
        <v/>
      </c>
      <c r="AQ218" s="236" t="str">
        <f>IF(AQ216="","",VLOOKUP(AQ216,'シフト記号表（勤務時間帯）'!$C$6:$S$35,17,FALSE))</f>
        <v/>
      </c>
      <c r="AR218" s="236" t="str">
        <f>IF(AR216="","",VLOOKUP(AR216,'シフト記号表（勤務時間帯）'!$C$6:$S$35,17,FALSE))</f>
        <v/>
      </c>
      <c r="AS218" s="236" t="str">
        <f>IF(AS216="","",VLOOKUP(AS216,'シフト記号表（勤務時間帯）'!$C$6:$S$35,17,FALSE))</f>
        <v/>
      </c>
      <c r="AT218" s="237" t="str">
        <f>IF(AT216="","",VLOOKUP(AT216,'シフト記号表（勤務時間帯）'!$C$6:$S$35,17,FALSE))</f>
        <v/>
      </c>
      <c r="AU218" s="235" t="str">
        <f>IF(AU216="","",VLOOKUP(AU216,'シフト記号表（勤務時間帯）'!$C$6:$S$35,17,FALSE))</f>
        <v/>
      </c>
      <c r="AV218" s="236" t="str">
        <f>IF(AV216="","",VLOOKUP(AV216,'シフト記号表（勤務時間帯）'!$C$6:$S$35,17,FALSE))</f>
        <v/>
      </c>
      <c r="AW218" s="236" t="str">
        <f>IF(AW216="","",VLOOKUP(AW216,'シフト記号表（勤務時間帯）'!$C$6:$S$35,17,FALSE))</f>
        <v/>
      </c>
      <c r="AX218" s="509">
        <f>IF($BB$3="４週",SUM(S218:AT218),IF($BB$3="暦月",SUM(S218:AW218),""))</f>
        <v>0</v>
      </c>
      <c r="AY218" s="510"/>
      <c r="AZ218" s="511">
        <f>IF($BB$3="４週",AX218/4,IF($BB$3="暦月",'療養通所（100名）'!AX218/('療養通所（100名）'!$BB$8/7),""))</f>
        <v>0</v>
      </c>
      <c r="BA218" s="512"/>
      <c r="BB218" s="432"/>
      <c r="BC218" s="425"/>
      <c r="BD218" s="425"/>
      <c r="BE218" s="425"/>
      <c r="BF218" s="426"/>
    </row>
    <row r="219" spans="2:58" ht="20.25" customHeight="1" x14ac:dyDescent="0.4">
      <c r="B219" s="517">
        <f>B216+1</f>
        <v>66</v>
      </c>
      <c r="C219" s="381"/>
      <c r="D219" s="382"/>
      <c r="E219" s="383"/>
      <c r="F219" s="108"/>
      <c r="G219" s="418"/>
      <c r="H219" s="420"/>
      <c r="I219" s="413"/>
      <c r="J219" s="413"/>
      <c r="K219" s="414"/>
      <c r="L219" s="421"/>
      <c r="M219" s="422"/>
      <c r="N219" s="422"/>
      <c r="O219" s="423"/>
      <c r="P219" s="483" t="s">
        <v>44</v>
      </c>
      <c r="Q219" s="484"/>
      <c r="R219" s="485"/>
      <c r="S219" s="239"/>
      <c r="T219" s="238"/>
      <c r="U219" s="238"/>
      <c r="V219" s="238"/>
      <c r="W219" s="238"/>
      <c r="X219" s="238"/>
      <c r="Y219" s="240"/>
      <c r="Z219" s="239"/>
      <c r="AA219" s="238"/>
      <c r="AB219" s="238"/>
      <c r="AC219" s="238"/>
      <c r="AD219" s="238"/>
      <c r="AE219" s="238"/>
      <c r="AF219" s="240"/>
      <c r="AG219" s="239"/>
      <c r="AH219" s="238"/>
      <c r="AI219" s="238"/>
      <c r="AJ219" s="238"/>
      <c r="AK219" s="238"/>
      <c r="AL219" s="238"/>
      <c r="AM219" s="240"/>
      <c r="AN219" s="239"/>
      <c r="AO219" s="238"/>
      <c r="AP219" s="238"/>
      <c r="AQ219" s="238"/>
      <c r="AR219" s="238"/>
      <c r="AS219" s="238"/>
      <c r="AT219" s="240"/>
      <c r="AU219" s="239"/>
      <c r="AV219" s="238"/>
      <c r="AW219" s="238"/>
      <c r="AX219" s="589"/>
      <c r="AY219" s="590"/>
      <c r="AZ219" s="591"/>
      <c r="BA219" s="592"/>
      <c r="BB219" s="430"/>
      <c r="BC219" s="422"/>
      <c r="BD219" s="422"/>
      <c r="BE219" s="422"/>
      <c r="BF219" s="423"/>
    </row>
    <row r="220" spans="2:58" ht="20.25" customHeight="1" x14ac:dyDescent="0.4">
      <c r="B220" s="517"/>
      <c r="C220" s="384"/>
      <c r="D220" s="385"/>
      <c r="E220" s="386"/>
      <c r="F220" s="83"/>
      <c r="G220" s="408"/>
      <c r="H220" s="412"/>
      <c r="I220" s="413"/>
      <c r="J220" s="413"/>
      <c r="K220" s="414"/>
      <c r="L220" s="368"/>
      <c r="M220" s="369"/>
      <c r="N220" s="369"/>
      <c r="O220" s="370"/>
      <c r="P220" s="499" t="s">
        <v>15</v>
      </c>
      <c r="Q220" s="500"/>
      <c r="R220" s="501"/>
      <c r="S220" s="232" t="str">
        <f>IF(S219="","",VLOOKUP(S219,'シフト記号表（勤務時間帯）'!$C$6:$K$35,9,FALSE))</f>
        <v/>
      </c>
      <c r="T220" s="233" t="str">
        <f>IF(T219="","",VLOOKUP(T219,'シフト記号表（勤務時間帯）'!$C$6:$K$35,9,FALSE))</f>
        <v/>
      </c>
      <c r="U220" s="233" t="str">
        <f>IF(U219="","",VLOOKUP(U219,'シフト記号表（勤務時間帯）'!$C$6:$K$35,9,FALSE))</f>
        <v/>
      </c>
      <c r="V220" s="233" t="str">
        <f>IF(V219="","",VLOOKUP(V219,'シフト記号表（勤務時間帯）'!$C$6:$K$35,9,FALSE))</f>
        <v/>
      </c>
      <c r="W220" s="233" t="str">
        <f>IF(W219="","",VLOOKUP(W219,'シフト記号表（勤務時間帯）'!$C$6:$K$35,9,FALSE))</f>
        <v/>
      </c>
      <c r="X220" s="233" t="str">
        <f>IF(X219="","",VLOOKUP(X219,'シフト記号表（勤務時間帯）'!$C$6:$K$35,9,FALSE))</f>
        <v/>
      </c>
      <c r="Y220" s="234" t="str">
        <f>IF(Y219="","",VLOOKUP(Y219,'シフト記号表（勤務時間帯）'!$C$6:$K$35,9,FALSE))</f>
        <v/>
      </c>
      <c r="Z220" s="232" t="str">
        <f>IF(Z219="","",VLOOKUP(Z219,'シフト記号表（勤務時間帯）'!$C$6:$K$35,9,FALSE))</f>
        <v/>
      </c>
      <c r="AA220" s="233" t="str">
        <f>IF(AA219="","",VLOOKUP(AA219,'シフト記号表（勤務時間帯）'!$C$6:$K$35,9,FALSE))</f>
        <v/>
      </c>
      <c r="AB220" s="233" t="str">
        <f>IF(AB219="","",VLOOKUP(AB219,'シフト記号表（勤務時間帯）'!$C$6:$K$35,9,FALSE))</f>
        <v/>
      </c>
      <c r="AC220" s="233" t="str">
        <f>IF(AC219="","",VLOOKUP(AC219,'シフト記号表（勤務時間帯）'!$C$6:$K$35,9,FALSE))</f>
        <v/>
      </c>
      <c r="AD220" s="233" t="str">
        <f>IF(AD219="","",VLOOKUP(AD219,'シフト記号表（勤務時間帯）'!$C$6:$K$35,9,FALSE))</f>
        <v/>
      </c>
      <c r="AE220" s="233" t="str">
        <f>IF(AE219="","",VLOOKUP(AE219,'シフト記号表（勤務時間帯）'!$C$6:$K$35,9,FALSE))</f>
        <v/>
      </c>
      <c r="AF220" s="234" t="str">
        <f>IF(AF219="","",VLOOKUP(AF219,'シフト記号表（勤務時間帯）'!$C$6:$K$35,9,FALSE))</f>
        <v/>
      </c>
      <c r="AG220" s="232" t="str">
        <f>IF(AG219="","",VLOOKUP(AG219,'シフト記号表（勤務時間帯）'!$C$6:$K$35,9,FALSE))</f>
        <v/>
      </c>
      <c r="AH220" s="233" t="str">
        <f>IF(AH219="","",VLOOKUP(AH219,'シフト記号表（勤務時間帯）'!$C$6:$K$35,9,FALSE))</f>
        <v/>
      </c>
      <c r="AI220" s="233" t="str">
        <f>IF(AI219="","",VLOOKUP(AI219,'シフト記号表（勤務時間帯）'!$C$6:$K$35,9,FALSE))</f>
        <v/>
      </c>
      <c r="AJ220" s="233" t="str">
        <f>IF(AJ219="","",VLOOKUP(AJ219,'シフト記号表（勤務時間帯）'!$C$6:$K$35,9,FALSE))</f>
        <v/>
      </c>
      <c r="AK220" s="233" t="str">
        <f>IF(AK219="","",VLOOKUP(AK219,'シフト記号表（勤務時間帯）'!$C$6:$K$35,9,FALSE))</f>
        <v/>
      </c>
      <c r="AL220" s="233" t="str">
        <f>IF(AL219="","",VLOOKUP(AL219,'シフト記号表（勤務時間帯）'!$C$6:$K$35,9,FALSE))</f>
        <v/>
      </c>
      <c r="AM220" s="234" t="str">
        <f>IF(AM219="","",VLOOKUP(AM219,'シフト記号表（勤務時間帯）'!$C$6:$K$35,9,FALSE))</f>
        <v/>
      </c>
      <c r="AN220" s="232" t="str">
        <f>IF(AN219="","",VLOOKUP(AN219,'シフト記号表（勤務時間帯）'!$C$6:$K$35,9,FALSE))</f>
        <v/>
      </c>
      <c r="AO220" s="233" t="str">
        <f>IF(AO219="","",VLOOKUP(AO219,'シフト記号表（勤務時間帯）'!$C$6:$K$35,9,FALSE))</f>
        <v/>
      </c>
      <c r="AP220" s="233" t="str">
        <f>IF(AP219="","",VLOOKUP(AP219,'シフト記号表（勤務時間帯）'!$C$6:$K$35,9,FALSE))</f>
        <v/>
      </c>
      <c r="AQ220" s="233" t="str">
        <f>IF(AQ219="","",VLOOKUP(AQ219,'シフト記号表（勤務時間帯）'!$C$6:$K$35,9,FALSE))</f>
        <v/>
      </c>
      <c r="AR220" s="233" t="str">
        <f>IF(AR219="","",VLOOKUP(AR219,'シフト記号表（勤務時間帯）'!$C$6:$K$35,9,FALSE))</f>
        <v/>
      </c>
      <c r="AS220" s="233" t="str">
        <f>IF(AS219="","",VLOOKUP(AS219,'シフト記号表（勤務時間帯）'!$C$6:$K$35,9,FALSE))</f>
        <v/>
      </c>
      <c r="AT220" s="234" t="str">
        <f>IF(AT219="","",VLOOKUP(AT219,'シフト記号表（勤務時間帯）'!$C$6:$K$35,9,FALSE))</f>
        <v/>
      </c>
      <c r="AU220" s="232" t="str">
        <f>IF(AU219="","",VLOOKUP(AU219,'シフト記号表（勤務時間帯）'!$C$6:$K$35,9,FALSE))</f>
        <v/>
      </c>
      <c r="AV220" s="233" t="str">
        <f>IF(AV219="","",VLOOKUP(AV219,'シフト記号表（勤務時間帯）'!$C$6:$K$35,9,FALSE))</f>
        <v/>
      </c>
      <c r="AW220" s="233" t="str">
        <f>IF(AW219="","",VLOOKUP(AW219,'シフト記号表（勤務時間帯）'!$C$6:$K$35,9,FALSE))</f>
        <v/>
      </c>
      <c r="AX220" s="502">
        <f>IF($BB$3="４週",SUM(S220:AT220),IF($BB$3="暦月",SUM(S220:AW220),""))</f>
        <v>0</v>
      </c>
      <c r="AY220" s="503"/>
      <c r="AZ220" s="504">
        <f>IF($BB$3="４週",AX220/4,IF($BB$3="暦月",'療養通所（100名）'!AX220/('療養通所（100名）'!$BB$8/7),""))</f>
        <v>0</v>
      </c>
      <c r="BA220" s="505"/>
      <c r="BB220" s="431"/>
      <c r="BC220" s="369"/>
      <c r="BD220" s="369"/>
      <c r="BE220" s="369"/>
      <c r="BF220" s="370"/>
    </row>
    <row r="221" spans="2:58" ht="20.25" customHeight="1" x14ac:dyDescent="0.4">
      <c r="B221" s="517"/>
      <c r="C221" s="387"/>
      <c r="D221" s="388"/>
      <c r="E221" s="389"/>
      <c r="F221" s="111">
        <f>C219</f>
        <v>0</v>
      </c>
      <c r="G221" s="419"/>
      <c r="H221" s="412"/>
      <c r="I221" s="413"/>
      <c r="J221" s="413"/>
      <c r="K221" s="414"/>
      <c r="L221" s="424"/>
      <c r="M221" s="425"/>
      <c r="N221" s="425"/>
      <c r="O221" s="426"/>
      <c r="P221" s="514" t="s">
        <v>45</v>
      </c>
      <c r="Q221" s="515"/>
      <c r="R221" s="516"/>
      <c r="S221" s="235" t="str">
        <f>IF(S219="","",VLOOKUP(S219,'シフト記号表（勤務時間帯）'!$C$6:$S$35,17,FALSE))</f>
        <v/>
      </c>
      <c r="T221" s="236" t="str">
        <f>IF(T219="","",VLOOKUP(T219,'シフト記号表（勤務時間帯）'!$C$6:$S$35,17,FALSE))</f>
        <v/>
      </c>
      <c r="U221" s="236" t="str">
        <f>IF(U219="","",VLOOKUP(U219,'シフト記号表（勤務時間帯）'!$C$6:$S$35,17,FALSE))</f>
        <v/>
      </c>
      <c r="V221" s="236" t="str">
        <f>IF(V219="","",VLOOKUP(V219,'シフト記号表（勤務時間帯）'!$C$6:$S$35,17,FALSE))</f>
        <v/>
      </c>
      <c r="W221" s="236" t="str">
        <f>IF(W219="","",VLOOKUP(W219,'シフト記号表（勤務時間帯）'!$C$6:$S$35,17,FALSE))</f>
        <v/>
      </c>
      <c r="X221" s="236" t="str">
        <f>IF(X219="","",VLOOKUP(X219,'シフト記号表（勤務時間帯）'!$C$6:$S$35,17,FALSE))</f>
        <v/>
      </c>
      <c r="Y221" s="237" t="str">
        <f>IF(Y219="","",VLOOKUP(Y219,'シフト記号表（勤務時間帯）'!$C$6:$S$35,17,FALSE))</f>
        <v/>
      </c>
      <c r="Z221" s="235" t="str">
        <f>IF(Z219="","",VLOOKUP(Z219,'シフト記号表（勤務時間帯）'!$C$6:$S$35,17,FALSE))</f>
        <v/>
      </c>
      <c r="AA221" s="236" t="str">
        <f>IF(AA219="","",VLOOKUP(AA219,'シフト記号表（勤務時間帯）'!$C$6:$S$35,17,FALSE))</f>
        <v/>
      </c>
      <c r="AB221" s="236" t="str">
        <f>IF(AB219="","",VLOOKUP(AB219,'シフト記号表（勤務時間帯）'!$C$6:$S$35,17,FALSE))</f>
        <v/>
      </c>
      <c r="AC221" s="236" t="str">
        <f>IF(AC219="","",VLOOKUP(AC219,'シフト記号表（勤務時間帯）'!$C$6:$S$35,17,FALSE))</f>
        <v/>
      </c>
      <c r="AD221" s="236" t="str">
        <f>IF(AD219="","",VLOOKUP(AD219,'シフト記号表（勤務時間帯）'!$C$6:$S$35,17,FALSE))</f>
        <v/>
      </c>
      <c r="AE221" s="236" t="str">
        <f>IF(AE219="","",VLOOKUP(AE219,'シフト記号表（勤務時間帯）'!$C$6:$S$35,17,FALSE))</f>
        <v/>
      </c>
      <c r="AF221" s="237" t="str">
        <f>IF(AF219="","",VLOOKUP(AF219,'シフト記号表（勤務時間帯）'!$C$6:$S$35,17,FALSE))</f>
        <v/>
      </c>
      <c r="AG221" s="235" t="str">
        <f>IF(AG219="","",VLOOKUP(AG219,'シフト記号表（勤務時間帯）'!$C$6:$S$35,17,FALSE))</f>
        <v/>
      </c>
      <c r="AH221" s="236" t="str">
        <f>IF(AH219="","",VLOOKUP(AH219,'シフト記号表（勤務時間帯）'!$C$6:$S$35,17,FALSE))</f>
        <v/>
      </c>
      <c r="AI221" s="236" t="str">
        <f>IF(AI219="","",VLOOKUP(AI219,'シフト記号表（勤務時間帯）'!$C$6:$S$35,17,FALSE))</f>
        <v/>
      </c>
      <c r="AJ221" s="236" t="str">
        <f>IF(AJ219="","",VLOOKUP(AJ219,'シフト記号表（勤務時間帯）'!$C$6:$S$35,17,FALSE))</f>
        <v/>
      </c>
      <c r="AK221" s="236" t="str">
        <f>IF(AK219="","",VLOOKUP(AK219,'シフト記号表（勤務時間帯）'!$C$6:$S$35,17,FALSE))</f>
        <v/>
      </c>
      <c r="AL221" s="236" t="str">
        <f>IF(AL219="","",VLOOKUP(AL219,'シフト記号表（勤務時間帯）'!$C$6:$S$35,17,FALSE))</f>
        <v/>
      </c>
      <c r="AM221" s="237" t="str">
        <f>IF(AM219="","",VLOOKUP(AM219,'シフト記号表（勤務時間帯）'!$C$6:$S$35,17,FALSE))</f>
        <v/>
      </c>
      <c r="AN221" s="235" t="str">
        <f>IF(AN219="","",VLOOKUP(AN219,'シフト記号表（勤務時間帯）'!$C$6:$S$35,17,FALSE))</f>
        <v/>
      </c>
      <c r="AO221" s="236" t="str">
        <f>IF(AO219="","",VLOOKUP(AO219,'シフト記号表（勤務時間帯）'!$C$6:$S$35,17,FALSE))</f>
        <v/>
      </c>
      <c r="AP221" s="236" t="str">
        <f>IF(AP219="","",VLOOKUP(AP219,'シフト記号表（勤務時間帯）'!$C$6:$S$35,17,FALSE))</f>
        <v/>
      </c>
      <c r="AQ221" s="236" t="str">
        <f>IF(AQ219="","",VLOOKUP(AQ219,'シフト記号表（勤務時間帯）'!$C$6:$S$35,17,FALSE))</f>
        <v/>
      </c>
      <c r="AR221" s="236" t="str">
        <f>IF(AR219="","",VLOOKUP(AR219,'シフト記号表（勤務時間帯）'!$C$6:$S$35,17,FALSE))</f>
        <v/>
      </c>
      <c r="AS221" s="236" t="str">
        <f>IF(AS219="","",VLOOKUP(AS219,'シフト記号表（勤務時間帯）'!$C$6:$S$35,17,FALSE))</f>
        <v/>
      </c>
      <c r="AT221" s="237" t="str">
        <f>IF(AT219="","",VLOOKUP(AT219,'シフト記号表（勤務時間帯）'!$C$6:$S$35,17,FALSE))</f>
        <v/>
      </c>
      <c r="AU221" s="235" t="str">
        <f>IF(AU219="","",VLOOKUP(AU219,'シフト記号表（勤務時間帯）'!$C$6:$S$35,17,FALSE))</f>
        <v/>
      </c>
      <c r="AV221" s="236" t="str">
        <f>IF(AV219="","",VLOOKUP(AV219,'シフト記号表（勤務時間帯）'!$C$6:$S$35,17,FALSE))</f>
        <v/>
      </c>
      <c r="AW221" s="236" t="str">
        <f>IF(AW219="","",VLOOKUP(AW219,'シフト記号表（勤務時間帯）'!$C$6:$S$35,17,FALSE))</f>
        <v/>
      </c>
      <c r="AX221" s="509">
        <f>IF($BB$3="４週",SUM(S221:AT221),IF($BB$3="暦月",SUM(S221:AW221),""))</f>
        <v>0</v>
      </c>
      <c r="AY221" s="510"/>
      <c r="AZ221" s="511">
        <f>IF($BB$3="４週",AX221/4,IF($BB$3="暦月",'療養通所（100名）'!AX221/('療養通所（100名）'!$BB$8/7),""))</f>
        <v>0</v>
      </c>
      <c r="BA221" s="512"/>
      <c r="BB221" s="432"/>
      <c r="BC221" s="425"/>
      <c r="BD221" s="425"/>
      <c r="BE221" s="425"/>
      <c r="BF221" s="426"/>
    </row>
    <row r="222" spans="2:58" ht="20.25" customHeight="1" x14ac:dyDescent="0.4">
      <c r="B222" s="517">
        <f>B219+1</f>
        <v>67</v>
      </c>
      <c r="C222" s="381"/>
      <c r="D222" s="382"/>
      <c r="E222" s="383"/>
      <c r="F222" s="108"/>
      <c r="G222" s="418"/>
      <c r="H222" s="420"/>
      <c r="I222" s="413"/>
      <c r="J222" s="413"/>
      <c r="K222" s="414"/>
      <c r="L222" s="421"/>
      <c r="M222" s="422"/>
      <c r="N222" s="422"/>
      <c r="O222" s="423"/>
      <c r="P222" s="483" t="s">
        <v>44</v>
      </c>
      <c r="Q222" s="484"/>
      <c r="R222" s="485"/>
      <c r="S222" s="239"/>
      <c r="T222" s="238"/>
      <c r="U222" s="238"/>
      <c r="V222" s="238"/>
      <c r="W222" s="238"/>
      <c r="X222" s="238"/>
      <c r="Y222" s="240"/>
      <c r="Z222" s="239"/>
      <c r="AA222" s="238"/>
      <c r="AB222" s="238"/>
      <c r="AC222" s="238"/>
      <c r="AD222" s="238"/>
      <c r="AE222" s="238"/>
      <c r="AF222" s="240"/>
      <c r="AG222" s="239"/>
      <c r="AH222" s="238"/>
      <c r="AI222" s="238"/>
      <c r="AJ222" s="238"/>
      <c r="AK222" s="238"/>
      <c r="AL222" s="238"/>
      <c r="AM222" s="240"/>
      <c r="AN222" s="239"/>
      <c r="AO222" s="238"/>
      <c r="AP222" s="238"/>
      <c r="AQ222" s="238"/>
      <c r="AR222" s="238"/>
      <c r="AS222" s="238"/>
      <c r="AT222" s="240"/>
      <c r="AU222" s="239"/>
      <c r="AV222" s="238"/>
      <c r="AW222" s="238"/>
      <c r="AX222" s="589"/>
      <c r="AY222" s="590"/>
      <c r="AZ222" s="591"/>
      <c r="BA222" s="592"/>
      <c r="BB222" s="430"/>
      <c r="BC222" s="422"/>
      <c r="BD222" s="422"/>
      <c r="BE222" s="422"/>
      <c r="BF222" s="423"/>
    </row>
    <row r="223" spans="2:58" ht="20.25" customHeight="1" x14ac:dyDescent="0.4">
      <c r="B223" s="517"/>
      <c r="C223" s="384"/>
      <c r="D223" s="385"/>
      <c r="E223" s="386"/>
      <c r="F223" s="83"/>
      <c r="G223" s="408"/>
      <c r="H223" s="412"/>
      <c r="I223" s="413"/>
      <c r="J223" s="413"/>
      <c r="K223" s="414"/>
      <c r="L223" s="368"/>
      <c r="M223" s="369"/>
      <c r="N223" s="369"/>
      <c r="O223" s="370"/>
      <c r="P223" s="499" t="s">
        <v>15</v>
      </c>
      <c r="Q223" s="500"/>
      <c r="R223" s="501"/>
      <c r="S223" s="232" t="str">
        <f>IF(S222="","",VLOOKUP(S222,'シフト記号表（勤務時間帯）'!$C$6:$K$35,9,FALSE))</f>
        <v/>
      </c>
      <c r="T223" s="233" t="str">
        <f>IF(T222="","",VLOOKUP(T222,'シフト記号表（勤務時間帯）'!$C$6:$K$35,9,FALSE))</f>
        <v/>
      </c>
      <c r="U223" s="233" t="str">
        <f>IF(U222="","",VLOOKUP(U222,'シフト記号表（勤務時間帯）'!$C$6:$K$35,9,FALSE))</f>
        <v/>
      </c>
      <c r="V223" s="233" t="str">
        <f>IF(V222="","",VLOOKUP(V222,'シフト記号表（勤務時間帯）'!$C$6:$K$35,9,FALSE))</f>
        <v/>
      </c>
      <c r="W223" s="233" t="str">
        <f>IF(W222="","",VLOOKUP(W222,'シフト記号表（勤務時間帯）'!$C$6:$K$35,9,FALSE))</f>
        <v/>
      </c>
      <c r="X223" s="233" t="str">
        <f>IF(X222="","",VLOOKUP(X222,'シフト記号表（勤務時間帯）'!$C$6:$K$35,9,FALSE))</f>
        <v/>
      </c>
      <c r="Y223" s="234" t="str">
        <f>IF(Y222="","",VLOOKUP(Y222,'シフト記号表（勤務時間帯）'!$C$6:$K$35,9,FALSE))</f>
        <v/>
      </c>
      <c r="Z223" s="232" t="str">
        <f>IF(Z222="","",VLOOKUP(Z222,'シフト記号表（勤務時間帯）'!$C$6:$K$35,9,FALSE))</f>
        <v/>
      </c>
      <c r="AA223" s="233" t="str">
        <f>IF(AA222="","",VLOOKUP(AA222,'シフト記号表（勤務時間帯）'!$C$6:$K$35,9,FALSE))</f>
        <v/>
      </c>
      <c r="AB223" s="233" t="str">
        <f>IF(AB222="","",VLOOKUP(AB222,'シフト記号表（勤務時間帯）'!$C$6:$K$35,9,FALSE))</f>
        <v/>
      </c>
      <c r="AC223" s="233" t="str">
        <f>IF(AC222="","",VLOOKUP(AC222,'シフト記号表（勤務時間帯）'!$C$6:$K$35,9,FALSE))</f>
        <v/>
      </c>
      <c r="AD223" s="233" t="str">
        <f>IF(AD222="","",VLOOKUP(AD222,'シフト記号表（勤務時間帯）'!$C$6:$K$35,9,FALSE))</f>
        <v/>
      </c>
      <c r="AE223" s="233" t="str">
        <f>IF(AE222="","",VLOOKUP(AE222,'シフト記号表（勤務時間帯）'!$C$6:$K$35,9,FALSE))</f>
        <v/>
      </c>
      <c r="AF223" s="234" t="str">
        <f>IF(AF222="","",VLOOKUP(AF222,'シフト記号表（勤務時間帯）'!$C$6:$K$35,9,FALSE))</f>
        <v/>
      </c>
      <c r="AG223" s="232" t="str">
        <f>IF(AG222="","",VLOOKUP(AG222,'シフト記号表（勤務時間帯）'!$C$6:$K$35,9,FALSE))</f>
        <v/>
      </c>
      <c r="AH223" s="233" t="str">
        <f>IF(AH222="","",VLOOKUP(AH222,'シフト記号表（勤務時間帯）'!$C$6:$K$35,9,FALSE))</f>
        <v/>
      </c>
      <c r="AI223" s="233" t="str">
        <f>IF(AI222="","",VLOOKUP(AI222,'シフト記号表（勤務時間帯）'!$C$6:$K$35,9,FALSE))</f>
        <v/>
      </c>
      <c r="AJ223" s="233" t="str">
        <f>IF(AJ222="","",VLOOKUP(AJ222,'シフト記号表（勤務時間帯）'!$C$6:$K$35,9,FALSE))</f>
        <v/>
      </c>
      <c r="AK223" s="233" t="str">
        <f>IF(AK222="","",VLOOKUP(AK222,'シフト記号表（勤務時間帯）'!$C$6:$K$35,9,FALSE))</f>
        <v/>
      </c>
      <c r="AL223" s="233" t="str">
        <f>IF(AL222="","",VLOOKUP(AL222,'シフト記号表（勤務時間帯）'!$C$6:$K$35,9,FALSE))</f>
        <v/>
      </c>
      <c r="AM223" s="234" t="str">
        <f>IF(AM222="","",VLOOKUP(AM222,'シフト記号表（勤務時間帯）'!$C$6:$K$35,9,FALSE))</f>
        <v/>
      </c>
      <c r="AN223" s="232" t="str">
        <f>IF(AN222="","",VLOOKUP(AN222,'シフト記号表（勤務時間帯）'!$C$6:$K$35,9,FALSE))</f>
        <v/>
      </c>
      <c r="AO223" s="233" t="str">
        <f>IF(AO222="","",VLOOKUP(AO222,'シフト記号表（勤務時間帯）'!$C$6:$K$35,9,FALSE))</f>
        <v/>
      </c>
      <c r="AP223" s="233" t="str">
        <f>IF(AP222="","",VLOOKUP(AP222,'シフト記号表（勤務時間帯）'!$C$6:$K$35,9,FALSE))</f>
        <v/>
      </c>
      <c r="AQ223" s="233" t="str">
        <f>IF(AQ222="","",VLOOKUP(AQ222,'シフト記号表（勤務時間帯）'!$C$6:$K$35,9,FALSE))</f>
        <v/>
      </c>
      <c r="AR223" s="233" t="str">
        <f>IF(AR222="","",VLOOKUP(AR222,'シフト記号表（勤務時間帯）'!$C$6:$K$35,9,FALSE))</f>
        <v/>
      </c>
      <c r="AS223" s="233" t="str">
        <f>IF(AS222="","",VLOOKUP(AS222,'シフト記号表（勤務時間帯）'!$C$6:$K$35,9,FALSE))</f>
        <v/>
      </c>
      <c r="AT223" s="234" t="str">
        <f>IF(AT222="","",VLOOKUP(AT222,'シフト記号表（勤務時間帯）'!$C$6:$K$35,9,FALSE))</f>
        <v/>
      </c>
      <c r="AU223" s="232" t="str">
        <f>IF(AU222="","",VLOOKUP(AU222,'シフト記号表（勤務時間帯）'!$C$6:$K$35,9,FALSE))</f>
        <v/>
      </c>
      <c r="AV223" s="233" t="str">
        <f>IF(AV222="","",VLOOKUP(AV222,'シフト記号表（勤務時間帯）'!$C$6:$K$35,9,FALSE))</f>
        <v/>
      </c>
      <c r="AW223" s="233" t="str">
        <f>IF(AW222="","",VLOOKUP(AW222,'シフト記号表（勤務時間帯）'!$C$6:$K$35,9,FALSE))</f>
        <v/>
      </c>
      <c r="AX223" s="502">
        <f>IF($BB$3="４週",SUM(S223:AT223),IF($BB$3="暦月",SUM(S223:AW223),""))</f>
        <v>0</v>
      </c>
      <c r="AY223" s="503"/>
      <c r="AZ223" s="504">
        <f>IF($BB$3="４週",AX223/4,IF($BB$3="暦月",'療養通所（100名）'!AX223/('療養通所（100名）'!$BB$8/7),""))</f>
        <v>0</v>
      </c>
      <c r="BA223" s="505"/>
      <c r="BB223" s="431"/>
      <c r="BC223" s="369"/>
      <c r="BD223" s="369"/>
      <c r="BE223" s="369"/>
      <c r="BF223" s="370"/>
    </row>
    <row r="224" spans="2:58" ht="20.25" customHeight="1" x14ac:dyDescent="0.4">
      <c r="B224" s="517"/>
      <c r="C224" s="387"/>
      <c r="D224" s="388"/>
      <c r="E224" s="389"/>
      <c r="F224" s="111">
        <f>C222</f>
        <v>0</v>
      </c>
      <c r="G224" s="419"/>
      <c r="H224" s="412"/>
      <c r="I224" s="413"/>
      <c r="J224" s="413"/>
      <c r="K224" s="414"/>
      <c r="L224" s="424"/>
      <c r="M224" s="425"/>
      <c r="N224" s="425"/>
      <c r="O224" s="426"/>
      <c r="P224" s="514" t="s">
        <v>45</v>
      </c>
      <c r="Q224" s="515"/>
      <c r="R224" s="516"/>
      <c r="S224" s="235" t="str">
        <f>IF(S222="","",VLOOKUP(S222,'シフト記号表（勤務時間帯）'!$C$6:$S$35,17,FALSE))</f>
        <v/>
      </c>
      <c r="T224" s="236" t="str">
        <f>IF(T222="","",VLOOKUP(T222,'シフト記号表（勤務時間帯）'!$C$6:$S$35,17,FALSE))</f>
        <v/>
      </c>
      <c r="U224" s="236" t="str">
        <f>IF(U222="","",VLOOKUP(U222,'シフト記号表（勤務時間帯）'!$C$6:$S$35,17,FALSE))</f>
        <v/>
      </c>
      <c r="V224" s="236" t="str">
        <f>IF(V222="","",VLOOKUP(V222,'シフト記号表（勤務時間帯）'!$C$6:$S$35,17,FALSE))</f>
        <v/>
      </c>
      <c r="W224" s="236" t="str">
        <f>IF(W222="","",VLOOKUP(W222,'シフト記号表（勤務時間帯）'!$C$6:$S$35,17,FALSE))</f>
        <v/>
      </c>
      <c r="X224" s="236" t="str">
        <f>IF(X222="","",VLOOKUP(X222,'シフト記号表（勤務時間帯）'!$C$6:$S$35,17,FALSE))</f>
        <v/>
      </c>
      <c r="Y224" s="237" t="str">
        <f>IF(Y222="","",VLOOKUP(Y222,'シフト記号表（勤務時間帯）'!$C$6:$S$35,17,FALSE))</f>
        <v/>
      </c>
      <c r="Z224" s="235" t="str">
        <f>IF(Z222="","",VLOOKUP(Z222,'シフト記号表（勤務時間帯）'!$C$6:$S$35,17,FALSE))</f>
        <v/>
      </c>
      <c r="AA224" s="236" t="str">
        <f>IF(AA222="","",VLOOKUP(AA222,'シフト記号表（勤務時間帯）'!$C$6:$S$35,17,FALSE))</f>
        <v/>
      </c>
      <c r="AB224" s="236" t="str">
        <f>IF(AB222="","",VLOOKUP(AB222,'シフト記号表（勤務時間帯）'!$C$6:$S$35,17,FALSE))</f>
        <v/>
      </c>
      <c r="AC224" s="236" t="str">
        <f>IF(AC222="","",VLOOKUP(AC222,'シフト記号表（勤務時間帯）'!$C$6:$S$35,17,FALSE))</f>
        <v/>
      </c>
      <c r="AD224" s="236" t="str">
        <f>IF(AD222="","",VLOOKUP(AD222,'シフト記号表（勤務時間帯）'!$C$6:$S$35,17,FALSE))</f>
        <v/>
      </c>
      <c r="AE224" s="236" t="str">
        <f>IF(AE222="","",VLOOKUP(AE222,'シフト記号表（勤務時間帯）'!$C$6:$S$35,17,FALSE))</f>
        <v/>
      </c>
      <c r="AF224" s="237" t="str">
        <f>IF(AF222="","",VLOOKUP(AF222,'シフト記号表（勤務時間帯）'!$C$6:$S$35,17,FALSE))</f>
        <v/>
      </c>
      <c r="AG224" s="235" t="str">
        <f>IF(AG222="","",VLOOKUP(AG222,'シフト記号表（勤務時間帯）'!$C$6:$S$35,17,FALSE))</f>
        <v/>
      </c>
      <c r="AH224" s="236" t="str">
        <f>IF(AH222="","",VLOOKUP(AH222,'シフト記号表（勤務時間帯）'!$C$6:$S$35,17,FALSE))</f>
        <v/>
      </c>
      <c r="AI224" s="236" t="str">
        <f>IF(AI222="","",VLOOKUP(AI222,'シフト記号表（勤務時間帯）'!$C$6:$S$35,17,FALSE))</f>
        <v/>
      </c>
      <c r="AJ224" s="236" t="str">
        <f>IF(AJ222="","",VLOOKUP(AJ222,'シフト記号表（勤務時間帯）'!$C$6:$S$35,17,FALSE))</f>
        <v/>
      </c>
      <c r="AK224" s="236" t="str">
        <f>IF(AK222="","",VLOOKUP(AK222,'シフト記号表（勤務時間帯）'!$C$6:$S$35,17,FALSE))</f>
        <v/>
      </c>
      <c r="AL224" s="236" t="str">
        <f>IF(AL222="","",VLOOKUP(AL222,'シフト記号表（勤務時間帯）'!$C$6:$S$35,17,FALSE))</f>
        <v/>
      </c>
      <c r="AM224" s="237" t="str">
        <f>IF(AM222="","",VLOOKUP(AM222,'シフト記号表（勤務時間帯）'!$C$6:$S$35,17,FALSE))</f>
        <v/>
      </c>
      <c r="AN224" s="235" t="str">
        <f>IF(AN222="","",VLOOKUP(AN222,'シフト記号表（勤務時間帯）'!$C$6:$S$35,17,FALSE))</f>
        <v/>
      </c>
      <c r="AO224" s="236" t="str">
        <f>IF(AO222="","",VLOOKUP(AO222,'シフト記号表（勤務時間帯）'!$C$6:$S$35,17,FALSE))</f>
        <v/>
      </c>
      <c r="AP224" s="236" t="str">
        <f>IF(AP222="","",VLOOKUP(AP222,'シフト記号表（勤務時間帯）'!$C$6:$S$35,17,FALSE))</f>
        <v/>
      </c>
      <c r="AQ224" s="236" t="str">
        <f>IF(AQ222="","",VLOOKUP(AQ222,'シフト記号表（勤務時間帯）'!$C$6:$S$35,17,FALSE))</f>
        <v/>
      </c>
      <c r="AR224" s="236" t="str">
        <f>IF(AR222="","",VLOOKUP(AR222,'シフト記号表（勤務時間帯）'!$C$6:$S$35,17,FALSE))</f>
        <v/>
      </c>
      <c r="AS224" s="236" t="str">
        <f>IF(AS222="","",VLOOKUP(AS222,'シフト記号表（勤務時間帯）'!$C$6:$S$35,17,FALSE))</f>
        <v/>
      </c>
      <c r="AT224" s="237" t="str">
        <f>IF(AT222="","",VLOOKUP(AT222,'シフト記号表（勤務時間帯）'!$C$6:$S$35,17,FALSE))</f>
        <v/>
      </c>
      <c r="AU224" s="235" t="str">
        <f>IF(AU222="","",VLOOKUP(AU222,'シフト記号表（勤務時間帯）'!$C$6:$S$35,17,FALSE))</f>
        <v/>
      </c>
      <c r="AV224" s="236" t="str">
        <f>IF(AV222="","",VLOOKUP(AV222,'シフト記号表（勤務時間帯）'!$C$6:$S$35,17,FALSE))</f>
        <v/>
      </c>
      <c r="AW224" s="236" t="str">
        <f>IF(AW222="","",VLOOKUP(AW222,'シフト記号表（勤務時間帯）'!$C$6:$S$35,17,FALSE))</f>
        <v/>
      </c>
      <c r="AX224" s="509">
        <f>IF($BB$3="４週",SUM(S224:AT224),IF($BB$3="暦月",SUM(S224:AW224),""))</f>
        <v>0</v>
      </c>
      <c r="AY224" s="510"/>
      <c r="AZ224" s="511">
        <f>IF($BB$3="４週",AX224/4,IF($BB$3="暦月",'療養通所（100名）'!AX224/('療養通所（100名）'!$BB$8/7),""))</f>
        <v>0</v>
      </c>
      <c r="BA224" s="512"/>
      <c r="BB224" s="432"/>
      <c r="BC224" s="425"/>
      <c r="BD224" s="425"/>
      <c r="BE224" s="425"/>
      <c r="BF224" s="426"/>
    </row>
    <row r="225" spans="2:58" ht="20.25" customHeight="1" x14ac:dyDescent="0.4">
      <c r="B225" s="517">
        <f>B222+1</f>
        <v>68</v>
      </c>
      <c r="C225" s="381"/>
      <c r="D225" s="382"/>
      <c r="E225" s="383"/>
      <c r="F225" s="108"/>
      <c r="G225" s="418"/>
      <c r="H225" s="420"/>
      <c r="I225" s="413"/>
      <c r="J225" s="413"/>
      <c r="K225" s="414"/>
      <c r="L225" s="421"/>
      <c r="M225" s="422"/>
      <c r="N225" s="422"/>
      <c r="O225" s="423"/>
      <c r="P225" s="483" t="s">
        <v>44</v>
      </c>
      <c r="Q225" s="484"/>
      <c r="R225" s="485"/>
      <c r="S225" s="239"/>
      <c r="T225" s="238"/>
      <c r="U225" s="238"/>
      <c r="V225" s="238"/>
      <c r="W225" s="238"/>
      <c r="X225" s="238"/>
      <c r="Y225" s="240"/>
      <c r="Z225" s="239"/>
      <c r="AA225" s="238"/>
      <c r="AB225" s="238"/>
      <c r="AC225" s="238"/>
      <c r="AD225" s="238"/>
      <c r="AE225" s="238"/>
      <c r="AF225" s="240"/>
      <c r="AG225" s="239"/>
      <c r="AH225" s="238"/>
      <c r="AI225" s="238"/>
      <c r="AJ225" s="238"/>
      <c r="AK225" s="238"/>
      <c r="AL225" s="238"/>
      <c r="AM225" s="240"/>
      <c r="AN225" s="239"/>
      <c r="AO225" s="238"/>
      <c r="AP225" s="238"/>
      <c r="AQ225" s="238"/>
      <c r="AR225" s="238"/>
      <c r="AS225" s="238"/>
      <c r="AT225" s="240"/>
      <c r="AU225" s="239"/>
      <c r="AV225" s="238"/>
      <c r="AW225" s="238"/>
      <c r="AX225" s="589"/>
      <c r="AY225" s="590"/>
      <c r="AZ225" s="591"/>
      <c r="BA225" s="592"/>
      <c r="BB225" s="430"/>
      <c r="BC225" s="422"/>
      <c r="BD225" s="422"/>
      <c r="BE225" s="422"/>
      <c r="BF225" s="423"/>
    </row>
    <row r="226" spans="2:58" ht="20.25" customHeight="1" x14ac:dyDescent="0.4">
      <c r="B226" s="517"/>
      <c r="C226" s="384"/>
      <c r="D226" s="385"/>
      <c r="E226" s="386"/>
      <c r="F226" s="83"/>
      <c r="G226" s="408"/>
      <c r="H226" s="412"/>
      <c r="I226" s="413"/>
      <c r="J226" s="413"/>
      <c r="K226" s="414"/>
      <c r="L226" s="368"/>
      <c r="M226" s="369"/>
      <c r="N226" s="369"/>
      <c r="O226" s="370"/>
      <c r="P226" s="499" t="s">
        <v>15</v>
      </c>
      <c r="Q226" s="500"/>
      <c r="R226" s="501"/>
      <c r="S226" s="232" t="str">
        <f>IF(S225="","",VLOOKUP(S225,'シフト記号表（勤務時間帯）'!$C$6:$K$35,9,FALSE))</f>
        <v/>
      </c>
      <c r="T226" s="233" t="str">
        <f>IF(T225="","",VLOOKUP(T225,'シフト記号表（勤務時間帯）'!$C$6:$K$35,9,FALSE))</f>
        <v/>
      </c>
      <c r="U226" s="233" t="str">
        <f>IF(U225="","",VLOOKUP(U225,'シフト記号表（勤務時間帯）'!$C$6:$K$35,9,FALSE))</f>
        <v/>
      </c>
      <c r="V226" s="233" t="str">
        <f>IF(V225="","",VLOOKUP(V225,'シフト記号表（勤務時間帯）'!$C$6:$K$35,9,FALSE))</f>
        <v/>
      </c>
      <c r="W226" s="233" t="str">
        <f>IF(W225="","",VLOOKUP(W225,'シフト記号表（勤務時間帯）'!$C$6:$K$35,9,FALSE))</f>
        <v/>
      </c>
      <c r="X226" s="233" t="str">
        <f>IF(X225="","",VLOOKUP(X225,'シフト記号表（勤務時間帯）'!$C$6:$K$35,9,FALSE))</f>
        <v/>
      </c>
      <c r="Y226" s="234" t="str">
        <f>IF(Y225="","",VLOOKUP(Y225,'シフト記号表（勤務時間帯）'!$C$6:$K$35,9,FALSE))</f>
        <v/>
      </c>
      <c r="Z226" s="232" t="str">
        <f>IF(Z225="","",VLOOKUP(Z225,'シフト記号表（勤務時間帯）'!$C$6:$K$35,9,FALSE))</f>
        <v/>
      </c>
      <c r="AA226" s="233" t="str">
        <f>IF(AA225="","",VLOOKUP(AA225,'シフト記号表（勤務時間帯）'!$C$6:$K$35,9,FALSE))</f>
        <v/>
      </c>
      <c r="AB226" s="233" t="str">
        <f>IF(AB225="","",VLOOKUP(AB225,'シフト記号表（勤務時間帯）'!$C$6:$K$35,9,FALSE))</f>
        <v/>
      </c>
      <c r="AC226" s="233" t="str">
        <f>IF(AC225="","",VLOOKUP(AC225,'シフト記号表（勤務時間帯）'!$C$6:$K$35,9,FALSE))</f>
        <v/>
      </c>
      <c r="AD226" s="233" t="str">
        <f>IF(AD225="","",VLOOKUP(AD225,'シフト記号表（勤務時間帯）'!$C$6:$K$35,9,FALSE))</f>
        <v/>
      </c>
      <c r="AE226" s="233" t="str">
        <f>IF(AE225="","",VLOOKUP(AE225,'シフト記号表（勤務時間帯）'!$C$6:$K$35,9,FALSE))</f>
        <v/>
      </c>
      <c r="AF226" s="234" t="str">
        <f>IF(AF225="","",VLOOKUP(AF225,'シフト記号表（勤務時間帯）'!$C$6:$K$35,9,FALSE))</f>
        <v/>
      </c>
      <c r="AG226" s="232" t="str">
        <f>IF(AG225="","",VLOOKUP(AG225,'シフト記号表（勤務時間帯）'!$C$6:$K$35,9,FALSE))</f>
        <v/>
      </c>
      <c r="AH226" s="233" t="str">
        <f>IF(AH225="","",VLOOKUP(AH225,'シフト記号表（勤務時間帯）'!$C$6:$K$35,9,FALSE))</f>
        <v/>
      </c>
      <c r="AI226" s="233" t="str">
        <f>IF(AI225="","",VLOOKUP(AI225,'シフト記号表（勤務時間帯）'!$C$6:$K$35,9,FALSE))</f>
        <v/>
      </c>
      <c r="AJ226" s="233" t="str">
        <f>IF(AJ225="","",VLOOKUP(AJ225,'シフト記号表（勤務時間帯）'!$C$6:$K$35,9,FALSE))</f>
        <v/>
      </c>
      <c r="AK226" s="233" t="str">
        <f>IF(AK225="","",VLOOKUP(AK225,'シフト記号表（勤務時間帯）'!$C$6:$K$35,9,FALSE))</f>
        <v/>
      </c>
      <c r="AL226" s="233" t="str">
        <f>IF(AL225="","",VLOOKUP(AL225,'シフト記号表（勤務時間帯）'!$C$6:$K$35,9,FALSE))</f>
        <v/>
      </c>
      <c r="AM226" s="234" t="str">
        <f>IF(AM225="","",VLOOKUP(AM225,'シフト記号表（勤務時間帯）'!$C$6:$K$35,9,FALSE))</f>
        <v/>
      </c>
      <c r="AN226" s="232" t="str">
        <f>IF(AN225="","",VLOOKUP(AN225,'シフト記号表（勤務時間帯）'!$C$6:$K$35,9,FALSE))</f>
        <v/>
      </c>
      <c r="AO226" s="233" t="str">
        <f>IF(AO225="","",VLOOKUP(AO225,'シフト記号表（勤務時間帯）'!$C$6:$K$35,9,FALSE))</f>
        <v/>
      </c>
      <c r="AP226" s="233" t="str">
        <f>IF(AP225="","",VLOOKUP(AP225,'シフト記号表（勤務時間帯）'!$C$6:$K$35,9,FALSE))</f>
        <v/>
      </c>
      <c r="AQ226" s="233" t="str">
        <f>IF(AQ225="","",VLOOKUP(AQ225,'シフト記号表（勤務時間帯）'!$C$6:$K$35,9,FALSE))</f>
        <v/>
      </c>
      <c r="AR226" s="233" t="str">
        <f>IF(AR225="","",VLOOKUP(AR225,'シフト記号表（勤務時間帯）'!$C$6:$K$35,9,FALSE))</f>
        <v/>
      </c>
      <c r="AS226" s="233" t="str">
        <f>IF(AS225="","",VLOOKUP(AS225,'シフト記号表（勤務時間帯）'!$C$6:$K$35,9,FALSE))</f>
        <v/>
      </c>
      <c r="AT226" s="234" t="str">
        <f>IF(AT225="","",VLOOKUP(AT225,'シフト記号表（勤務時間帯）'!$C$6:$K$35,9,FALSE))</f>
        <v/>
      </c>
      <c r="AU226" s="232" t="str">
        <f>IF(AU225="","",VLOOKUP(AU225,'シフト記号表（勤務時間帯）'!$C$6:$K$35,9,FALSE))</f>
        <v/>
      </c>
      <c r="AV226" s="233" t="str">
        <f>IF(AV225="","",VLOOKUP(AV225,'シフト記号表（勤務時間帯）'!$C$6:$K$35,9,FALSE))</f>
        <v/>
      </c>
      <c r="AW226" s="233" t="str">
        <f>IF(AW225="","",VLOOKUP(AW225,'シフト記号表（勤務時間帯）'!$C$6:$K$35,9,FALSE))</f>
        <v/>
      </c>
      <c r="AX226" s="502">
        <f>IF($BB$3="４週",SUM(S226:AT226),IF($BB$3="暦月",SUM(S226:AW226),""))</f>
        <v>0</v>
      </c>
      <c r="AY226" s="503"/>
      <c r="AZ226" s="504">
        <f>IF($BB$3="４週",AX226/4,IF($BB$3="暦月",'療養通所（100名）'!AX226/('療養通所（100名）'!$BB$8/7),""))</f>
        <v>0</v>
      </c>
      <c r="BA226" s="505"/>
      <c r="BB226" s="431"/>
      <c r="BC226" s="369"/>
      <c r="BD226" s="369"/>
      <c r="BE226" s="369"/>
      <c r="BF226" s="370"/>
    </row>
    <row r="227" spans="2:58" ht="20.25" customHeight="1" x14ac:dyDescent="0.4">
      <c r="B227" s="517"/>
      <c r="C227" s="387"/>
      <c r="D227" s="388"/>
      <c r="E227" s="389"/>
      <c r="F227" s="111">
        <f>C225</f>
        <v>0</v>
      </c>
      <c r="G227" s="419"/>
      <c r="H227" s="412"/>
      <c r="I227" s="413"/>
      <c r="J227" s="413"/>
      <c r="K227" s="414"/>
      <c r="L227" s="424"/>
      <c r="M227" s="425"/>
      <c r="N227" s="425"/>
      <c r="O227" s="426"/>
      <c r="P227" s="514" t="s">
        <v>45</v>
      </c>
      <c r="Q227" s="515"/>
      <c r="R227" s="516"/>
      <c r="S227" s="235" t="str">
        <f>IF(S225="","",VLOOKUP(S225,'シフト記号表（勤務時間帯）'!$C$6:$S$35,17,FALSE))</f>
        <v/>
      </c>
      <c r="T227" s="236" t="str">
        <f>IF(T225="","",VLOOKUP(T225,'シフト記号表（勤務時間帯）'!$C$6:$S$35,17,FALSE))</f>
        <v/>
      </c>
      <c r="U227" s="236" t="str">
        <f>IF(U225="","",VLOOKUP(U225,'シフト記号表（勤務時間帯）'!$C$6:$S$35,17,FALSE))</f>
        <v/>
      </c>
      <c r="V227" s="236" t="str">
        <f>IF(V225="","",VLOOKUP(V225,'シフト記号表（勤務時間帯）'!$C$6:$S$35,17,FALSE))</f>
        <v/>
      </c>
      <c r="W227" s="236" t="str">
        <f>IF(W225="","",VLOOKUP(W225,'シフト記号表（勤務時間帯）'!$C$6:$S$35,17,FALSE))</f>
        <v/>
      </c>
      <c r="X227" s="236" t="str">
        <f>IF(X225="","",VLOOKUP(X225,'シフト記号表（勤務時間帯）'!$C$6:$S$35,17,FALSE))</f>
        <v/>
      </c>
      <c r="Y227" s="237" t="str">
        <f>IF(Y225="","",VLOOKUP(Y225,'シフト記号表（勤務時間帯）'!$C$6:$S$35,17,FALSE))</f>
        <v/>
      </c>
      <c r="Z227" s="235" t="str">
        <f>IF(Z225="","",VLOOKUP(Z225,'シフト記号表（勤務時間帯）'!$C$6:$S$35,17,FALSE))</f>
        <v/>
      </c>
      <c r="AA227" s="236" t="str">
        <f>IF(AA225="","",VLOOKUP(AA225,'シフト記号表（勤務時間帯）'!$C$6:$S$35,17,FALSE))</f>
        <v/>
      </c>
      <c r="AB227" s="236" t="str">
        <f>IF(AB225="","",VLOOKUP(AB225,'シフト記号表（勤務時間帯）'!$C$6:$S$35,17,FALSE))</f>
        <v/>
      </c>
      <c r="AC227" s="236" t="str">
        <f>IF(AC225="","",VLOOKUP(AC225,'シフト記号表（勤務時間帯）'!$C$6:$S$35,17,FALSE))</f>
        <v/>
      </c>
      <c r="AD227" s="236" t="str">
        <f>IF(AD225="","",VLOOKUP(AD225,'シフト記号表（勤務時間帯）'!$C$6:$S$35,17,FALSE))</f>
        <v/>
      </c>
      <c r="AE227" s="236" t="str">
        <f>IF(AE225="","",VLOOKUP(AE225,'シフト記号表（勤務時間帯）'!$C$6:$S$35,17,FALSE))</f>
        <v/>
      </c>
      <c r="AF227" s="237" t="str">
        <f>IF(AF225="","",VLOOKUP(AF225,'シフト記号表（勤務時間帯）'!$C$6:$S$35,17,FALSE))</f>
        <v/>
      </c>
      <c r="AG227" s="235" t="str">
        <f>IF(AG225="","",VLOOKUP(AG225,'シフト記号表（勤務時間帯）'!$C$6:$S$35,17,FALSE))</f>
        <v/>
      </c>
      <c r="AH227" s="236" t="str">
        <f>IF(AH225="","",VLOOKUP(AH225,'シフト記号表（勤務時間帯）'!$C$6:$S$35,17,FALSE))</f>
        <v/>
      </c>
      <c r="AI227" s="236" t="str">
        <f>IF(AI225="","",VLOOKUP(AI225,'シフト記号表（勤務時間帯）'!$C$6:$S$35,17,FALSE))</f>
        <v/>
      </c>
      <c r="AJ227" s="236" t="str">
        <f>IF(AJ225="","",VLOOKUP(AJ225,'シフト記号表（勤務時間帯）'!$C$6:$S$35,17,FALSE))</f>
        <v/>
      </c>
      <c r="AK227" s="236" t="str">
        <f>IF(AK225="","",VLOOKUP(AK225,'シフト記号表（勤務時間帯）'!$C$6:$S$35,17,FALSE))</f>
        <v/>
      </c>
      <c r="AL227" s="236" t="str">
        <f>IF(AL225="","",VLOOKUP(AL225,'シフト記号表（勤務時間帯）'!$C$6:$S$35,17,FALSE))</f>
        <v/>
      </c>
      <c r="AM227" s="237" t="str">
        <f>IF(AM225="","",VLOOKUP(AM225,'シフト記号表（勤務時間帯）'!$C$6:$S$35,17,FALSE))</f>
        <v/>
      </c>
      <c r="AN227" s="235" t="str">
        <f>IF(AN225="","",VLOOKUP(AN225,'シフト記号表（勤務時間帯）'!$C$6:$S$35,17,FALSE))</f>
        <v/>
      </c>
      <c r="AO227" s="236" t="str">
        <f>IF(AO225="","",VLOOKUP(AO225,'シフト記号表（勤務時間帯）'!$C$6:$S$35,17,FALSE))</f>
        <v/>
      </c>
      <c r="AP227" s="236" t="str">
        <f>IF(AP225="","",VLOOKUP(AP225,'シフト記号表（勤務時間帯）'!$C$6:$S$35,17,FALSE))</f>
        <v/>
      </c>
      <c r="AQ227" s="236" t="str">
        <f>IF(AQ225="","",VLOOKUP(AQ225,'シフト記号表（勤務時間帯）'!$C$6:$S$35,17,FALSE))</f>
        <v/>
      </c>
      <c r="AR227" s="236" t="str">
        <f>IF(AR225="","",VLOOKUP(AR225,'シフト記号表（勤務時間帯）'!$C$6:$S$35,17,FALSE))</f>
        <v/>
      </c>
      <c r="AS227" s="236" t="str">
        <f>IF(AS225="","",VLOOKUP(AS225,'シフト記号表（勤務時間帯）'!$C$6:$S$35,17,FALSE))</f>
        <v/>
      </c>
      <c r="AT227" s="237" t="str">
        <f>IF(AT225="","",VLOOKUP(AT225,'シフト記号表（勤務時間帯）'!$C$6:$S$35,17,FALSE))</f>
        <v/>
      </c>
      <c r="AU227" s="235" t="str">
        <f>IF(AU225="","",VLOOKUP(AU225,'シフト記号表（勤務時間帯）'!$C$6:$S$35,17,FALSE))</f>
        <v/>
      </c>
      <c r="AV227" s="236" t="str">
        <f>IF(AV225="","",VLOOKUP(AV225,'シフト記号表（勤務時間帯）'!$C$6:$S$35,17,FALSE))</f>
        <v/>
      </c>
      <c r="AW227" s="236" t="str">
        <f>IF(AW225="","",VLOOKUP(AW225,'シフト記号表（勤務時間帯）'!$C$6:$S$35,17,FALSE))</f>
        <v/>
      </c>
      <c r="AX227" s="509">
        <f>IF($BB$3="４週",SUM(S227:AT227),IF($BB$3="暦月",SUM(S227:AW227),""))</f>
        <v>0</v>
      </c>
      <c r="AY227" s="510"/>
      <c r="AZ227" s="511">
        <f>IF($BB$3="４週",AX227/4,IF($BB$3="暦月",'療養通所（100名）'!AX227/('療養通所（100名）'!$BB$8/7),""))</f>
        <v>0</v>
      </c>
      <c r="BA227" s="512"/>
      <c r="BB227" s="432"/>
      <c r="BC227" s="425"/>
      <c r="BD227" s="425"/>
      <c r="BE227" s="425"/>
      <c r="BF227" s="426"/>
    </row>
    <row r="228" spans="2:58" ht="20.25" customHeight="1" x14ac:dyDescent="0.4">
      <c r="B228" s="517">
        <f>B225+1</f>
        <v>69</v>
      </c>
      <c r="C228" s="381"/>
      <c r="D228" s="382"/>
      <c r="E228" s="383"/>
      <c r="F228" s="108"/>
      <c r="G228" s="418"/>
      <c r="H228" s="420"/>
      <c r="I228" s="413"/>
      <c r="J228" s="413"/>
      <c r="K228" s="414"/>
      <c r="L228" s="421"/>
      <c r="M228" s="422"/>
      <c r="N228" s="422"/>
      <c r="O228" s="423"/>
      <c r="P228" s="483" t="s">
        <v>44</v>
      </c>
      <c r="Q228" s="484"/>
      <c r="R228" s="485"/>
      <c r="S228" s="239"/>
      <c r="T228" s="238"/>
      <c r="U228" s="238"/>
      <c r="V228" s="238"/>
      <c r="W228" s="238"/>
      <c r="X228" s="238"/>
      <c r="Y228" s="240"/>
      <c r="Z228" s="239"/>
      <c r="AA228" s="238"/>
      <c r="AB228" s="238"/>
      <c r="AC228" s="238"/>
      <c r="AD228" s="238"/>
      <c r="AE228" s="238"/>
      <c r="AF228" s="240"/>
      <c r="AG228" s="239"/>
      <c r="AH228" s="238"/>
      <c r="AI228" s="238"/>
      <c r="AJ228" s="238"/>
      <c r="AK228" s="238"/>
      <c r="AL228" s="238"/>
      <c r="AM228" s="240"/>
      <c r="AN228" s="239"/>
      <c r="AO228" s="238"/>
      <c r="AP228" s="238"/>
      <c r="AQ228" s="238"/>
      <c r="AR228" s="238"/>
      <c r="AS228" s="238"/>
      <c r="AT228" s="240"/>
      <c r="AU228" s="239"/>
      <c r="AV228" s="238"/>
      <c r="AW228" s="238"/>
      <c r="AX228" s="589"/>
      <c r="AY228" s="590"/>
      <c r="AZ228" s="591"/>
      <c r="BA228" s="592"/>
      <c r="BB228" s="430"/>
      <c r="BC228" s="422"/>
      <c r="BD228" s="422"/>
      <c r="BE228" s="422"/>
      <c r="BF228" s="423"/>
    </row>
    <row r="229" spans="2:58" ht="20.25" customHeight="1" x14ac:dyDescent="0.4">
      <c r="B229" s="517"/>
      <c r="C229" s="384"/>
      <c r="D229" s="385"/>
      <c r="E229" s="386"/>
      <c r="F229" s="83"/>
      <c r="G229" s="408"/>
      <c r="H229" s="412"/>
      <c r="I229" s="413"/>
      <c r="J229" s="413"/>
      <c r="K229" s="414"/>
      <c r="L229" s="368"/>
      <c r="M229" s="369"/>
      <c r="N229" s="369"/>
      <c r="O229" s="370"/>
      <c r="P229" s="499" t="s">
        <v>15</v>
      </c>
      <c r="Q229" s="500"/>
      <c r="R229" s="501"/>
      <c r="S229" s="232" t="str">
        <f>IF(S228="","",VLOOKUP(S228,'シフト記号表（勤務時間帯）'!$C$6:$K$35,9,FALSE))</f>
        <v/>
      </c>
      <c r="T229" s="233" t="str">
        <f>IF(T228="","",VLOOKUP(T228,'シフト記号表（勤務時間帯）'!$C$6:$K$35,9,FALSE))</f>
        <v/>
      </c>
      <c r="U229" s="233" t="str">
        <f>IF(U228="","",VLOOKUP(U228,'シフト記号表（勤務時間帯）'!$C$6:$K$35,9,FALSE))</f>
        <v/>
      </c>
      <c r="V229" s="233" t="str">
        <f>IF(V228="","",VLOOKUP(V228,'シフト記号表（勤務時間帯）'!$C$6:$K$35,9,FALSE))</f>
        <v/>
      </c>
      <c r="W229" s="233" t="str">
        <f>IF(W228="","",VLOOKUP(W228,'シフト記号表（勤務時間帯）'!$C$6:$K$35,9,FALSE))</f>
        <v/>
      </c>
      <c r="X229" s="233" t="str">
        <f>IF(X228="","",VLOOKUP(X228,'シフト記号表（勤務時間帯）'!$C$6:$K$35,9,FALSE))</f>
        <v/>
      </c>
      <c r="Y229" s="234" t="str">
        <f>IF(Y228="","",VLOOKUP(Y228,'シフト記号表（勤務時間帯）'!$C$6:$K$35,9,FALSE))</f>
        <v/>
      </c>
      <c r="Z229" s="232" t="str">
        <f>IF(Z228="","",VLOOKUP(Z228,'シフト記号表（勤務時間帯）'!$C$6:$K$35,9,FALSE))</f>
        <v/>
      </c>
      <c r="AA229" s="233" t="str">
        <f>IF(AA228="","",VLOOKUP(AA228,'シフト記号表（勤務時間帯）'!$C$6:$K$35,9,FALSE))</f>
        <v/>
      </c>
      <c r="AB229" s="233" t="str">
        <f>IF(AB228="","",VLOOKUP(AB228,'シフト記号表（勤務時間帯）'!$C$6:$K$35,9,FALSE))</f>
        <v/>
      </c>
      <c r="AC229" s="233" t="str">
        <f>IF(AC228="","",VLOOKUP(AC228,'シフト記号表（勤務時間帯）'!$C$6:$K$35,9,FALSE))</f>
        <v/>
      </c>
      <c r="AD229" s="233" t="str">
        <f>IF(AD228="","",VLOOKUP(AD228,'シフト記号表（勤務時間帯）'!$C$6:$K$35,9,FALSE))</f>
        <v/>
      </c>
      <c r="AE229" s="233" t="str">
        <f>IF(AE228="","",VLOOKUP(AE228,'シフト記号表（勤務時間帯）'!$C$6:$K$35,9,FALSE))</f>
        <v/>
      </c>
      <c r="AF229" s="234" t="str">
        <f>IF(AF228="","",VLOOKUP(AF228,'シフト記号表（勤務時間帯）'!$C$6:$K$35,9,FALSE))</f>
        <v/>
      </c>
      <c r="AG229" s="232" t="str">
        <f>IF(AG228="","",VLOOKUP(AG228,'シフト記号表（勤務時間帯）'!$C$6:$K$35,9,FALSE))</f>
        <v/>
      </c>
      <c r="AH229" s="233" t="str">
        <f>IF(AH228="","",VLOOKUP(AH228,'シフト記号表（勤務時間帯）'!$C$6:$K$35,9,FALSE))</f>
        <v/>
      </c>
      <c r="AI229" s="233" t="str">
        <f>IF(AI228="","",VLOOKUP(AI228,'シフト記号表（勤務時間帯）'!$C$6:$K$35,9,FALSE))</f>
        <v/>
      </c>
      <c r="AJ229" s="233" t="str">
        <f>IF(AJ228="","",VLOOKUP(AJ228,'シフト記号表（勤務時間帯）'!$C$6:$K$35,9,FALSE))</f>
        <v/>
      </c>
      <c r="AK229" s="233" t="str">
        <f>IF(AK228="","",VLOOKUP(AK228,'シフト記号表（勤務時間帯）'!$C$6:$K$35,9,FALSE))</f>
        <v/>
      </c>
      <c r="AL229" s="233" t="str">
        <f>IF(AL228="","",VLOOKUP(AL228,'シフト記号表（勤務時間帯）'!$C$6:$K$35,9,FALSE))</f>
        <v/>
      </c>
      <c r="AM229" s="234" t="str">
        <f>IF(AM228="","",VLOOKUP(AM228,'シフト記号表（勤務時間帯）'!$C$6:$K$35,9,FALSE))</f>
        <v/>
      </c>
      <c r="AN229" s="232" t="str">
        <f>IF(AN228="","",VLOOKUP(AN228,'シフト記号表（勤務時間帯）'!$C$6:$K$35,9,FALSE))</f>
        <v/>
      </c>
      <c r="AO229" s="233" t="str">
        <f>IF(AO228="","",VLOOKUP(AO228,'シフト記号表（勤務時間帯）'!$C$6:$K$35,9,FALSE))</f>
        <v/>
      </c>
      <c r="AP229" s="233" t="str">
        <f>IF(AP228="","",VLOOKUP(AP228,'シフト記号表（勤務時間帯）'!$C$6:$K$35,9,FALSE))</f>
        <v/>
      </c>
      <c r="AQ229" s="233" t="str">
        <f>IF(AQ228="","",VLOOKUP(AQ228,'シフト記号表（勤務時間帯）'!$C$6:$K$35,9,FALSE))</f>
        <v/>
      </c>
      <c r="AR229" s="233" t="str">
        <f>IF(AR228="","",VLOOKUP(AR228,'シフト記号表（勤務時間帯）'!$C$6:$K$35,9,FALSE))</f>
        <v/>
      </c>
      <c r="AS229" s="233" t="str">
        <f>IF(AS228="","",VLOOKUP(AS228,'シフト記号表（勤務時間帯）'!$C$6:$K$35,9,FALSE))</f>
        <v/>
      </c>
      <c r="AT229" s="234" t="str">
        <f>IF(AT228="","",VLOOKUP(AT228,'シフト記号表（勤務時間帯）'!$C$6:$K$35,9,FALSE))</f>
        <v/>
      </c>
      <c r="AU229" s="232" t="str">
        <f>IF(AU228="","",VLOOKUP(AU228,'シフト記号表（勤務時間帯）'!$C$6:$K$35,9,FALSE))</f>
        <v/>
      </c>
      <c r="AV229" s="233" t="str">
        <f>IF(AV228="","",VLOOKUP(AV228,'シフト記号表（勤務時間帯）'!$C$6:$K$35,9,FALSE))</f>
        <v/>
      </c>
      <c r="AW229" s="233" t="str">
        <f>IF(AW228="","",VLOOKUP(AW228,'シフト記号表（勤務時間帯）'!$C$6:$K$35,9,FALSE))</f>
        <v/>
      </c>
      <c r="AX229" s="502">
        <f>IF($BB$3="４週",SUM(S229:AT229),IF($BB$3="暦月",SUM(S229:AW229),""))</f>
        <v>0</v>
      </c>
      <c r="AY229" s="503"/>
      <c r="AZ229" s="504">
        <f>IF($BB$3="４週",AX229/4,IF($BB$3="暦月",'療養通所（100名）'!AX229/('療養通所（100名）'!$BB$8/7),""))</f>
        <v>0</v>
      </c>
      <c r="BA229" s="505"/>
      <c r="BB229" s="431"/>
      <c r="BC229" s="369"/>
      <c r="BD229" s="369"/>
      <c r="BE229" s="369"/>
      <c r="BF229" s="370"/>
    </row>
    <row r="230" spans="2:58" ht="20.25" customHeight="1" x14ac:dyDescent="0.4">
      <c r="B230" s="517"/>
      <c r="C230" s="387"/>
      <c r="D230" s="388"/>
      <c r="E230" s="389"/>
      <c r="F230" s="111">
        <f>C228</f>
        <v>0</v>
      </c>
      <c r="G230" s="419"/>
      <c r="H230" s="412"/>
      <c r="I230" s="413"/>
      <c r="J230" s="413"/>
      <c r="K230" s="414"/>
      <c r="L230" s="424"/>
      <c r="M230" s="425"/>
      <c r="N230" s="425"/>
      <c r="O230" s="426"/>
      <c r="P230" s="514" t="s">
        <v>45</v>
      </c>
      <c r="Q230" s="515"/>
      <c r="R230" s="516"/>
      <c r="S230" s="235" t="str">
        <f>IF(S228="","",VLOOKUP(S228,'シフト記号表（勤務時間帯）'!$C$6:$S$35,17,FALSE))</f>
        <v/>
      </c>
      <c r="T230" s="236" t="str">
        <f>IF(T228="","",VLOOKUP(T228,'シフト記号表（勤務時間帯）'!$C$6:$S$35,17,FALSE))</f>
        <v/>
      </c>
      <c r="U230" s="236" t="str">
        <f>IF(U228="","",VLOOKUP(U228,'シフト記号表（勤務時間帯）'!$C$6:$S$35,17,FALSE))</f>
        <v/>
      </c>
      <c r="V230" s="236" t="str">
        <f>IF(V228="","",VLOOKUP(V228,'シフト記号表（勤務時間帯）'!$C$6:$S$35,17,FALSE))</f>
        <v/>
      </c>
      <c r="W230" s="236" t="str">
        <f>IF(W228="","",VLOOKUP(W228,'シフト記号表（勤務時間帯）'!$C$6:$S$35,17,FALSE))</f>
        <v/>
      </c>
      <c r="X230" s="236" t="str">
        <f>IF(X228="","",VLOOKUP(X228,'シフト記号表（勤務時間帯）'!$C$6:$S$35,17,FALSE))</f>
        <v/>
      </c>
      <c r="Y230" s="237" t="str">
        <f>IF(Y228="","",VLOOKUP(Y228,'シフト記号表（勤務時間帯）'!$C$6:$S$35,17,FALSE))</f>
        <v/>
      </c>
      <c r="Z230" s="235" t="str">
        <f>IF(Z228="","",VLOOKUP(Z228,'シフト記号表（勤務時間帯）'!$C$6:$S$35,17,FALSE))</f>
        <v/>
      </c>
      <c r="AA230" s="236" t="str">
        <f>IF(AA228="","",VLOOKUP(AA228,'シフト記号表（勤務時間帯）'!$C$6:$S$35,17,FALSE))</f>
        <v/>
      </c>
      <c r="AB230" s="236" t="str">
        <f>IF(AB228="","",VLOOKUP(AB228,'シフト記号表（勤務時間帯）'!$C$6:$S$35,17,FALSE))</f>
        <v/>
      </c>
      <c r="AC230" s="236" t="str">
        <f>IF(AC228="","",VLOOKUP(AC228,'シフト記号表（勤務時間帯）'!$C$6:$S$35,17,FALSE))</f>
        <v/>
      </c>
      <c r="AD230" s="236" t="str">
        <f>IF(AD228="","",VLOOKUP(AD228,'シフト記号表（勤務時間帯）'!$C$6:$S$35,17,FALSE))</f>
        <v/>
      </c>
      <c r="AE230" s="236" t="str">
        <f>IF(AE228="","",VLOOKUP(AE228,'シフト記号表（勤務時間帯）'!$C$6:$S$35,17,FALSE))</f>
        <v/>
      </c>
      <c r="AF230" s="237" t="str">
        <f>IF(AF228="","",VLOOKUP(AF228,'シフト記号表（勤務時間帯）'!$C$6:$S$35,17,FALSE))</f>
        <v/>
      </c>
      <c r="AG230" s="235" t="str">
        <f>IF(AG228="","",VLOOKUP(AG228,'シフト記号表（勤務時間帯）'!$C$6:$S$35,17,FALSE))</f>
        <v/>
      </c>
      <c r="AH230" s="236" t="str">
        <f>IF(AH228="","",VLOOKUP(AH228,'シフト記号表（勤務時間帯）'!$C$6:$S$35,17,FALSE))</f>
        <v/>
      </c>
      <c r="AI230" s="236" t="str">
        <f>IF(AI228="","",VLOOKUP(AI228,'シフト記号表（勤務時間帯）'!$C$6:$S$35,17,FALSE))</f>
        <v/>
      </c>
      <c r="AJ230" s="236" t="str">
        <f>IF(AJ228="","",VLOOKUP(AJ228,'シフト記号表（勤務時間帯）'!$C$6:$S$35,17,FALSE))</f>
        <v/>
      </c>
      <c r="AK230" s="236" t="str">
        <f>IF(AK228="","",VLOOKUP(AK228,'シフト記号表（勤務時間帯）'!$C$6:$S$35,17,FALSE))</f>
        <v/>
      </c>
      <c r="AL230" s="236" t="str">
        <f>IF(AL228="","",VLOOKUP(AL228,'シフト記号表（勤務時間帯）'!$C$6:$S$35,17,FALSE))</f>
        <v/>
      </c>
      <c r="AM230" s="237" t="str">
        <f>IF(AM228="","",VLOOKUP(AM228,'シフト記号表（勤務時間帯）'!$C$6:$S$35,17,FALSE))</f>
        <v/>
      </c>
      <c r="AN230" s="235" t="str">
        <f>IF(AN228="","",VLOOKUP(AN228,'シフト記号表（勤務時間帯）'!$C$6:$S$35,17,FALSE))</f>
        <v/>
      </c>
      <c r="AO230" s="236" t="str">
        <f>IF(AO228="","",VLOOKUP(AO228,'シフト記号表（勤務時間帯）'!$C$6:$S$35,17,FALSE))</f>
        <v/>
      </c>
      <c r="AP230" s="236" t="str">
        <f>IF(AP228="","",VLOOKUP(AP228,'シフト記号表（勤務時間帯）'!$C$6:$S$35,17,FALSE))</f>
        <v/>
      </c>
      <c r="AQ230" s="236" t="str">
        <f>IF(AQ228="","",VLOOKUP(AQ228,'シフト記号表（勤務時間帯）'!$C$6:$S$35,17,FALSE))</f>
        <v/>
      </c>
      <c r="AR230" s="236" t="str">
        <f>IF(AR228="","",VLOOKUP(AR228,'シフト記号表（勤務時間帯）'!$C$6:$S$35,17,FALSE))</f>
        <v/>
      </c>
      <c r="AS230" s="236" t="str">
        <f>IF(AS228="","",VLOOKUP(AS228,'シフト記号表（勤務時間帯）'!$C$6:$S$35,17,FALSE))</f>
        <v/>
      </c>
      <c r="AT230" s="237" t="str">
        <f>IF(AT228="","",VLOOKUP(AT228,'シフト記号表（勤務時間帯）'!$C$6:$S$35,17,FALSE))</f>
        <v/>
      </c>
      <c r="AU230" s="235" t="str">
        <f>IF(AU228="","",VLOOKUP(AU228,'シフト記号表（勤務時間帯）'!$C$6:$S$35,17,FALSE))</f>
        <v/>
      </c>
      <c r="AV230" s="236" t="str">
        <f>IF(AV228="","",VLOOKUP(AV228,'シフト記号表（勤務時間帯）'!$C$6:$S$35,17,FALSE))</f>
        <v/>
      </c>
      <c r="AW230" s="236" t="str">
        <f>IF(AW228="","",VLOOKUP(AW228,'シフト記号表（勤務時間帯）'!$C$6:$S$35,17,FALSE))</f>
        <v/>
      </c>
      <c r="AX230" s="509">
        <f>IF($BB$3="４週",SUM(S230:AT230),IF($BB$3="暦月",SUM(S230:AW230),""))</f>
        <v>0</v>
      </c>
      <c r="AY230" s="510"/>
      <c r="AZ230" s="511">
        <f>IF($BB$3="４週",AX230/4,IF($BB$3="暦月",'療養通所（100名）'!AX230/('療養通所（100名）'!$BB$8/7),""))</f>
        <v>0</v>
      </c>
      <c r="BA230" s="512"/>
      <c r="BB230" s="432"/>
      <c r="BC230" s="425"/>
      <c r="BD230" s="425"/>
      <c r="BE230" s="425"/>
      <c r="BF230" s="426"/>
    </row>
    <row r="231" spans="2:58" ht="20.25" customHeight="1" x14ac:dyDescent="0.4">
      <c r="B231" s="517">
        <f>B228+1</f>
        <v>70</v>
      </c>
      <c r="C231" s="381"/>
      <c r="D231" s="382"/>
      <c r="E231" s="383"/>
      <c r="F231" s="108"/>
      <c r="G231" s="418"/>
      <c r="H231" s="420"/>
      <c r="I231" s="413"/>
      <c r="J231" s="413"/>
      <c r="K231" s="414"/>
      <c r="L231" s="421"/>
      <c r="M231" s="422"/>
      <c r="N231" s="422"/>
      <c r="O231" s="423"/>
      <c r="P231" s="483" t="s">
        <v>44</v>
      </c>
      <c r="Q231" s="484"/>
      <c r="R231" s="485"/>
      <c r="S231" s="239"/>
      <c r="T231" s="238"/>
      <c r="U231" s="238"/>
      <c r="V231" s="238"/>
      <c r="W231" s="238"/>
      <c r="X231" s="238"/>
      <c r="Y231" s="240"/>
      <c r="Z231" s="239"/>
      <c r="AA231" s="238"/>
      <c r="AB231" s="238"/>
      <c r="AC231" s="238"/>
      <c r="AD231" s="238"/>
      <c r="AE231" s="238"/>
      <c r="AF231" s="240"/>
      <c r="AG231" s="239"/>
      <c r="AH231" s="238"/>
      <c r="AI231" s="238"/>
      <c r="AJ231" s="238"/>
      <c r="AK231" s="238"/>
      <c r="AL231" s="238"/>
      <c r="AM231" s="240"/>
      <c r="AN231" s="239"/>
      <c r="AO231" s="238"/>
      <c r="AP231" s="238"/>
      <c r="AQ231" s="238"/>
      <c r="AR231" s="238"/>
      <c r="AS231" s="238"/>
      <c r="AT231" s="240"/>
      <c r="AU231" s="239"/>
      <c r="AV231" s="238"/>
      <c r="AW231" s="238"/>
      <c r="AX231" s="589"/>
      <c r="AY231" s="590"/>
      <c r="AZ231" s="591"/>
      <c r="BA231" s="592"/>
      <c r="BB231" s="430"/>
      <c r="BC231" s="422"/>
      <c r="BD231" s="422"/>
      <c r="BE231" s="422"/>
      <c r="BF231" s="423"/>
    </row>
    <row r="232" spans="2:58" ht="20.25" customHeight="1" x14ac:dyDescent="0.4">
      <c r="B232" s="517"/>
      <c r="C232" s="384"/>
      <c r="D232" s="385"/>
      <c r="E232" s="386"/>
      <c r="F232" s="83"/>
      <c r="G232" s="408"/>
      <c r="H232" s="412"/>
      <c r="I232" s="413"/>
      <c r="J232" s="413"/>
      <c r="K232" s="414"/>
      <c r="L232" s="368"/>
      <c r="M232" s="369"/>
      <c r="N232" s="369"/>
      <c r="O232" s="370"/>
      <c r="P232" s="499" t="s">
        <v>15</v>
      </c>
      <c r="Q232" s="500"/>
      <c r="R232" s="501"/>
      <c r="S232" s="232" t="str">
        <f>IF(S231="","",VLOOKUP(S231,'シフト記号表（勤務時間帯）'!$C$6:$K$35,9,FALSE))</f>
        <v/>
      </c>
      <c r="T232" s="233" t="str">
        <f>IF(T231="","",VLOOKUP(T231,'シフト記号表（勤務時間帯）'!$C$6:$K$35,9,FALSE))</f>
        <v/>
      </c>
      <c r="U232" s="233" t="str">
        <f>IF(U231="","",VLOOKUP(U231,'シフト記号表（勤務時間帯）'!$C$6:$K$35,9,FALSE))</f>
        <v/>
      </c>
      <c r="V232" s="233" t="str">
        <f>IF(V231="","",VLOOKUP(V231,'シフト記号表（勤務時間帯）'!$C$6:$K$35,9,FALSE))</f>
        <v/>
      </c>
      <c r="W232" s="233" t="str">
        <f>IF(W231="","",VLOOKUP(W231,'シフト記号表（勤務時間帯）'!$C$6:$K$35,9,FALSE))</f>
        <v/>
      </c>
      <c r="X232" s="233" t="str">
        <f>IF(X231="","",VLOOKUP(X231,'シフト記号表（勤務時間帯）'!$C$6:$K$35,9,FALSE))</f>
        <v/>
      </c>
      <c r="Y232" s="234" t="str">
        <f>IF(Y231="","",VLOOKUP(Y231,'シフト記号表（勤務時間帯）'!$C$6:$K$35,9,FALSE))</f>
        <v/>
      </c>
      <c r="Z232" s="232" t="str">
        <f>IF(Z231="","",VLOOKUP(Z231,'シフト記号表（勤務時間帯）'!$C$6:$K$35,9,FALSE))</f>
        <v/>
      </c>
      <c r="AA232" s="233" t="str">
        <f>IF(AA231="","",VLOOKUP(AA231,'シフト記号表（勤務時間帯）'!$C$6:$K$35,9,FALSE))</f>
        <v/>
      </c>
      <c r="AB232" s="233" t="str">
        <f>IF(AB231="","",VLOOKUP(AB231,'シフト記号表（勤務時間帯）'!$C$6:$K$35,9,FALSE))</f>
        <v/>
      </c>
      <c r="AC232" s="233" t="str">
        <f>IF(AC231="","",VLOOKUP(AC231,'シフト記号表（勤務時間帯）'!$C$6:$K$35,9,FALSE))</f>
        <v/>
      </c>
      <c r="AD232" s="233" t="str">
        <f>IF(AD231="","",VLOOKUP(AD231,'シフト記号表（勤務時間帯）'!$C$6:$K$35,9,FALSE))</f>
        <v/>
      </c>
      <c r="AE232" s="233" t="str">
        <f>IF(AE231="","",VLOOKUP(AE231,'シフト記号表（勤務時間帯）'!$C$6:$K$35,9,FALSE))</f>
        <v/>
      </c>
      <c r="AF232" s="234" t="str">
        <f>IF(AF231="","",VLOOKUP(AF231,'シフト記号表（勤務時間帯）'!$C$6:$K$35,9,FALSE))</f>
        <v/>
      </c>
      <c r="AG232" s="232" t="str">
        <f>IF(AG231="","",VLOOKUP(AG231,'シフト記号表（勤務時間帯）'!$C$6:$K$35,9,FALSE))</f>
        <v/>
      </c>
      <c r="AH232" s="233" t="str">
        <f>IF(AH231="","",VLOOKUP(AH231,'シフト記号表（勤務時間帯）'!$C$6:$K$35,9,FALSE))</f>
        <v/>
      </c>
      <c r="AI232" s="233" t="str">
        <f>IF(AI231="","",VLOOKUP(AI231,'シフト記号表（勤務時間帯）'!$C$6:$K$35,9,FALSE))</f>
        <v/>
      </c>
      <c r="AJ232" s="233" t="str">
        <f>IF(AJ231="","",VLOOKUP(AJ231,'シフト記号表（勤務時間帯）'!$C$6:$K$35,9,FALSE))</f>
        <v/>
      </c>
      <c r="AK232" s="233" t="str">
        <f>IF(AK231="","",VLOOKUP(AK231,'シフト記号表（勤務時間帯）'!$C$6:$K$35,9,FALSE))</f>
        <v/>
      </c>
      <c r="AL232" s="233" t="str">
        <f>IF(AL231="","",VLOOKUP(AL231,'シフト記号表（勤務時間帯）'!$C$6:$K$35,9,FALSE))</f>
        <v/>
      </c>
      <c r="AM232" s="234" t="str">
        <f>IF(AM231="","",VLOOKUP(AM231,'シフト記号表（勤務時間帯）'!$C$6:$K$35,9,FALSE))</f>
        <v/>
      </c>
      <c r="AN232" s="232" t="str">
        <f>IF(AN231="","",VLOOKUP(AN231,'シフト記号表（勤務時間帯）'!$C$6:$K$35,9,FALSE))</f>
        <v/>
      </c>
      <c r="AO232" s="233" t="str">
        <f>IF(AO231="","",VLOOKUP(AO231,'シフト記号表（勤務時間帯）'!$C$6:$K$35,9,FALSE))</f>
        <v/>
      </c>
      <c r="AP232" s="233" t="str">
        <f>IF(AP231="","",VLOOKUP(AP231,'シフト記号表（勤務時間帯）'!$C$6:$K$35,9,FALSE))</f>
        <v/>
      </c>
      <c r="AQ232" s="233" t="str">
        <f>IF(AQ231="","",VLOOKUP(AQ231,'シフト記号表（勤務時間帯）'!$C$6:$K$35,9,FALSE))</f>
        <v/>
      </c>
      <c r="AR232" s="233" t="str">
        <f>IF(AR231="","",VLOOKUP(AR231,'シフト記号表（勤務時間帯）'!$C$6:$K$35,9,FALSE))</f>
        <v/>
      </c>
      <c r="AS232" s="233" t="str">
        <f>IF(AS231="","",VLOOKUP(AS231,'シフト記号表（勤務時間帯）'!$C$6:$K$35,9,FALSE))</f>
        <v/>
      </c>
      <c r="AT232" s="234" t="str">
        <f>IF(AT231="","",VLOOKUP(AT231,'シフト記号表（勤務時間帯）'!$C$6:$K$35,9,FALSE))</f>
        <v/>
      </c>
      <c r="AU232" s="232" t="str">
        <f>IF(AU231="","",VLOOKUP(AU231,'シフト記号表（勤務時間帯）'!$C$6:$K$35,9,FALSE))</f>
        <v/>
      </c>
      <c r="AV232" s="233" t="str">
        <f>IF(AV231="","",VLOOKUP(AV231,'シフト記号表（勤務時間帯）'!$C$6:$K$35,9,FALSE))</f>
        <v/>
      </c>
      <c r="AW232" s="233" t="str">
        <f>IF(AW231="","",VLOOKUP(AW231,'シフト記号表（勤務時間帯）'!$C$6:$K$35,9,FALSE))</f>
        <v/>
      </c>
      <c r="AX232" s="502">
        <f>IF($BB$3="４週",SUM(S232:AT232),IF($BB$3="暦月",SUM(S232:AW232),""))</f>
        <v>0</v>
      </c>
      <c r="AY232" s="503"/>
      <c r="AZ232" s="504">
        <f>IF($BB$3="４週",AX232/4,IF($BB$3="暦月",'療養通所（100名）'!AX232/('療養通所（100名）'!$BB$8/7),""))</f>
        <v>0</v>
      </c>
      <c r="BA232" s="505"/>
      <c r="BB232" s="431"/>
      <c r="BC232" s="369"/>
      <c r="BD232" s="369"/>
      <c r="BE232" s="369"/>
      <c r="BF232" s="370"/>
    </row>
    <row r="233" spans="2:58" ht="20.25" customHeight="1" x14ac:dyDescent="0.4">
      <c r="B233" s="517"/>
      <c r="C233" s="387"/>
      <c r="D233" s="388"/>
      <c r="E233" s="389"/>
      <c r="F233" s="111">
        <f>C231</f>
        <v>0</v>
      </c>
      <c r="G233" s="419"/>
      <c r="H233" s="412"/>
      <c r="I233" s="413"/>
      <c r="J233" s="413"/>
      <c r="K233" s="414"/>
      <c r="L233" s="424"/>
      <c r="M233" s="425"/>
      <c r="N233" s="425"/>
      <c r="O233" s="426"/>
      <c r="P233" s="514" t="s">
        <v>45</v>
      </c>
      <c r="Q233" s="515"/>
      <c r="R233" s="516"/>
      <c r="S233" s="235" t="str">
        <f>IF(S231="","",VLOOKUP(S231,'シフト記号表（勤務時間帯）'!$C$6:$S$35,17,FALSE))</f>
        <v/>
      </c>
      <c r="T233" s="236" t="str">
        <f>IF(T231="","",VLOOKUP(T231,'シフト記号表（勤務時間帯）'!$C$6:$S$35,17,FALSE))</f>
        <v/>
      </c>
      <c r="U233" s="236" t="str">
        <f>IF(U231="","",VLOOKUP(U231,'シフト記号表（勤務時間帯）'!$C$6:$S$35,17,FALSE))</f>
        <v/>
      </c>
      <c r="V233" s="236" t="str">
        <f>IF(V231="","",VLOOKUP(V231,'シフト記号表（勤務時間帯）'!$C$6:$S$35,17,FALSE))</f>
        <v/>
      </c>
      <c r="W233" s="236" t="str">
        <f>IF(W231="","",VLOOKUP(W231,'シフト記号表（勤務時間帯）'!$C$6:$S$35,17,FALSE))</f>
        <v/>
      </c>
      <c r="X233" s="236" t="str">
        <f>IF(X231="","",VLOOKUP(X231,'シフト記号表（勤務時間帯）'!$C$6:$S$35,17,FALSE))</f>
        <v/>
      </c>
      <c r="Y233" s="237" t="str">
        <f>IF(Y231="","",VLOOKUP(Y231,'シフト記号表（勤務時間帯）'!$C$6:$S$35,17,FALSE))</f>
        <v/>
      </c>
      <c r="Z233" s="235" t="str">
        <f>IF(Z231="","",VLOOKUP(Z231,'シフト記号表（勤務時間帯）'!$C$6:$S$35,17,FALSE))</f>
        <v/>
      </c>
      <c r="AA233" s="236" t="str">
        <f>IF(AA231="","",VLOOKUP(AA231,'シフト記号表（勤務時間帯）'!$C$6:$S$35,17,FALSE))</f>
        <v/>
      </c>
      <c r="AB233" s="236" t="str">
        <f>IF(AB231="","",VLOOKUP(AB231,'シフト記号表（勤務時間帯）'!$C$6:$S$35,17,FALSE))</f>
        <v/>
      </c>
      <c r="AC233" s="236" t="str">
        <f>IF(AC231="","",VLOOKUP(AC231,'シフト記号表（勤務時間帯）'!$C$6:$S$35,17,FALSE))</f>
        <v/>
      </c>
      <c r="AD233" s="236" t="str">
        <f>IF(AD231="","",VLOOKUP(AD231,'シフト記号表（勤務時間帯）'!$C$6:$S$35,17,FALSE))</f>
        <v/>
      </c>
      <c r="AE233" s="236" t="str">
        <f>IF(AE231="","",VLOOKUP(AE231,'シフト記号表（勤務時間帯）'!$C$6:$S$35,17,FALSE))</f>
        <v/>
      </c>
      <c r="AF233" s="237" t="str">
        <f>IF(AF231="","",VLOOKUP(AF231,'シフト記号表（勤務時間帯）'!$C$6:$S$35,17,FALSE))</f>
        <v/>
      </c>
      <c r="AG233" s="235" t="str">
        <f>IF(AG231="","",VLOOKUP(AG231,'シフト記号表（勤務時間帯）'!$C$6:$S$35,17,FALSE))</f>
        <v/>
      </c>
      <c r="AH233" s="236" t="str">
        <f>IF(AH231="","",VLOOKUP(AH231,'シフト記号表（勤務時間帯）'!$C$6:$S$35,17,FALSE))</f>
        <v/>
      </c>
      <c r="AI233" s="236" t="str">
        <f>IF(AI231="","",VLOOKUP(AI231,'シフト記号表（勤務時間帯）'!$C$6:$S$35,17,FALSE))</f>
        <v/>
      </c>
      <c r="AJ233" s="236" t="str">
        <f>IF(AJ231="","",VLOOKUP(AJ231,'シフト記号表（勤務時間帯）'!$C$6:$S$35,17,FALSE))</f>
        <v/>
      </c>
      <c r="AK233" s="236" t="str">
        <f>IF(AK231="","",VLOOKUP(AK231,'シフト記号表（勤務時間帯）'!$C$6:$S$35,17,FALSE))</f>
        <v/>
      </c>
      <c r="AL233" s="236" t="str">
        <f>IF(AL231="","",VLOOKUP(AL231,'シフト記号表（勤務時間帯）'!$C$6:$S$35,17,FALSE))</f>
        <v/>
      </c>
      <c r="AM233" s="237" t="str">
        <f>IF(AM231="","",VLOOKUP(AM231,'シフト記号表（勤務時間帯）'!$C$6:$S$35,17,FALSE))</f>
        <v/>
      </c>
      <c r="AN233" s="235" t="str">
        <f>IF(AN231="","",VLOOKUP(AN231,'シフト記号表（勤務時間帯）'!$C$6:$S$35,17,FALSE))</f>
        <v/>
      </c>
      <c r="AO233" s="236" t="str">
        <f>IF(AO231="","",VLOOKUP(AO231,'シフト記号表（勤務時間帯）'!$C$6:$S$35,17,FALSE))</f>
        <v/>
      </c>
      <c r="AP233" s="236" t="str">
        <f>IF(AP231="","",VLOOKUP(AP231,'シフト記号表（勤務時間帯）'!$C$6:$S$35,17,FALSE))</f>
        <v/>
      </c>
      <c r="AQ233" s="236" t="str">
        <f>IF(AQ231="","",VLOOKUP(AQ231,'シフト記号表（勤務時間帯）'!$C$6:$S$35,17,FALSE))</f>
        <v/>
      </c>
      <c r="AR233" s="236" t="str">
        <f>IF(AR231="","",VLOOKUP(AR231,'シフト記号表（勤務時間帯）'!$C$6:$S$35,17,FALSE))</f>
        <v/>
      </c>
      <c r="AS233" s="236" t="str">
        <f>IF(AS231="","",VLOOKUP(AS231,'シフト記号表（勤務時間帯）'!$C$6:$S$35,17,FALSE))</f>
        <v/>
      </c>
      <c r="AT233" s="237" t="str">
        <f>IF(AT231="","",VLOOKUP(AT231,'シフト記号表（勤務時間帯）'!$C$6:$S$35,17,FALSE))</f>
        <v/>
      </c>
      <c r="AU233" s="235" t="str">
        <f>IF(AU231="","",VLOOKUP(AU231,'シフト記号表（勤務時間帯）'!$C$6:$S$35,17,FALSE))</f>
        <v/>
      </c>
      <c r="AV233" s="236" t="str">
        <f>IF(AV231="","",VLOOKUP(AV231,'シフト記号表（勤務時間帯）'!$C$6:$S$35,17,FALSE))</f>
        <v/>
      </c>
      <c r="AW233" s="236" t="str">
        <f>IF(AW231="","",VLOOKUP(AW231,'シフト記号表（勤務時間帯）'!$C$6:$S$35,17,FALSE))</f>
        <v/>
      </c>
      <c r="AX233" s="509">
        <f>IF($BB$3="４週",SUM(S233:AT233),IF($BB$3="暦月",SUM(S233:AW233),""))</f>
        <v>0</v>
      </c>
      <c r="AY233" s="510"/>
      <c r="AZ233" s="511">
        <f>IF($BB$3="４週",AX233/4,IF($BB$3="暦月",'療養通所（100名）'!AX233/('療養通所（100名）'!$BB$8/7),""))</f>
        <v>0</v>
      </c>
      <c r="BA233" s="512"/>
      <c r="BB233" s="432"/>
      <c r="BC233" s="425"/>
      <c r="BD233" s="425"/>
      <c r="BE233" s="425"/>
      <c r="BF233" s="426"/>
    </row>
    <row r="234" spans="2:58" ht="20.25" customHeight="1" x14ac:dyDescent="0.4">
      <c r="B234" s="517">
        <f>B231+1</f>
        <v>71</v>
      </c>
      <c r="C234" s="381"/>
      <c r="D234" s="382"/>
      <c r="E234" s="383"/>
      <c r="F234" s="108"/>
      <c r="G234" s="418"/>
      <c r="H234" s="420"/>
      <c r="I234" s="413"/>
      <c r="J234" s="413"/>
      <c r="K234" s="414"/>
      <c r="L234" s="421"/>
      <c r="M234" s="422"/>
      <c r="N234" s="422"/>
      <c r="O234" s="423"/>
      <c r="P234" s="483" t="s">
        <v>44</v>
      </c>
      <c r="Q234" s="484"/>
      <c r="R234" s="485"/>
      <c r="S234" s="239"/>
      <c r="T234" s="238"/>
      <c r="U234" s="238"/>
      <c r="V234" s="238"/>
      <c r="W234" s="238"/>
      <c r="X234" s="238"/>
      <c r="Y234" s="240"/>
      <c r="Z234" s="239"/>
      <c r="AA234" s="238"/>
      <c r="AB234" s="238"/>
      <c r="AC234" s="238"/>
      <c r="AD234" s="238"/>
      <c r="AE234" s="238"/>
      <c r="AF234" s="240"/>
      <c r="AG234" s="239"/>
      <c r="AH234" s="238"/>
      <c r="AI234" s="238"/>
      <c r="AJ234" s="238"/>
      <c r="AK234" s="238"/>
      <c r="AL234" s="238"/>
      <c r="AM234" s="240"/>
      <c r="AN234" s="239"/>
      <c r="AO234" s="238"/>
      <c r="AP234" s="238"/>
      <c r="AQ234" s="238"/>
      <c r="AR234" s="238"/>
      <c r="AS234" s="238"/>
      <c r="AT234" s="240"/>
      <c r="AU234" s="239"/>
      <c r="AV234" s="238"/>
      <c r="AW234" s="238"/>
      <c r="AX234" s="589"/>
      <c r="AY234" s="590"/>
      <c r="AZ234" s="591"/>
      <c r="BA234" s="592"/>
      <c r="BB234" s="430"/>
      <c r="BC234" s="422"/>
      <c r="BD234" s="422"/>
      <c r="BE234" s="422"/>
      <c r="BF234" s="423"/>
    </row>
    <row r="235" spans="2:58" ht="20.25" customHeight="1" x14ac:dyDescent="0.4">
      <c r="B235" s="517"/>
      <c r="C235" s="384"/>
      <c r="D235" s="385"/>
      <c r="E235" s="386"/>
      <c r="F235" s="83"/>
      <c r="G235" s="408"/>
      <c r="H235" s="412"/>
      <c r="I235" s="413"/>
      <c r="J235" s="413"/>
      <c r="K235" s="414"/>
      <c r="L235" s="368"/>
      <c r="M235" s="369"/>
      <c r="N235" s="369"/>
      <c r="O235" s="370"/>
      <c r="P235" s="499" t="s">
        <v>15</v>
      </c>
      <c r="Q235" s="500"/>
      <c r="R235" s="501"/>
      <c r="S235" s="232" t="str">
        <f>IF(S234="","",VLOOKUP(S234,'シフト記号表（勤務時間帯）'!$C$6:$K$35,9,FALSE))</f>
        <v/>
      </c>
      <c r="T235" s="233" t="str">
        <f>IF(T234="","",VLOOKUP(T234,'シフト記号表（勤務時間帯）'!$C$6:$K$35,9,FALSE))</f>
        <v/>
      </c>
      <c r="U235" s="233" t="str">
        <f>IF(U234="","",VLOOKUP(U234,'シフト記号表（勤務時間帯）'!$C$6:$K$35,9,FALSE))</f>
        <v/>
      </c>
      <c r="V235" s="233" t="str">
        <f>IF(V234="","",VLOOKUP(V234,'シフト記号表（勤務時間帯）'!$C$6:$K$35,9,FALSE))</f>
        <v/>
      </c>
      <c r="W235" s="233" t="str">
        <f>IF(W234="","",VLOOKUP(W234,'シフト記号表（勤務時間帯）'!$C$6:$K$35,9,FALSE))</f>
        <v/>
      </c>
      <c r="X235" s="233" t="str">
        <f>IF(X234="","",VLOOKUP(X234,'シフト記号表（勤務時間帯）'!$C$6:$K$35,9,FALSE))</f>
        <v/>
      </c>
      <c r="Y235" s="234" t="str">
        <f>IF(Y234="","",VLOOKUP(Y234,'シフト記号表（勤務時間帯）'!$C$6:$K$35,9,FALSE))</f>
        <v/>
      </c>
      <c r="Z235" s="232" t="str">
        <f>IF(Z234="","",VLOOKUP(Z234,'シフト記号表（勤務時間帯）'!$C$6:$K$35,9,FALSE))</f>
        <v/>
      </c>
      <c r="AA235" s="233" t="str">
        <f>IF(AA234="","",VLOOKUP(AA234,'シフト記号表（勤務時間帯）'!$C$6:$K$35,9,FALSE))</f>
        <v/>
      </c>
      <c r="AB235" s="233" t="str">
        <f>IF(AB234="","",VLOOKUP(AB234,'シフト記号表（勤務時間帯）'!$C$6:$K$35,9,FALSE))</f>
        <v/>
      </c>
      <c r="AC235" s="233" t="str">
        <f>IF(AC234="","",VLOOKUP(AC234,'シフト記号表（勤務時間帯）'!$C$6:$K$35,9,FALSE))</f>
        <v/>
      </c>
      <c r="AD235" s="233" t="str">
        <f>IF(AD234="","",VLOOKUP(AD234,'シフト記号表（勤務時間帯）'!$C$6:$K$35,9,FALSE))</f>
        <v/>
      </c>
      <c r="AE235" s="233" t="str">
        <f>IF(AE234="","",VLOOKUP(AE234,'シフト記号表（勤務時間帯）'!$C$6:$K$35,9,FALSE))</f>
        <v/>
      </c>
      <c r="AF235" s="234" t="str">
        <f>IF(AF234="","",VLOOKUP(AF234,'シフト記号表（勤務時間帯）'!$C$6:$K$35,9,FALSE))</f>
        <v/>
      </c>
      <c r="AG235" s="232" t="str">
        <f>IF(AG234="","",VLOOKUP(AG234,'シフト記号表（勤務時間帯）'!$C$6:$K$35,9,FALSE))</f>
        <v/>
      </c>
      <c r="AH235" s="233" t="str">
        <f>IF(AH234="","",VLOOKUP(AH234,'シフト記号表（勤務時間帯）'!$C$6:$K$35,9,FALSE))</f>
        <v/>
      </c>
      <c r="AI235" s="233" t="str">
        <f>IF(AI234="","",VLOOKUP(AI234,'シフト記号表（勤務時間帯）'!$C$6:$K$35,9,FALSE))</f>
        <v/>
      </c>
      <c r="AJ235" s="233" t="str">
        <f>IF(AJ234="","",VLOOKUP(AJ234,'シフト記号表（勤務時間帯）'!$C$6:$K$35,9,FALSE))</f>
        <v/>
      </c>
      <c r="AK235" s="233" t="str">
        <f>IF(AK234="","",VLOOKUP(AK234,'シフト記号表（勤務時間帯）'!$C$6:$K$35,9,FALSE))</f>
        <v/>
      </c>
      <c r="AL235" s="233" t="str">
        <f>IF(AL234="","",VLOOKUP(AL234,'シフト記号表（勤務時間帯）'!$C$6:$K$35,9,FALSE))</f>
        <v/>
      </c>
      <c r="AM235" s="234" t="str">
        <f>IF(AM234="","",VLOOKUP(AM234,'シフト記号表（勤務時間帯）'!$C$6:$K$35,9,FALSE))</f>
        <v/>
      </c>
      <c r="AN235" s="232" t="str">
        <f>IF(AN234="","",VLOOKUP(AN234,'シフト記号表（勤務時間帯）'!$C$6:$K$35,9,FALSE))</f>
        <v/>
      </c>
      <c r="AO235" s="233" t="str">
        <f>IF(AO234="","",VLOOKUP(AO234,'シフト記号表（勤務時間帯）'!$C$6:$K$35,9,FALSE))</f>
        <v/>
      </c>
      <c r="AP235" s="233" t="str">
        <f>IF(AP234="","",VLOOKUP(AP234,'シフト記号表（勤務時間帯）'!$C$6:$K$35,9,FALSE))</f>
        <v/>
      </c>
      <c r="AQ235" s="233" t="str">
        <f>IF(AQ234="","",VLOOKUP(AQ234,'シフト記号表（勤務時間帯）'!$C$6:$K$35,9,FALSE))</f>
        <v/>
      </c>
      <c r="AR235" s="233" t="str">
        <f>IF(AR234="","",VLOOKUP(AR234,'シフト記号表（勤務時間帯）'!$C$6:$K$35,9,FALSE))</f>
        <v/>
      </c>
      <c r="AS235" s="233" t="str">
        <f>IF(AS234="","",VLOOKUP(AS234,'シフト記号表（勤務時間帯）'!$C$6:$K$35,9,FALSE))</f>
        <v/>
      </c>
      <c r="AT235" s="234" t="str">
        <f>IF(AT234="","",VLOOKUP(AT234,'シフト記号表（勤務時間帯）'!$C$6:$K$35,9,FALSE))</f>
        <v/>
      </c>
      <c r="AU235" s="232" t="str">
        <f>IF(AU234="","",VLOOKUP(AU234,'シフト記号表（勤務時間帯）'!$C$6:$K$35,9,FALSE))</f>
        <v/>
      </c>
      <c r="AV235" s="233" t="str">
        <f>IF(AV234="","",VLOOKUP(AV234,'シフト記号表（勤務時間帯）'!$C$6:$K$35,9,FALSE))</f>
        <v/>
      </c>
      <c r="AW235" s="233" t="str">
        <f>IF(AW234="","",VLOOKUP(AW234,'シフト記号表（勤務時間帯）'!$C$6:$K$35,9,FALSE))</f>
        <v/>
      </c>
      <c r="AX235" s="502">
        <f>IF($BB$3="４週",SUM(S235:AT235),IF($BB$3="暦月",SUM(S235:AW235),""))</f>
        <v>0</v>
      </c>
      <c r="AY235" s="503"/>
      <c r="AZ235" s="504">
        <f>IF($BB$3="４週",AX235/4,IF($BB$3="暦月",'療養通所（100名）'!AX235/('療養通所（100名）'!$BB$8/7),""))</f>
        <v>0</v>
      </c>
      <c r="BA235" s="505"/>
      <c r="BB235" s="431"/>
      <c r="BC235" s="369"/>
      <c r="BD235" s="369"/>
      <c r="BE235" s="369"/>
      <c r="BF235" s="370"/>
    </row>
    <row r="236" spans="2:58" ht="20.25" customHeight="1" x14ac:dyDescent="0.4">
      <c r="B236" s="517"/>
      <c r="C236" s="387"/>
      <c r="D236" s="388"/>
      <c r="E236" s="389"/>
      <c r="F236" s="111">
        <f>C234</f>
        <v>0</v>
      </c>
      <c r="G236" s="419"/>
      <c r="H236" s="412"/>
      <c r="I236" s="413"/>
      <c r="J236" s="413"/>
      <c r="K236" s="414"/>
      <c r="L236" s="424"/>
      <c r="M236" s="425"/>
      <c r="N236" s="425"/>
      <c r="O236" s="426"/>
      <c r="P236" s="514" t="s">
        <v>45</v>
      </c>
      <c r="Q236" s="515"/>
      <c r="R236" s="516"/>
      <c r="S236" s="235" t="str">
        <f>IF(S234="","",VLOOKUP(S234,'シフト記号表（勤務時間帯）'!$C$6:$S$35,17,FALSE))</f>
        <v/>
      </c>
      <c r="T236" s="236" t="str">
        <f>IF(T234="","",VLOOKUP(T234,'シフト記号表（勤務時間帯）'!$C$6:$S$35,17,FALSE))</f>
        <v/>
      </c>
      <c r="U236" s="236" t="str">
        <f>IF(U234="","",VLOOKUP(U234,'シフト記号表（勤務時間帯）'!$C$6:$S$35,17,FALSE))</f>
        <v/>
      </c>
      <c r="V236" s="236" t="str">
        <f>IF(V234="","",VLOOKUP(V234,'シフト記号表（勤務時間帯）'!$C$6:$S$35,17,FALSE))</f>
        <v/>
      </c>
      <c r="W236" s="236" t="str">
        <f>IF(W234="","",VLOOKUP(W234,'シフト記号表（勤務時間帯）'!$C$6:$S$35,17,FALSE))</f>
        <v/>
      </c>
      <c r="X236" s="236" t="str">
        <f>IF(X234="","",VLOOKUP(X234,'シフト記号表（勤務時間帯）'!$C$6:$S$35,17,FALSE))</f>
        <v/>
      </c>
      <c r="Y236" s="237" t="str">
        <f>IF(Y234="","",VLOOKUP(Y234,'シフト記号表（勤務時間帯）'!$C$6:$S$35,17,FALSE))</f>
        <v/>
      </c>
      <c r="Z236" s="235" t="str">
        <f>IF(Z234="","",VLOOKUP(Z234,'シフト記号表（勤務時間帯）'!$C$6:$S$35,17,FALSE))</f>
        <v/>
      </c>
      <c r="AA236" s="236" t="str">
        <f>IF(AA234="","",VLOOKUP(AA234,'シフト記号表（勤務時間帯）'!$C$6:$S$35,17,FALSE))</f>
        <v/>
      </c>
      <c r="AB236" s="236" t="str">
        <f>IF(AB234="","",VLOOKUP(AB234,'シフト記号表（勤務時間帯）'!$C$6:$S$35,17,FALSE))</f>
        <v/>
      </c>
      <c r="AC236" s="236" t="str">
        <f>IF(AC234="","",VLOOKUP(AC234,'シフト記号表（勤務時間帯）'!$C$6:$S$35,17,FALSE))</f>
        <v/>
      </c>
      <c r="AD236" s="236" t="str">
        <f>IF(AD234="","",VLOOKUP(AD234,'シフト記号表（勤務時間帯）'!$C$6:$S$35,17,FALSE))</f>
        <v/>
      </c>
      <c r="AE236" s="236" t="str">
        <f>IF(AE234="","",VLOOKUP(AE234,'シフト記号表（勤務時間帯）'!$C$6:$S$35,17,FALSE))</f>
        <v/>
      </c>
      <c r="AF236" s="237" t="str">
        <f>IF(AF234="","",VLOOKUP(AF234,'シフト記号表（勤務時間帯）'!$C$6:$S$35,17,FALSE))</f>
        <v/>
      </c>
      <c r="AG236" s="235" t="str">
        <f>IF(AG234="","",VLOOKUP(AG234,'シフト記号表（勤務時間帯）'!$C$6:$S$35,17,FALSE))</f>
        <v/>
      </c>
      <c r="AH236" s="236" t="str">
        <f>IF(AH234="","",VLOOKUP(AH234,'シフト記号表（勤務時間帯）'!$C$6:$S$35,17,FALSE))</f>
        <v/>
      </c>
      <c r="AI236" s="236" t="str">
        <f>IF(AI234="","",VLOOKUP(AI234,'シフト記号表（勤務時間帯）'!$C$6:$S$35,17,FALSE))</f>
        <v/>
      </c>
      <c r="AJ236" s="236" t="str">
        <f>IF(AJ234="","",VLOOKUP(AJ234,'シフト記号表（勤務時間帯）'!$C$6:$S$35,17,FALSE))</f>
        <v/>
      </c>
      <c r="AK236" s="236" t="str">
        <f>IF(AK234="","",VLOOKUP(AK234,'シフト記号表（勤務時間帯）'!$C$6:$S$35,17,FALSE))</f>
        <v/>
      </c>
      <c r="AL236" s="236" t="str">
        <f>IF(AL234="","",VLOOKUP(AL234,'シフト記号表（勤務時間帯）'!$C$6:$S$35,17,FALSE))</f>
        <v/>
      </c>
      <c r="AM236" s="237" t="str">
        <f>IF(AM234="","",VLOOKUP(AM234,'シフト記号表（勤務時間帯）'!$C$6:$S$35,17,FALSE))</f>
        <v/>
      </c>
      <c r="AN236" s="235" t="str">
        <f>IF(AN234="","",VLOOKUP(AN234,'シフト記号表（勤務時間帯）'!$C$6:$S$35,17,FALSE))</f>
        <v/>
      </c>
      <c r="AO236" s="236" t="str">
        <f>IF(AO234="","",VLOOKUP(AO234,'シフト記号表（勤務時間帯）'!$C$6:$S$35,17,FALSE))</f>
        <v/>
      </c>
      <c r="AP236" s="236" t="str">
        <f>IF(AP234="","",VLOOKUP(AP234,'シフト記号表（勤務時間帯）'!$C$6:$S$35,17,FALSE))</f>
        <v/>
      </c>
      <c r="AQ236" s="236" t="str">
        <f>IF(AQ234="","",VLOOKUP(AQ234,'シフト記号表（勤務時間帯）'!$C$6:$S$35,17,FALSE))</f>
        <v/>
      </c>
      <c r="AR236" s="236" t="str">
        <f>IF(AR234="","",VLOOKUP(AR234,'シフト記号表（勤務時間帯）'!$C$6:$S$35,17,FALSE))</f>
        <v/>
      </c>
      <c r="AS236" s="236" t="str">
        <f>IF(AS234="","",VLOOKUP(AS234,'シフト記号表（勤務時間帯）'!$C$6:$S$35,17,FALSE))</f>
        <v/>
      </c>
      <c r="AT236" s="237" t="str">
        <f>IF(AT234="","",VLOOKUP(AT234,'シフト記号表（勤務時間帯）'!$C$6:$S$35,17,FALSE))</f>
        <v/>
      </c>
      <c r="AU236" s="235" t="str">
        <f>IF(AU234="","",VLOOKUP(AU234,'シフト記号表（勤務時間帯）'!$C$6:$S$35,17,FALSE))</f>
        <v/>
      </c>
      <c r="AV236" s="236" t="str">
        <f>IF(AV234="","",VLOOKUP(AV234,'シフト記号表（勤務時間帯）'!$C$6:$S$35,17,FALSE))</f>
        <v/>
      </c>
      <c r="AW236" s="236" t="str">
        <f>IF(AW234="","",VLOOKUP(AW234,'シフト記号表（勤務時間帯）'!$C$6:$S$35,17,FALSE))</f>
        <v/>
      </c>
      <c r="AX236" s="509">
        <f>IF($BB$3="４週",SUM(S236:AT236),IF($BB$3="暦月",SUM(S236:AW236),""))</f>
        <v>0</v>
      </c>
      <c r="AY236" s="510"/>
      <c r="AZ236" s="511">
        <f>IF($BB$3="４週",AX236/4,IF($BB$3="暦月",'療養通所（100名）'!AX236/('療養通所（100名）'!$BB$8/7),""))</f>
        <v>0</v>
      </c>
      <c r="BA236" s="512"/>
      <c r="BB236" s="432"/>
      <c r="BC236" s="425"/>
      <c r="BD236" s="425"/>
      <c r="BE236" s="425"/>
      <c r="BF236" s="426"/>
    </row>
    <row r="237" spans="2:58" ht="20.25" customHeight="1" x14ac:dyDescent="0.4">
      <c r="B237" s="517">
        <f>B234+1</f>
        <v>72</v>
      </c>
      <c r="C237" s="381"/>
      <c r="D237" s="382"/>
      <c r="E237" s="383"/>
      <c r="F237" s="108"/>
      <c r="G237" s="418"/>
      <c r="H237" s="420"/>
      <c r="I237" s="413"/>
      <c r="J237" s="413"/>
      <c r="K237" s="414"/>
      <c r="L237" s="421"/>
      <c r="M237" s="422"/>
      <c r="N237" s="422"/>
      <c r="O237" s="423"/>
      <c r="P237" s="483" t="s">
        <v>44</v>
      </c>
      <c r="Q237" s="484"/>
      <c r="R237" s="485"/>
      <c r="S237" s="239"/>
      <c r="T237" s="238"/>
      <c r="U237" s="238"/>
      <c r="V237" s="238"/>
      <c r="W237" s="238"/>
      <c r="X237" s="238"/>
      <c r="Y237" s="240"/>
      <c r="Z237" s="239"/>
      <c r="AA237" s="238"/>
      <c r="AB237" s="238"/>
      <c r="AC237" s="238"/>
      <c r="AD237" s="238"/>
      <c r="AE237" s="238"/>
      <c r="AF237" s="240"/>
      <c r="AG237" s="239"/>
      <c r="AH237" s="238"/>
      <c r="AI237" s="238"/>
      <c r="AJ237" s="238"/>
      <c r="AK237" s="238"/>
      <c r="AL237" s="238"/>
      <c r="AM237" s="240"/>
      <c r="AN237" s="239"/>
      <c r="AO237" s="238"/>
      <c r="AP237" s="238"/>
      <c r="AQ237" s="238"/>
      <c r="AR237" s="238"/>
      <c r="AS237" s="238"/>
      <c r="AT237" s="240"/>
      <c r="AU237" s="239"/>
      <c r="AV237" s="238"/>
      <c r="AW237" s="238"/>
      <c r="AX237" s="589"/>
      <c r="AY237" s="590"/>
      <c r="AZ237" s="591"/>
      <c r="BA237" s="592"/>
      <c r="BB237" s="430"/>
      <c r="BC237" s="422"/>
      <c r="BD237" s="422"/>
      <c r="BE237" s="422"/>
      <c r="BF237" s="423"/>
    </row>
    <row r="238" spans="2:58" ht="20.25" customHeight="1" x14ac:dyDescent="0.4">
      <c r="B238" s="517"/>
      <c r="C238" s="384"/>
      <c r="D238" s="385"/>
      <c r="E238" s="386"/>
      <c r="F238" s="83"/>
      <c r="G238" s="408"/>
      <c r="H238" s="412"/>
      <c r="I238" s="413"/>
      <c r="J238" s="413"/>
      <c r="K238" s="414"/>
      <c r="L238" s="368"/>
      <c r="M238" s="369"/>
      <c r="N238" s="369"/>
      <c r="O238" s="370"/>
      <c r="P238" s="499" t="s">
        <v>15</v>
      </c>
      <c r="Q238" s="500"/>
      <c r="R238" s="501"/>
      <c r="S238" s="232" t="str">
        <f>IF(S237="","",VLOOKUP(S237,'シフト記号表（勤務時間帯）'!$C$6:$K$35,9,FALSE))</f>
        <v/>
      </c>
      <c r="T238" s="233" t="str">
        <f>IF(T237="","",VLOOKUP(T237,'シフト記号表（勤務時間帯）'!$C$6:$K$35,9,FALSE))</f>
        <v/>
      </c>
      <c r="U238" s="233" t="str">
        <f>IF(U237="","",VLOOKUP(U237,'シフト記号表（勤務時間帯）'!$C$6:$K$35,9,FALSE))</f>
        <v/>
      </c>
      <c r="V238" s="233" t="str">
        <f>IF(V237="","",VLOOKUP(V237,'シフト記号表（勤務時間帯）'!$C$6:$K$35,9,FALSE))</f>
        <v/>
      </c>
      <c r="W238" s="233" t="str">
        <f>IF(W237="","",VLOOKUP(W237,'シフト記号表（勤務時間帯）'!$C$6:$K$35,9,FALSE))</f>
        <v/>
      </c>
      <c r="X238" s="233" t="str">
        <f>IF(X237="","",VLOOKUP(X237,'シフト記号表（勤務時間帯）'!$C$6:$K$35,9,FALSE))</f>
        <v/>
      </c>
      <c r="Y238" s="234" t="str">
        <f>IF(Y237="","",VLOOKUP(Y237,'シフト記号表（勤務時間帯）'!$C$6:$K$35,9,FALSE))</f>
        <v/>
      </c>
      <c r="Z238" s="232" t="str">
        <f>IF(Z237="","",VLOOKUP(Z237,'シフト記号表（勤務時間帯）'!$C$6:$K$35,9,FALSE))</f>
        <v/>
      </c>
      <c r="AA238" s="233" t="str">
        <f>IF(AA237="","",VLOOKUP(AA237,'シフト記号表（勤務時間帯）'!$C$6:$K$35,9,FALSE))</f>
        <v/>
      </c>
      <c r="AB238" s="233" t="str">
        <f>IF(AB237="","",VLOOKUP(AB237,'シフト記号表（勤務時間帯）'!$C$6:$K$35,9,FALSE))</f>
        <v/>
      </c>
      <c r="AC238" s="233" t="str">
        <f>IF(AC237="","",VLOOKUP(AC237,'シフト記号表（勤務時間帯）'!$C$6:$K$35,9,FALSE))</f>
        <v/>
      </c>
      <c r="AD238" s="233" t="str">
        <f>IF(AD237="","",VLOOKUP(AD237,'シフト記号表（勤務時間帯）'!$C$6:$K$35,9,FALSE))</f>
        <v/>
      </c>
      <c r="AE238" s="233" t="str">
        <f>IF(AE237="","",VLOOKUP(AE237,'シフト記号表（勤務時間帯）'!$C$6:$K$35,9,FALSE))</f>
        <v/>
      </c>
      <c r="AF238" s="234" t="str">
        <f>IF(AF237="","",VLOOKUP(AF237,'シフト記号表（勤務時間帯）'!$C$6:$K$35,9,FALSE))</f>
        <v/>
      </c>
      <c r="AG238" s="232" t="str">
        <f>IF(AG237="","",VLOOKUP(AG237,'シフト記号表（勤務時間帯）'!$C$6:$K$35,9,FALSE))</f>
        <v/>
      </c>
      <c r="AH238" s="233" t="str">
        <f>IF(AH237="","",VLOOKUP(AH237,'シフト記号表（勤務時間帯）'!$C$6:$K$35,9,FALSE))</f>
        <v/>
      </c>
      <c r="AI238" s="233" t="str">
        <f>IF(AI237="","",VLOOKUP(AI237,'シフト記号表（勤務時間帯）'!$C$6:$K$35,9,FALSE))</f>
        <v/>
      </c>
      <c r="AJ238" s="233" t="str">
        <f>IF(AJ237="","",VLOOKUP(AJ237,'シフト記号表（勤務時間帯）'!$C$6:$K$35,9,FALSE))</f>
        <v/>
      </c>
      <c r="AK238" s="233" t="str">
        <f>IF(AK237="","",VLOOKUP(AK237,'シフト記号表（勤務時間帯）'!$C$6:$K$35,9,FALSE))</f>
        <v/>
      </c>
      <c r="AL238" s="233" t="str">
        <f>IF(AL237="","",VLOOKUP(AL237,'シフト記号表（勤務時間帯）'!$C$6:$K$35,9,FALSE))</f>
        <v/>
      </c>
      <c r="AM238" s="234" t="str">
        <f>IF(AM237="","",VLOOKUP(AM237,'シフト記号表（勤務時間帯）'!$C$6:$K$35,9,FALSE))</f>
        <v/>
      </c>
      <c r="AN238" s="232" t="str">
        <f>IF(AN237="","",VLOOKUP(AN237,'シフト記号表（勤務時間帯）'!$C$6:$K$35,9,FALSE))</f>
        <v/>
      </c>
      <c r="AO238" s="233" t="str">
        <f>IF(AO237="","",VLOOKUP(AO237,'シフト記号表（勤務時間帯）'!$C$6:$K$35,9,FALSE))</f>
        <v/>
      </c>
      <c r="AP238" s="233" t="str">
        <f>IF(AP237="","",VLOOKUP(AP237,'シフト記号表（勤務時間帯）'!$C$6:$K$35,9,FALSE))</f>
        <v/>
      </c>
      <c r="AQ238" s="233" t="str">
        <f>IF(AQ237="","",VLOOKUP(AQ237,'シフト記号表（勤務時間帯）'!$C$6:$K$35,9,FALSE))</f>
        <v/>
      </c>
      <c r="AR238" s="233" t="str">
        <f>IF(AR237="","",VLOOKUP(AR237,'シフト記号表（勤務時間帯）'!$C$6:$K$35,9,FALSE))</f>
        <v/>
      </c>
      <c r="AS238" s="233" t="str">
        <f>IF(AS237="","",VLOOKUP(AS237,'シフト記号表（勤務時間帯）'!$C$6:$K$35,9,FALSE))</f>
        <v/>
      </c>
      <c r="AT238" s="234" t="str">
        <f>IF(AT237="","",VLOOKUP(AT237,'シフト記号表（勤務時間帯）'!$C$6:$K$35,9,FALSE))</f>
        <v/>
      </c>
      <c r="AU238" s="232" t="str">
        <f>IF(AU237="","",VLOOKUP(AU237,'シフト記号表（勤務時間帯）'!$C$6:$K$35,9,FALSE))</f>
        <v/>
      </c>
      <c r="AV238" s="233" t="str">
        <f>IF(AV237="","",VLOOKUP(AV237,'シフト記号表（勤務時間帯）'!$C$6:$K$35,9,FALSE))</f>
        <v/>
      </c>
      <c r="AW238" s="233" t="str">
        <f>IF(AW237="","",VLOOKUP(AW237,'シフト記号表（勤務時間帯）'!$C$6:$K$35,9,FALSE))</f>
        <v/>
      </c>
      <c r="AX238" s="502">
        <f>IF($BB$3="４週",SUM(S238:AT238),IF($BB$3="暦月",SUM(S238:AW238),""))</f>
        <v>0</v>
      </c>
      <c r="AY238" s="503"/>
      <c r="AZ238" s="504">
        <f>IF($BB$3="４週",AX238/4,IF($BB$3="暦月",'療養通所（100名）'!AX238/('療養通所（100名）'!$BB$8/7),""))</f>
        <v>0</v>
      </c>
      <c r="BA238" s="505"/>
      <c r="BB238" s="431"/>
      <c r="BC238" s="369"/>
      <c r="BD238" s="369"/>
      <c r="BE238" s="369"/>
      <c r="BF238" s="370"/>
    </row>
    <row r="239" spans="2:58" ht="20.25" customHeight="1" x14ac:dyDescent="0.4">
      <c r="B239" s="517"/>
      <c r="C239" s="387"/>
      <c r="D239" s="388"/>
      <c r="E239" s="389"/>
      <c r="F239" s="111">
        <f>C237</f>
        <v>0</v>
      </c>
      <c r="G239" s="419"/>
      <c r="H239" s="412"/>
      <c r="I239" s="413"/>
      <c r="J239" s="413"/>
      <c r="K239" s="414"/>
      <c r="L239" s="424"/>
      <c r="M239" s="425"/>
      <c r="N239" s="425"/>
      <c r="O239" s="426"/>
      <c r="P239" s="514" t="s">
        <v>45</v>
      </c>
      <c r="Q239" s="515"/>
      <c r="R239" s="516"/>
      <c r="S239" s="235" t="str">
        <f>IF(S237="","",VLOOKUP(S237,'シフト記号表（勤務時間帯）'!$C$6:$S$35,17,FALSE))</f>
        <v/>
      </c>
      <c r="T239" s="236" t="str">
        <f>IF(T237="","",VLOOKUP(T237,'シフト記号表（勤務時間帯）'!$C$6:$S$35,17,FALSE))</f>
        <v/>
      </c>
      <c r="U239" s="236" t="str">
        <f>IF(U237="","",VLOOKUP(U237,'シフト記号表（勤務時間帯）'!$C$6:$S$35,17,FALSE))</f>
        <v/>
      </c>
      <c r="V239" s="236" t="str">
        <f>IF(V237="","",VLOOKUP(V237,'シフト記号表（勤務時間帯）'!$C$6:$S$35,17,FALSE))</f>
        <v/>
      </c>
      <c r="W239" s="236" t="str">
        <f>IF(W237="","",VLOOKUP(W237,'シフト記号表（勤務時間帯）'!$C$6:$S$35,17,FALSE))</f>
        <v/>
      </c>
      <c r="X239" s="236" t="str">
        <f>IF(X237="","",VLOOKUP(X237,'シフト記号表（勤務時間帯）'!$C$6:$S$35,17,FALSE))</f>
        <v/>
      </c>
      <c r="Y239" s="237" t="str">
        <f>IF(Y237="","",VLOOKUP(Y237,'シフト記号表（勤務時間帯）'!$C$6:$S$35,17,FALSE))</f>
        <v/>
      </c>
      <c r="Z239" s="235" t="str">
        <f>IF(Z237="","",VLOOKUP(Z237,'シフト記号表（勤務時間帯）'!$C$6:$S$35,17,FALSE))</f>
        <v/>
      </c>
      <c r="AA239" s="236" t="str">
        <f>IF(AA237="","",VLOOKUP(AA237,'シフト記号表（勤務時間帯）'!$C$6:$S$35,17,FALSE))</f>
        <v/>
      </c>
      <c r="AB239" s="236" t="str">
        <f>IF(AB237="","",VLOOKUP(AB237,'シフト記号表（勤務時間帯）'!$C$6:$S$35,17,FALSE))</f>
        <v/>
      </c>
      <c r="AC239" s="236" t="str">
        <f>IF(AC237="","",VLOOKUP(AC237,'シフト記号表（勤務時間帯）'!$C$6:$S$35,17,FALSE))</f>
        <v/>
      </c>
      <c r="AD239" s="236" t="str">
        <f>IF(AD237="","",VLOOKUP(AD237,'シフト記号表（勤務時間帯）'!$C$6:$S$35,17,FALSE))</f>
        <v/>
      </c>
      <c r="AE239" s="236" t="str">
        <f>IF(AE237="","",VLOOKUP(AE237,'シフト記号表（勤務時間帯）'!$C$6:$S$35,17,FALSE))</f>
        <v/>
      </c>
      <c r="AF239" s="237" t="str">
        <f>IF(AF237="","",VLOOKUP(AF237,'シフト記号表（勤務時間帯）'!$C$6:$S$35,17,FALSE))</f>
        <v/>
      </c>
      <c r="AG239" s="235" t="str">
        <f>IF(AG237="","",VLOOKUP(AG237,'シフト記号表（勤務時間帯）'!$C$6:$S$35,17,FALSE))</f>
        <v/>
      </c>
      <c r="AH239" s="236" t="str">
        <f>IF(AH237="","",VLOOKUP(AH237,'シフト記号表（勤務時間帯）'!$C$6:$S$35,17,FALSE))</f>
        <v/>
      </c>
      <c r="AI239" s="236" t="str">
        <f>IF(AI237="","",VLOOKUP(AI237,'シフト記号表（勤務時間帯）'!$C$6:$S$35,17,FALSE))</f>
        <v/>
      </c>
      <c r="AJ239" s="236" t="str">
        <f>IF(AJ237="","",VLOOKUP(AJ237,'シフト記号表（勤務時間帯）'!$C$6:$S$35,17,FALSE))</f>
        <v/>
      </c>
      <c r="AK239" s="236" t="str">
        <f>IF(AK237="","",VLOOKUP(AK237,'シフト記号表（勤務時間帯）'!$C$6:$S$35,17,FALSE))</f>
        <v/>
      </c>
      <c r="AL239" s="236" t="str">
        <f>IF(AL237="","",VLOOKUP(AL237,'シフト記号表（勤務時間帯）'!$C$6:$S$35,17,FALSE))</f>
        <v/>
      </c>
      <c r="AM239" s="237" t="str">
        <f>IF(AM237="","",VLOOKUP(AM237,'シフト記号表（勤務時間帯）'!$C$6:$S$35,17,FALSE))</f>
        <v/>
      </c>
      <c r="AN239" s="235" t="str">
        <f>IF(AN237="","",VLOOKUP(AN237,'シフト記号表（勤務時間帯）'!$C$6:$S$35,17,FALSE))</f>
        <v/>
      </c>
      <c r="AO239" s="236" t="str">
        <f>IF(AO237="","",VLOOKUP(AO237,'シフト記号表（勤務時間帯）'!$C$6:$S$35,17,FALSE))</f>
        <v/>
      </c>
      <c r="AP239" s="236" t="str">
        <f>IF(AP237="","",VLOOKUP(AP237,'シフト記号表（勤務時間帯）'!$C$6:$S$35,17,FALSE))</f>
        <v/>
      </c>
      <c r="AQ239" s="236" t="str">
        <f>IF(AQ237="","",VLOOKUP(AQ237,'シフト記号表（勤務時間帯）'!$C$6:$S$35,17,FALSE))</f>
        <v/>
      </c>
      <c r="AR239" s="236" t="str">
        <f>IF(AR237="","",VLOOKUP(AR237,'シフト記号表（勤務時間帯）'!$C$6:$S$35,17,FALSE))</f>
        <v/>
      </c>
      <c r="AS239" s="236" t="str">
        <f>IF(AS237="","",VLOOKUP(AS237,'シフト記号表（勤務時間帯）'!$C$6:$S$35,17,FALSE))</f>
        <v/>
      </c>
      <c r="AT239" s="237" t="str">
        <f>IF(AT237="","",VLOOKUP(AT237,'シフト記号表（勤務時間帯）'!$C$6:$S$35,17,FALSE))</f>
        <v/>
      </c>
      <c r="AU239" s="235" t="str">
        <f>IF(AU237="","",VLOOKUP(AU237,'シフト記号表（勤務時間帯）'!$C$6:$S$35,17,FALSE))</f>
        <v/>
      </c>
      <c r="AV239" s="236" t="str">
        <f>IF(AV237="","",VLOOKUP(AV237,'シフト記号表（勤務時間帯）'!$C$6:$S$35,17,FALSE))</f>
        <v/>
      </c>
      <c r="AW239" s="236" t="str">
        <f>IF(AW237="","",VLOOKUP(AW237,'シフト記号表（勤務時間帯）'!$C$6:$S$35,17,FALSE))</f>
        <v/>
      </c>
      <c r="AX239" s="509">
        <f>IF($BB$3="４週",SUM(S239:AT239),IF($BB$3="暦月",SUM(S239:AW239),""))</f>
        <v>0</v>
      </c>
      <c r="AY239" s="510"/>
      <c r="AZ239" s="511">
        <f>IF($BB$3="４週",AX239/4,IF($BB$3="暦月",'療養通所（100名）'!AX239/('療養通所（100名）'!$BB$8/7),""))</f>
        <v>0</v>
      </c>
      <c r="BA239" s="512"/>
      <c r="BB239" s="432"/>
      <c r="BC239" s="425"/>
      <c r="BD239" s="425"/>
      <c r="BE239" s="425"/>
      <c r="BF239" s="426"/>
    </row>
    <row r="240" spans="2:58" ht="20.25" customHeight="1" x14ac:dyDescent="0.4">
      <c r="B240" s="517">
        <f>B237+1</f>
        <v>73</v>
      </c>
      <c r="C240" s="381"/>
      <c r="D240" s="382"/>
      <c r="E240" s="383"/>
      <c r="F240" s="108"/>
      <c r="G240" s="418"/>
      <c r="H240" s="420"/>
      <c r="I240" s="413"/>
      <c r="J240" s="413"/>
      <c r="K240" s="414"/>
      <c r="L240" s="421"/>
      <c r="M240" s="422"/>
      <c r="N240" s="422"/>
      <c r="O240" s="423"/>
      <c r="P240" s="483" t="s">
        <v>44</v>
      </c>
      <c r="Q240" s="484"/>
      <c r="R240" s="485"/>
      <c r="S240" s="239"/>
      <c r="T240" s="238"/>
      <c r="U240" s="238"/>
      <c r="V240" s="238"/>
      <c r="W240" s="238"/>
      <c r="X240" s="238"/>
      <c r="Y240" s="240"/>
      <c r="Z240" s="239"/>
      <c r="AA240" s="238"/>
      <c r="AB240" s="238"/>
      <c r="AC240" s="238"/>
      <c r="AD240" s="238"/>
      <c r="AE240" s="238"/>
      <c r="AF240" s="240"/>
      <c r="AG240" s="239"/>
      <c r="AH240" s="238"/>
      <c r="AI240" s="238"/>
      <c r="AJ240" s="238"/>
      <c r="AK240" s="238"/>
      <c r="AL240" s="238"/>
      <c r="AM240" s="240"/>
      <c r="AN240" s="239"/>
      <c r="AO240" s="238"/>
      <c r="AP240" s="238"/>
      <c r="AQ240" s="238"/>
      <c r="AR240" s="238"/>
      <c r="AS240" s="238"/>
      <c r="AT240" s="240"/>
      <c r="AU240" s="239"/>
      <c r="AV240" s="238"/>
      <c r="AW240" s="238"/>
      <c r="AX240" s="589"/>
      <c r="AY240" s="590"/>
      <c r="AZ240" s="591"/>
      <c r="BA240" s="592"/>
      <c r="BB240" s="430"/>
      <c r="BC240" s="422"/>
      <c r="BD240" s="422"/>
      <c r="BE240" s="422"/>
      <c r="BF240" s="423"/>
    </row>
    <row r="241" spans="2:58" ht="20.25" customHeight="1" x14ac:dyDescent="0.4">
      <c r="B241" s="517"/>
      <c r="C241" s="384"/>
      <c r="D241" s="385"/>
      <c r="E241" s="386"/>
      <c r="F241" s="83"/>
      <c r="G241" s="408"/>
      <c r="H241" s="412"/>
      <c r="I241" s="413"/>
      <c r="J241" s="413"/>
      <c r="K241" s="414"/>
      <c r="L241" s="368"/>
      <c r="M241" s="369"/>
      <c r="N241" s="369"/>
      <c r="O241" s="370"/>
      <c r="P241" s="499" t="s">
        <v>15</v>
      </c>
      <c r="Q241" s="500"/>
      <c r="R241" s="501"/>
      <c r="S241" s="232" t="str">
        <f>IF(S240="","",VLOOKUP(S240,'シフト記号表（勤務時間帯）'!$C$6:$K$35,9,FALSE))</f>
        <v/>
      </c>
      <c r="T241" s="233" t="str">
        <f>IF(T240="","",VLOOKUP(T240,'シフト記号表（勤務時間帯）'!$C$6:$K$35,9,FALSE))</f>
        <v/>
      </c>
      <c r="U241" s="233" t="str">
        <f>IF(U240="","",VLOOKUP(U240,'シフト記号表（勤務時間帯）'!$C$6:$K$35,9,FALSE))</f>
        <v/>
      </c>
      <c r="V241" s="233" t="str">
        <f>IF(V240="","",VLOOKUP(V240,'シフト記号表（勤務時間帯）'!$C$6:$K$35,9,FALSE))</f>
        <v/>
      </c>
      <c r="W241" s="233" t="str">
        <f>IF(W240="","",VLOOKUP(W240,'シフト記号表（勤務時間帯）'!$C$6:$K$35,9,FALSE))</f>
        <v/>
      </c>
      <c r="X241" s="233" t="str">
        <f>IF(X240="","",VLOOKUP(X240,'シフト記号表（勤務時間帯）'!$C$6:$K$35,9,FALSE))</f>
        <v/>
      </c>
      <c r="Y241" s="234" t="str">
        <f>IF(Y240="","",VLOOKUP(Y240,'シフト記号表（勤務時間帯）'!$C$6:$K$35,9,FALSE))</f>
        <v/>
      </c>
      <c r="Z241" s="232" t="str">
        <f>IF(Z240="","",VLOOKUP(Z240,'シフト記号表（勤務時間帯）'!$C$6:$K$35,9,FALSE))</f>
        <v/>
      </c>
      <c r="AA241" s="233" t="str">
        <f>IF(AA240="","",VLOOKUP(AA240,'シフト記号表（勤務時間帯）'!$C$6:$K$35,9,FALSE))</f>
        <v/>
      </c>
      <c r="AB241" s="233" t="str">
        <f>IF(AB240="","",VLOOKUP(AB240,'シフト記号表（勤務時間帯）'!$C$6:$K$35,9,FALSE))</f>
        <v/>
      </c>
      <c r="AC241" s="233" t="str">
        <f>IF(AC240="","",VLOOKUP(AC240,'シフト記号表（勤務時間帯）'!$C$6:$K$35,9,FALSE))</f>
        <v/>
      </c>
      <c r="AD241" s="233" t="str">
        <f>IF(AD240="","",VLOOKUP(AD240,'シフト記号表（勤務時間帯）'!$C$6:$K$35,9,FALSE))</f>
        <v/>
      </c>
      <c r="AE241" s="233" t="str">
        <f>IF(AE240="","",VLOOKUP(AE240,'シフト記号表（勤務時間帯）'!$C$6:$K$35,9,FALSE))</f>
        <v/>
      </c>
      <c r="AF241" s="234" t="str">
        <f>IF(AF240="","",VLOOKUP(AF240,'シフト記号表（勤務時間帯）'!$C$6:$K$35,9,FALSE))</f>
        <v/>
      </c>
      <c r="AG241" s="232" t="str">
        <f>IF(AG240="","",VLOOKUP(AG240,'シフト記号表（勤務時間帯）'!$C$6:$K$35,9,FALSE))</f>
        <v/>
      </c>
      <c r="AH241" s="233" t="str">
        <f>IF(AH240="","",VLOOKUP(AH240,'シフト記号表（勤務時間帯）'!$C$6:$K$35,9,FALSE))</f>
        <v/>
      </c>
      <c r="AI241" s="233" t="str">
        <f>IF(AI240="","",VLOOKUP(AI240,'シフト記号表（勤務時間帯）'!$C$6:$K$35,9,FALSE))</f>
        <v/>
      </c>
      <c r="AJ241" s="233" t="str">
        <f>IF(AJ240="","",VLOOKUP(AJ240,'シフト記号表（勤務時間帯）'!$C$6:$K$35,9,FALSE))</f>
        <v/>
      </c>
      <c r="AK241" s="233" t="str">
        <f>IF(AK240="","",VLOOKUP(AK240,'シフト記号表（勤務時間帯）'!$C$6:$K$35,9,FALSE))</f>
        <v/>
      </c>
      <c r="AL241" s="233" t="str">
        <f>IF(AL240="","",VLOOKUP(AL240,'シフト記号表（勤務時間帯）'!$C$6:$K$35,9,FALSE))</f>
        <v/>
      </c>
      <c r="AM241" s="234" t="str">
        <f>IF(AM240="","",VLOOKUP(AM240,'シフト記号表（勤務時間帯）'!$C$6:$K$35,9,FALSE))</f>
        <v/>
      </c>
      <c r="AN241" s="232" t="str">
        <f>IF(AN240="","",VLOOKUP(AN240,'シフト記号表（勤務時間帯）'!$C$6:$K$35,9,FALSE))</f>
        <v/>
      </c>
      <c r="AO241" s="233" t="str">
        <f>IF(AO240="","",VLOOKUP(AO240,'シフト記号表（勤務時間帯）'!$C$6:$K$35,9,FALSE))</f>
        <v/>
      </c>
      <c r="AP241" s="233" t="str">
        <f>IF(AP240="","",VLOOKUP(AP240,'シフト記号表（勤務時間帯）'!$C$6:$K$35,9,FALSE))</f>
        <v/>
      </c>
      <c r="AQ241" s="233" t="str">
        <f>IF(AQ240="","",VLOOKUP(AQ240,'シフト記号表（勤務時間帯）'!$C$6:$K$35,9,FALSE))</f>
        <v/>
      </c>
      <c r="AR241" s="233" t="str">
        <f>IF(AR240="","",VLOOKUP(AR240,'シフト記号表（勤務時間帯）'!$C$6:$K$35,9,FALSE))</f>
        <v/>
      </c>
      <c r="AS241" s="233" t="str">
        <f>IF(AS240="","",VLOOKUP(AS240,'シフト記号表（勤務時間帯）'!$C$6:$K$35,9,FALSE))</f>
        <v/>
      </c>
      <c r="AT241" s="234" t="str">
        <f>IF(AT240="","",VLOOKUP(AT240,'シフト記号表（勤務時間帯）'!$C$6:$K$35,9,FALSE))</f>
        <v/>
      </c>
      <c r="AU241" s="232" t="str">
        <f>IF(AU240="","",VLOOKUP(AU240,'シフト記号表（勤務時間帯）'!$C$6:$K$35,9,FALSE))</f>
        <v/>
      </c>
      <c r="AV241" s="233" t="str">
        <f>IF(AV240="","",VLOOKUP(AV240,'シフト記号表（勤務時間帯）'!$C$6:$K$35,9,FALSE))</f>
        <v/>
      </c>
      <c r="AW241" s="233" t="str">
        <f>IF(AW240="","",VLOOKUP(AW240,'シフト記号表（勤務時間帯）'!$C$6:$K$35,9,FALSE))</f>
        <v/>
      </c>
      <c r="AX241" s="502">
        <f>IF($BB$3="４週",SUM(S241:AT241),IF($BB$3="暦月",SUM(S241:AW241),""))</f>
        <v>0</v>
      </c>
      <c r="AY241" s="503"/>
      <c r="AZ241" s="504">
        <f>IF($BB$3="４週",AX241/4,IF($BB$3="暦月",'療養通所（100名）'!AX241/('療養通所（100名）'!$BB$8/7),""))</f>
        <v>0</v>
      </c>
      <c r="BA241" s="505"/>
      <c r="BB241" s="431"/>
      <c r="BC241" s="369"/>
      <c r="BD241" s="369"/>
      <c r="BE241" s="369"/>
      <c r="BF241" s="370"/>
    </row>
    <row r="242" spans="2:58" ht="20.25" customHeight="1" x14ac:dyDescent="0.4">
      <c r="B242" s="517"/>
      <c r="C242" s="387"/>
      <c r="D242" s="388"/>
      <c r="E242" s="389"/>
      <c r="F242" s="111">
        <f>C240</f>
        <v>0</v>
      </c>
      <c r="G242" s="419"/>
      <c r="H242" s="412"/>
      <c r="I242" s="413"/>
      <c r="J242" s="413"/>
      <c r="K242" s="414"/>
      <c r="L242" s="424"/>
      <c r="M242" s="425"/>
      <c r="N242" s="425"/>
      <c r="O242" s="426"/>
      <c r="P242" s="514" t="s">
        <v>45</v>
      </c>
      <c r="Q242" s="515"/>
      <c r="R242" s="516"/>
      <c r="S242" s="235" t="str">
        <f>IF(S240="","",VLOOKUP(S240,'シフト記号表（勤務時間帯）'!$C$6:$S$35,17,FALSE))</f>
        <v/>
      </c>
      <c r="T242" s="236" t="str">
        <f>IF(T240="","",VLOOKUP(T240,'シフト記号表（勤務時間帯）'!$C$6:$S$35,17,FALSE))</f>
        <v/>
      </c>
      <c r="U242" s="236" t="str">
        <f>IF(U240="","",VLOOKUP(U240,'シフト記号表（勤務時間帯）'!$C$6:$S$35,17,FALSE))</f>
        <v/>
      </c>
      <c r="V242" s="236" t="str">
        <f>IF(V240="","",VLOOKUP(V240,'シフト記号表（勤務時間帯）'!$C$6:$S$35,17,FALSE))</f>
        <v/>
      </c>
      <c r="W242" s="236" t="str">
        <f>IF(W240="","",VLOOKUP(W240,'シフト記号表（勤務時間帯）'!$C$6:$S$35,17,FALSE))</f>
        <v/>
      </c>
      <c r="X242" s="236" t="str">
        <f>IF(X240="","",VLOOKUP(X240,'シフト記号表（勤務時間帯）'!$C$6:$S$35,17,FALSE))</f>
        <v/>
      </c>
      <c r="Y242" s="237" t="str">
        <f>IF(Y240="","",VLOOKUP(Y240,'シフト記号表（勤務時間帯）'!$C$6:$S$35,17,FALSE))</f>
        <v/>
      </c>
      <c r="Z242" s="235" t="str">
        <f>IF(Z240="","",VLOOKUP(Z240,'シフト記号表（勤務時間帯）'!$C$6:$S$35,17,FALSE))</f>
        <v/>
      </c>
      <c r="AA242" s="236" t="str">
        <f>IF(AA240="","",VLOOKUP(AA240,'シフト記号表（勤務時間帯）'!$C$6:$S$35,17,FALSE))</f>
        <v/>
      </c>
      <c r="AB242" s="236" t="str">
        <f>IF(AB240="","",VLOOKUP(AB240,'シフト記号表（勤務時間帯）'!$C$6:$S$35,17,FALSE))</f>
        <v/>
      </c>
      <c r="AC242" s="236" t="str">
        <f>IF(AC240="","",VLOOKUP(AC240,'シフト記号表（勤務時間帯）'!$C$6:$S$35,17,FALSE))</f>
        <v/>
      </c>
      <c r="AD242" s="236" t="str">
        <f>IF(AD240="","",VLOOKUP(AD240,'シフト記号表（勤務時間帯）'!$C$6:$S$35,17,FALSE))</f>
        <v/>
      </c>
      <c r="AE242" s="236" t="str">
        <f>IF(AE240="","",VLOOKUP(AE240,'シフト記号表（勤務時間帯）'!$C$6:$S$35,17,FALSE))</f>
        <v/>
      </c>
      <c r="AF242" s="237" t="str">
        <f>IF(AF240="","",VLOOKUP(AF240,'シフト記号表（勤務時間帯）'!$C$6:$S$35,17,FALSE))</f>
        <v/>
      </c>
      <c r="AG242" s="235" t="str">
        <f>IF(AG240="","",VLOOKUP(AG240,'シフト記号表（勤務時間帯）'!$C$6:$S$35,17,FALSE))</f>
        <v/>
      </c>
      <c r="AH242" s="236" t="str">
        <f>IF(AH240="","",VLOOKUP(AH240,'シフト記号表（勤務時間帯）'!$C$6:$S$35,17,FALSE))</f>
        <v/>
      </c>
      <c r="AI242" s="236" t="str">
        <f>IF(AI240="","",VLOOKUP(AI240,'シフト記号表（勤務時間帯）'!$C$6:$S$35,17,FALSE))</f>
        <v/>
      </c>
      <c r="AJ242" s="236" t="str">
        <f>IF(AJ240="","",VLOOKUP(AJ240,'シフト記号表（勤務時間帯）'!$C$6:$S$35,17,FALSE))</f>
        <v/>
      </c>
      <c r="AK242" s="236" t="str">
        <f>IF(AK240="","",VLOOKUP(AK240,'シフト記号表（勤務時間帯）'!$C$6:$S$35,17,FALSE))</f>
        <v/>
      </c>
      <c r="AL242" s="236" t="str">
        <f>IF(AL240="","",VLOOKUP(AL240,'シフト記号表（勤務時間帯）'!$C$6:$S$35,17,FALSE))</f>
        <v/>
      </c>
      <c r="AM242" s="237" t="str">
        <f>IF(AM240="","",VLOOKUP(AM240,'シフト記号表（勤務時間帯）'!$C$6:$S$35,17,FALSE))</f>
        <v/>
      </c>
      <c r="AN242" s="235" t="str">
        <f>IF(AN240="","",VLOOKUP(AN240,'シフト記号表（勤務時間帯）'!$C$6:$S$35,17,FALSE))</f>
        <v/>
      </c>
      <c r="AO242" s="236" t="str">
        <f>IF(AO240="","",VLOOKUP(AO240,'シフト記号表（勤務時間帯）'!$C$6:$S$35,17,FALSE))</f>
        <v/>
      </c>
      <c r="AP242" s="236" t="str">
        <f>IF(AP240="","",VLOOKUP(AP240,'シフト記号表（勤務時間帯）'!$C$6:$S$35,17,FALSE))</f>
        <v/>
      </c>
      <c r="AQ242" s="236" t="str">
        <f>IF(AQ240="","",VLOOKUP(AQ240,'シフト記号表（勤務時間帯）'!$C$6:$S$35,17,FALSE))</f>
        <v/>
      </c>
      <c r="AR242" s="236" t="str">
        <f>IF(AR240="","",VLOOKUP(AR240,'シフト記号表（勤務時間帯）'!$C$6:$S$35,17,FALSE))</f>
        <v/>
      </c>
      <c r="AS242" s="236" t="str">
        <f>IF(AS240="","",VLOOKUP(AS240,'シフト記号表（勤務時間帯）'!$C$6:$S$35,17,FALSE))</f>
        <v/>
      </c>
      <c r="AT242" s="237" t="str">
        <f>IF(AT240="","",VLOOKUP(AT240,'シフト記号表（勤務時間帯）'!$C$6:$S$35,17,FALSE))</f>
        <v/>
      </c>
      <c r="AU242" s="235" t="str">
        <f>IF(AU240="","",VLOOKUP(AU240,'シフト記号表（勤務時間帯）'!$C$6:$S$35,17,FALSE))</f>
        <v/>
      </c>
      <c r="AV242" s="236" t="str">
        <f>IF(AV240="","",VLOOKUP(AV240,'シフト記号表（勤務時間帯）'!$C$6:$S$35,17,FALSE))</f>
        <v/>
      </c>
      <c r="AW242" s="236" t="str">
        <f>IF(AW240="","",VLOOKUP(AW240,'シフト記号表（勤務時間帯）'!$C$6:$S$35,17,FALSE))</f>
        <v/>
      </c>
      <c r="AX242" s="509">
        <f>IF($BB$3="４週",SUM(S242:AT242),IF($BB$3="暦月",SUM(S242:AW242),""))</f>
        <v>0</v>
      </c>
      <c r="AY242" s="510"/>
      <c r="AZ242" s="511">
        <f>IF($BB$3="４週",AX242/4,IF($BB$3="暦月",'療養通所（100名）'!AX242/('療養通所（100名）'!$BB$8/7),""))</f>
        <v>0</v>
      </c>
      <c r="BA242" s="512"/>
      <c r="BB242" s="432"/>
      <c r="BC242" s="425"/>
      <c r="BD242" s="425"/>
      <c r="BE242" s="425"/>
      <c r="BF242" s="426"/>
    </row>
    <row r="243" spans="2:58" ht="20.25" customHeight="1" x14ac:dyDescent="0.4">
      <c r="B243" s="517">
        <f>B240+1</f>
        <v>74</v>
      </c>
      <c r="C243" s="381"/>
      <c r="D243" s="382"/>
      <c r="E243" s="383"/>
      <c r="F243" s="108"/>
      <c r="G243" s="418"/>
      <c r="H243" s="420"/>
      <c r="I243" s="413"/>
      <c r="J243" s="413"/>
      <c r="K243" s="414"/>
      <c r="L243" s="421"/>
      <c r="M243" s="422"/>
      <c r="N243" s="422"/>
      <c r="O243" s="423"/>
      <c r="P243" s="483" t="s">
        <v>44</v>
      </c>
      <c r="Q243" s="484"/>
      <c r="R243" s="485"/>
      <c r="S243" s="239"/>
      <c r="T243" s="238"/>
      <c r="U243" s="238"/>
      <c r="V243" s="238"/>
      <c r="W243" s="238"/>
      <c r="X243" s="238"/>
      <c r="Y243" s="240"/>
      <c r="Z243" s="239"/>
      <c r="AA243" s="238"/>
      <c r="AB243" s="238"/>
      <c r="AC243" s="238"/>
      <c r="AD243" s="238"/>
      <c r="AE243" s="238"/>
      <c r="AF243" s="240"/>
      <c r="AG243" s="239"/>
      <c r="AH243" s="238"/>
      <c r="AI243" s="238"/>
      <c r="AJ243" s="238"/>
      <c r="AK243" s="238"/>
      <c r="AL243" s="238"/>
      <c r="AM243" s="240"/>
      <c r="AN243" s="239"/>
      <c r="AO243" s="238"/>
      <c r="AP243" s="238"/>
      <c r="AQ243" s="238"/>
      <c r="AR243" s="238"/>
      <c r="AS243" s="238"/>
      <c r="AT243" s="240"/>
      <c r="AU243" s="239"/>
      <c r="AV243" s="238"/>
      <c r="AW243" s="238"/>
      <c r="AX243" s="589"/>
      <c r="AY243" s="590"/>
      <c r="AZ243" s="591"/>
      <c r="BA243" s="592"/>
      <c r="BB243" s="430"/>
      <c r="BC243" s="422"/>
      <c r="BD243" s="422"/>
      <c r="BE243" s="422"/>
      <c r="BF243" s="423"/>
    </row>
    <row r="244" spans="2:58" ht="20.25" customHeight="1" x14ac:dyDescent="0.4">
      <c r="B244" s="517"/>
      <c r="C244" s="384"/>
      <c r="D244" s="385"/>
      <c r="E244" s="386"/>
      <c r="F244" s="83"/>
      <c r="G244" s="408"/>
      <c r="H244" s="412"/>
      <c r="I244" s="413"/>
      <c r="J244" s="413"/>
      <c r="K244" s="414"/>
      <c r="L244" s="368"/>
      <c r="M244" s="369"/>
      <c r="N244" s="369"/>
      <c r="O244" s="370"/>
      <c r="P244" s="499" t="s">
        <v>15</v>
      </c>
      <c r="Q244" s="500"/>
      <c r="R244" s="501"/>
      <c r="S244" s="232" t="str">
        <f>IF(S243="","",VLOOKUP(S243,'シフト記号表（勤務時間帯）'!$C$6:$K$35,9,FALSE))</f>
        <v/>
      </c>
      <c r="T244" s="233" t="str">
        <f>IF(T243="","",VLOOKUP(T243,'シフト記号表（勤務時間帯）'!$C$6:$K$35,9,FALSE))</f>
        <v/>
      </c>
      <c r="U244" s="233" t="str">
        <f>IF(U243="","",VLOOKUP(U243,'シフト記号表（勤務時間帯）'!$C$6:$K$35,9,FALSE))</f>
        <v/>
      </c>
      <c r="V244" s="233" t="str">
        <f>IF(V243="","",VLOOKUP(V243,'シフト記号表（勤務時間帯）'!$C$6:$K$35,9,FALSE))</f>
        <v/>
      </c>
      <c r="W244" s="233" t="str">
        <f>IF(W243="","",VLOOKUP(W243,'シフト記号表（勤務時間帯）'!$C$6:$K$35,9,FALSE))</f>
        <v/>
      </c>
      <c r="X244" s="233" t="str">
        <f>IF(X243="","",VLOOKUP(X243,'シフト記号表（勤務時間帯）'!$C$6:$K$35,9,FALSE))</f>
        <v/>
      </c>
      <c r="Y244" s="234" t="str">
        <f>IF(Y243="","",VLOOKUP(Y243,'シフト記号表（勤務時間帯）'!$C$6:$K$35,9,FALSE))</f>
        <v/>
      </c>
      <c r="Z244" s="232" t="str">
        <f>IF(Z243="","",VLOOKUP(Z243,'シフト記号表（勤務時間帯）'!$C$6:$K$35,9,FALSE))</f>
        <v/>
      </c>
      <c r="AA244" s="233" t="str">
        <f>IF(AA243="","",VLOOKUP(AA243,'シフト記号表（勤務時間帯）'!$C$6:$K$35,9,FALSE))</f>
        <v/>
      </c>
      <c r="AB244" s="233" t="str">
        <f>IF(AB243="","",VLOOKUP(AB243,'シフト記号表（勤務時間帯）'!$C$6:$K$35,9,FALSE))</f>
        <v/>
      </c>
      <c r="AC244" s="233" t="str">
        <f>IF(AC243="","",VLOOKUP(AC243,'シフト記号表（勤務時間帯）'!$C$6:$K$35,9,FALSE))</f>
        <v/>
      </c>
      <c r="AD244" s="233" t="str">
        <f>IF(AD243="","",VLOOKUP(AD243,'シフト記号表（勤務時間帯）'!$C$6:$K$35,9,FALSE))</f>
        <v/>
      </c>
      <c r="AE244" s="233" t="str">
        <f>IF(AE243="","",VLOOKUP(AE243,'シフト記号表（勤務時間帯）'!$C$6:$K$35,9,FALSE))</f>
        <v/>
      </c>
      <c r="AF244" s="234" t="str">
        <f>IF(AF243="","",VLOOKUP(AF243,'シフト記号表（勤務時間帯）'!$C$6:$K$35,9,FALSE))</f>
        <v/>
      </c>
      <c r="AG244" s="232" t="str">
        <f>IF(AG243="","",VLOOKUP(AG243,'シフト記号表（勤務時間帯）'!$C$6:$K$35,9,FALSE))</f>
        <v/>
      </c>
      <c r="AH244" s="233" t="str">
        <f>IF(AH243="","",VLOOKUP(AH243,'シフト記号表（勤務時間帯）'!$C$6:$K$35,9,FALSE))</f>
        <v/>
      </c>
      <c r="AI244" s="233" t="str">
        <f>IF(AI243="","",VLOOKUP(AI243,'シフト記号表（勤務時間帯）'!$C$6:$K$35,9,FALSE))</f>
        <v/>
      </c>
      <c r="AJ244" s="233" t="str">
        <f>IF(AJ243="","",VLOOKUP(AJ243,'シフト記号表（勤務時間帯）'!$C$6:$K$35,9,FALSE))</f>
        <v/>
      </c>
      <c r="AK244" s="233" t="str">
        <f>IF(AK243="","",VLOOKUP(AK243,'シフト記号表（勤務時間帯）'!$C$6:$K$35,9,FALSE))</f>
        <v/>
      </c>
      <c r="AL244" s="233" t="str">
        <f>IF(AL243="","",VLOOKUP(AL243,'シフト記号表（勤務時間帯）'!$C$6:$K$35,9,FALSE))</f>
        <v/>
      </c>
      <c r="AM244" s="234" t="str">
        <f>IF(AM243="","",VLOOKUP(AM243,'シフト記号表（勤務時間帯）'!$C$6:$K$35,9,FALSE))</f>
        <v/>
      </c>
      <c r="AN244" s="232" t="str">
        <f>IF(AN243="","",VLOOKUP(AN243,'シフト記号表（勤務時間帯）'!$C$6:$K$35,9,FALSE))</f>
        <v/>
      </c>
      <c r="AO244" s="233" t="str">
        <f>IF(AO243="","",VLOOKUP(AO243,'シフト記号表（勤務時間帯）'!$C$6:$K$35,9,FALSE))</f>
        <v/>
      </c>
      <c r="AP244" s="233" t="str">
        <f>IF(AP243="","",VLOOKUP(AP243,'シフト記号表（勤務時間帯）'!$C$6:$K$35,9,FALSE))</f>
        <v/>
      </c>
      <c r="AQ244" s="233" t="str">
        <f>IF(AQ243="","",VLOOKUP(AQ243,'シフト記号表（勤務時間帯）'!$C$6:$K$35,9,FALSE))</f>
        <v/>
      </c>
      <c r="AR244" s="233" t="str">
        <f>IF(AR243="","",VLOOKUP(AR243,'シフト記号表（勤務時間帯）'!$C$6:$K$35,9,FALSE))</f>
        <v/>
      </c>
      <c r="AS244" s="233" t="str">
        <f>IF(AS243="","",VLOOKUP(AS243,'シフト記号表（勤務時間帯）'!$C$6:$K$35,9,FALSE))</f>
        <v/>
      </c>
      <c r="AT244" s="234" t="str">
        <f>IF(AT243="","",VLOOKUP(AT243,'シフト記号表（勤務時間帯）'!$C$6:$K$35,9,FALSE))</f>
        <v/>
      </c>
      <c r="AU244" s="232" t="str">
        <f>IF(AU243="","",VLOOKUP(AU243,'シフト記号表（勤務時間帯）'!$C$6:$K$35,9,FALSE))</f>
        <v/>
      </c>
      <c r="AV244" s="233" t="str">
        <f>IF(AV243="","",VLOOKUP(AV243,'シフト記号表（勤務時間帯）'!$C$6:$K$35,9,FALSE))</f>
        <v/>
      </c>
      <c r="AW244" s="233" t="str">
        <f>IF(AW243="","",VLOOKUP(AW243,'シフト記号表（勤務時間帯）'!$C$6:$K$35,9,FALSE))</f>
        <v/>
      </c>
      <c r="AX244" s="502">
        <f>IF($BB$3="４週",SUM(S244:AT244),IF($BB$3="暦月",SUM(S244:AW244),""))</f>
        <v>0</v>
      </c>
      <c r="AY244" s="503"/>
      <c r="AZ244" s="504">
        <f>IF($BB$3="４週",AX244/4,IF($BB$3="暦月",'療養通所（100名）'!AX244/('療養通所（100名）'!$BB$8/7),""))</f>
        <v>0</v>
      </c>
      <c r="BA244" s="505"/>
      <c r="BB244" s="431"/>
      <c r="BC244" s="369"/>
      <c r="BD244" s="369"/>
      <c r="BE244" s="369"/>
      <c r="BF244" s="370"/>
    </row>
    <row r="245" spans="2:58" ht="20.25" customHeight="1" x14ac:dyDescent="0.4">
      <c r="B245" s="517"/>
      <c r="C245" s="387"/>
      <c r="D245" s="388"/>
      <c r="E245" s="389"/>
      <c r="F245" s="111">
        <f>C243</f>
        <v>0</v>
      </c>
      <c r="G245" s="419"/>
      <c r="H245" s="412"/>
      <c r="I245" s="413"/>
      <c r="J245" s="413"/>
      <c r="K245" s="414"/>
      <c r="L245" s="424"/>
      <c r="M245" s="425"/>
      <c r="N245" s="425"/>
      <c r="O245" s="426"/>
      <c r="P245" s="514" t="s">
        <v>45</v>
      </c>
      <c r="Q245" s="515"/>
      <c r="R245" s="516"/>
      <c r="S245" s="235" t="str">
        <f>IF(S243="","",VLOOKUP(S243,'シフト記号表（勤務時間帯）'!$C$6:$S$35,17,FALSE))</f>
        <v/>
      </c>
      <c r="T245" s="236" t="str">
        <f>IF(T243="","",VLOOKUP(T243,'シフト記号表（勤務時間帯）'!$C$6:$S$35,17,FALSE))</f>
        <v/>
      </c>
      <c r="U245" s="236" t="str">
        <f>IF(U243="","",VLOOKUP(U243,'シフト記号表（勤務時間帯）'!$C$6:$S$35,17,FALSE))</f>
        <v/>
      </c>
      <c r="V245" s="236" t="str">
        <f>IF(V243="","",VLOOKUP(V243,'シフト記号表（勤務時間帯）'!$C$6:$S$35,17,FALSE))</f>
        <v/>
      </c>
      <c r="W245" s="236" t="str">
        <f>IF(W243="","",VLOOKUP(W243,'シフト記号表（勤務時間帯）'!$C$6:$S$35,17,FALSE))</f>
        <v/>
      </c>
      <c r="X245" s="236" t="str">
        <f>IF(X243="","",VLOOKUP(X243,'シフト記号表（勤務時間帯）'!$C$6:$S$35,17,FALSE))</f>
        <v/>
      </c>
      <c r="Y245" s="237" t="str">
        <f>IF(Y243="","",VLOOKUP(Y243,'シフト記号表（勤務時間帯）'!$C$6:$S$35,17,FALSE))</f>
        <v/>
      </c>
      <c r="Z245" s="235" t="str">
        <f>IF(Z243="","",VLOOKUP(Z243,'シフト記号表（勤務時間帯）'!$C$6:$S$35,17,FALSE))</f>
        <v/>
      </c>
      <c r="AA245" s="236" t="str">
        <f>IF(AA243="","",VLOOKUP(AA243,'シフト記号表（勤務時間帯）'!$C$6:$S$35,17,FALSE))</f>
        <v/>
      </c>
      <c r="AB245" s="236" t="str">
        <f>IF(AB243="","",VLOOKUP(AB243,'シフト記号表（勤務時間帯）'!$C$6:$S$35,17,FALSE))</f>
        <v/>
      </c>
      <c r="AC245" s="236" t="str">
        <f>IF(AC243="","",VLOOKUP(AC243,'シフト記号表（勤務時間帯）'!$C$6:$S$35,17,FALSE))</f>
        <v/>
      </c>
      <c r="AD245" s="236" t="str">
        <f>IF(AD243="","",VLOOKUP(AD243,'シフト記号表（勤務時間帯）'!$C$6:$S$35,17,FALSE))</f>
        <v/>
      </c>
      <c r="AE245" s="236" t="str">
        <f>IF(AE243="","",VLOOKUP(AE243,'シフト記号表（勤務時間帯）'!$C$6:$S$35,17,FALSE))</f>
        <v/>
      </c>
      <c r="AF245" s="237" t="str">
        <f>IF(AF243="","",VLOOKUP(AF243,'シフト記号表（勤務時間帯）'!$C$6:$S$35,17,FALSE))</f>
        <v/>
      </c>
      <c r="AG245" s="235" t="str">
        <f>IF(AG243="","",VLOOKUP(AG243,'シフト記号表（勤務時間帯）'!$C$6:$S$35,17,FALSE))</f>
        <v/>
      </c>
      <c r="AH245" s="236" t="str">
        <f>IF(AH243="","",VLOOKUP(AH243,'シフト記号表（勤務時間帯）'!$C$6:$S$35,17,FALSE))</f>
        <v/>
      </c>
      <c r="AI245" s="236" t="str">
        <f>IF(AI243="","",VLOOKUP(AI243,'シフト記号表（勤務時間帯）'!$C$6:$S$35,17,FALSE))</f>
        <v/>
      </c>
      <c r="AJ245" s="236" t="str">
        <f>IF(AJ243="","",VLOOKUP(AJ243,'シフト記号表（勤務時間帯）'!$C$6:$S$35,17,FALSE))</f>
        <v/>
      </c>
      <c r="AK245" s="236" t="str">
        <f>IF(AK243="","",VLOOKUP(AK243,'シフト記号表（勤務時間帯）'!$C$6:$S$35,17,FALSE))</f>
        <v/>
      </c>
      <c r="AL245" s="236" t="str">
        <f>IF(AL243="","",VLOOKUP(AL243,'シフト記号表（勤務時間帯）'!$C$6:$S$35,17,FALSE))</f>
        <v/>
      </c>
      <c r="AM245" s="237" t="str">
        <f>IF(AM243="","",VLOOKUP(AM243,'シフト記号表（勤務時間帯）'!$C$6:$S$35,17,FALSE))</f>
        <v/>
      </c>
      <c r="AN245" s="235" t="str">
        <f>IF(AN243="","",VLOOKUP(AN243,'シフト記号表（勤務時間帯）'!$C$6:$S$35,17,FALSE))</f>
        <v/>
      </c>
      <c r="AO245" s="236" t="str">
        <f>IF(AO243="","",VLOOKUP(AO243,'シフト記号表（勤務時間帯）'!$C$6:$S$35,17,FALSE))</f>
        <v/>
      </c>
      <c r="AP245" s="236" t="str">
        <f>IF(AP243="","",VLOOKUP(AP243,'シフト記号表（勤務時間帯）'!$C$6:$S$35,17,FALSE))</f>
        <v/>
      </c>
      <c r="AQ245" s="236" t="str">
        <f>IF(AQ243="","",VLOOKUP(AQ243,'シフト記号表（勤務時間帯）'!$C$6:$S$35,17,FALSE))</f>
        <v/>
      </c>
      <c r="AR245" s="236" t="str">
        <f>IF(AR243="","",VLOOKUP(AR243,'シフト記号表（勤務時間帯）'!$C$6:$S$35,17,FALSE))</f>
        <v/>
      </c>
      <c r="AS245" s="236" t="str">
        <f>IF(AS243="","",VLOOKUP(AS243,'シフト記号表（勤務時間帯）'!$C$6:$S$35,17,FALSE))</f>
        <v/>
      </c>
      <c r="AT245" s="237" t="str">
        <f>IF(AT243="","",VLOOKUP(AT243,'シフト記号表（勤務時間帯）'!$C$6:$S$35,17,FALSE))</f>
        <v/>
      </c>
      <c r="AU245" s="235" t="str">
        <f>IF(AU243="","",VLOOKUP(AU243,'シフト記号表（勤務時間帯）'!$C$6:$S$35,17,FALSE))</f>
        <v/>
      </c>
      <c r="AV245" s="236" t="str">
        <f>IF(AV243="","",VLOOKUP(AV243,'シフト記号表（勤務時間帯）'!$C$6:$S$35,17,FALSE))</f>
        <v/>
      </c>
      <c r="AW245" s="236" t="str">
        <f>IF(AW243="","",VLOOKUP(AW243,'シフト記号表（勤務時間帯）'!$C$6:$S$35,17,FALSE))</f>
        <v/>
      </c>
      <c r="AX245" s="509">
        <f>IF($BB$3="４週",SUM(S245:AT245),IF($BB$3="暦月",SUM(S245:AW245),""))</f>
        <v>0</v>
      </c>
      <c r="AY245" s="510"/>
      <c r="AZ245" s="511">
        <f>IF($BB$3="４週",AX245/4,IF($BB$3="暦月",'療養通所（100名）'!AX245/('療養通所（100名）'!$BB$8/7),""))</f>
        <v>0</v>
      </c>
      <c r="BA245" s="512"/>
      <c r="BB245" s="432"/>
      <c r="BC245" s="425"/>
      <c r="BD245" s="425"/>
      <c r="BE245" s="425"/>
      <c r="BF245" s="426"/>
    </row>
    <row r="246" spans="2:58" ht="20.25" customHeight="1" x14ac:dyDescent="0.4">
      <c r="B246" s="517">
        <f>B243+1</f>
        <v>75</v>
      </c>
      <c r="C246" s="381"/>
      <c r="D246" s="382"/>
      <c r="E246" s="383"/>
      <c r="F246" s="108"/>
      <c r="G246" s="418"/>
      <c r="H246" s="420"/>
      <c r="I246" s="413"/>
      <c r="J246" s="413"/>
      <c r="K246" s="414"/>
      <c r="L246" s="421"/>
      <c r="M246" s="422"/>
      <c r="N246" s="422"/>
      <c r="O246" s="423"/>
      <c r="P246" s="483" t="s">
        <v>44</v>
      </c>
      <c r="Q246" s="484"/>
      <c r="R246" s="485"/>
      <c r="S246" s="239"/>
      <c r="T246" s="238"/>
      <c r="U246" s="238"/>
      <c r="V246" s="238"/>
      <c r="W246" s="238"/>
      <c r="X246" s="238"/>
      <c r="Y246" s="240"/>
      <c r="Z246" s="239"/>
      <c r="AA246" s="238"/>
      <c r="AB246" s="238"/>
      <c r="AC246" s="238"/>
      <c r="AD246" s="238"/>
      <c r="AE246" s="238"/>
      <c r="AF246" s="240"/>
      <c r="AG246" s="239"/>
      <c r="AH246" s="238"/>
      <c r="AI246" s="238"/>
      <c r="AJ246" s="238"/>
      <c r="AK246" s="238"/>
      <c r="AL246" s="238"/>
      <c r="AM246" s="240"/>
      <c r="AN246" s="239"/>
      <c r="AO246" s="238"/>
      <c r="AP246" s="238"/>
      <c r="AQ246" s="238"/>
      <c r="AR246" s="238"/>
      <c r="AS246" s="238"/>
      <c r="AT246" s="240"/>
      <c r="AU246" s="239"/>
      <c r="AV246" s="238"/>
      <c r="AW246" s="238"/>
      <c r="AX246" s="589"/>
      <c r="AY246" s="590"/>
      <c r="AZ246" s="591"/>
      <c r="BA246" s="592"/>
      <c r="BB246" s="430"/>
      <c r="BC246" s="422"/>
      <c r="BD246" s="422"/>
      <c r="BE246" s="422"/>
      <c r="BF246" s="423"/>
    </row>
    <row r="247" spans="2:58" ht="20.25" customHeight="1" x14ac:dyDescent="0.4">
      <c r="B247" s="517"/>
      <c r="C247" s="384"/>
      <c r="D247" s="385"/>
      <c r="E247" s="386"/>
      <c r="F247" s="83"/>
      <c r="G247" s="408"/>
      <c r="H247" s="412"/>
      <c r="I247" s="413"/>
      <c r="J247" s="413"/>
      <c r="K247" s="414"/>
      <c r="L247" s="368"/>
      <c r="M247" s="369"/>
      <c r="N247" s="369"/>
      <c r="O247" s="370"/>
      <c r="P247" s="499" t="s">
        <v>15</v>
      </c>
      <c r="Q247" s="500"/>
      <c r="R247" s="501"/>
      <c r="S247" s="232" t="str">
        <f>IF(S246="","",VLOOKUP(S246,'シフト記号表（勤務時間帯）'!$C$6:$K$35,9,FALSE))</f>
        <v/>
      </c>
      <c r="T247" s="233" t="str">
        <f>IF(T246="","",VLOOKUP(T246,'シフト記号表（勤務時間帯）'!$C$6:$K$35,9,FALSE))</f>
        <v/>
      </c>
      <c r="U247" s="233" t="str">
        <f>IF(U246="","",VLOOKUP(U246,'シフト記号表（勤務時間帯）'!$C$6:$K$35,9,FALSE))</f>
        <v/>
      </c>
      <c r="V247" s="233" t="str">
        <f>IF(V246="","",VLOOKUP(V246,'シフト記号表（勤務時間帯）'!$C$6:$K$35,9,FALSE))</f>
        <v/>
      </c>
      <c r="W247" s="233" t="str">
        <f>IF(W246="","",VLOOKUP(W246,'シフト記号表（勤務時間帯）'!$C$6:$K$35,9,FALSE))</f>
        <v/>
      </c>
      <c r="X247" s="233" t="str">
        <f>IF(X246="","",VLOOKUP(X246,'シフト記号表（勤務時間帯）'!$C$6:$K$35,9,FALSE))</f>
        <v/>
      </c>
      <c r="Y247" s="234" t="str">
        <f>IF(Y246="","",VLOOKUP(Y246,'シフト記号表（勤務時間帯）'!$C$6:$K$35,9,FALSE))</f>
        <v/>
      </c>
      <c r="Z247" s="232" t="str">
        <f>IF(Z246="","",VLOOKUP(Z246,'シフト記号表（勤務時間帯）'!$C$6:$K$35,9,FALSE))</f>
        <v/>
      </c>
      <c r="AA247" s="233" t="str">
        <f>IF(AA246="","",VLOOKUP(AA246,'シフト記号表（勤務時間帯）'!$C$6:$K$35,9,FALSE))</f>
        <v/>
      </c>
      <c r="AB247" s="233" t="str">
        <f>IF(AB246="","",VLOOKUP(AB246,'シフト記号表（勤務時間帯）'!$C$6:$K$35,9,FALSE))</f>
        <v/>
      </c>
      <c r="AC247" s="233" t="str">
        <f>IF(AC246="","",VLOOKUP(AC246,'シフト記号表（勤務時間帯）'!$C$6:$K$35,9,FALSE))</f>
        <v/>
      </c>
      <c r="AD247" s="233" t="str">
        <f>IF(AD246="","",VLOOKUP(AD246,'シフト記号表（勤務時間帯）'!$C$6:$K$35,9,FALSE))</f>
        <v/>
      </c>
      <c r="AE247" s="233" t="str">
        <f>IF(AE246="","",VLOOKUP(AE246,'シフト記号表（勤務時間帯）'!$C$6:$K$35,9,FALSE))</f>
        <v/>
      </c>
      <c r="AF247" s="234" t="str">
        <f>IF(AF246="","",VLOOKUP(AF246,'シフト記号表（勤務時間帯）'!$C$6:$K$35,9,FALSE))</f>
        <v/>
      </c>
      <c r="AG247" s="232" t="str">
        <f>IF(AG246="","",VLOOKUP(AG246,'シフト記号表（勤務時間帯）'!$C$6:$K$35,9,FALSE))</f>
        <v/>
      </c>
      <c r="AH247" s="233" t="str">
        <f>IF(AH246="","",VLOOKUP(AH246,'シフト記号表（勤務時間帯）'!$C$6:$K$35,9,FALSE))</f>
        <v/>
      </c>
      <c r="AI247" s="233" t="str">
        <f>IF(AI246="","",VLOOKUP(AI246,'シフト記号表（勤務時間帯）'!$C$6:$K$35,9,FALSE))</f>
        <v/>
      </c>
      <c r="AJ247" s="233" t="str">
        <f>IF(AJ246="","",VLOOKUP(AJ246,'シフト記号表（勤務時間帯）'!$C$6:$K$35,9,FALSE))</f>
        <v/>
      </c>
      <c r="AK247" s="233" t="str">
        <f>IF(AK246="","",VLOOKUP(AK246,'シフト記号表（勤務時間帯）'!$C$6:$K$35,9,FALSE))</f>
        <v/>
      </c>
      <c r="AL247" s="233" t="str">
        <f>IF(AL246="","",VLOOKUP(AL246,'シフト記号表（勤務時間帯）'!$C$6:$K$35,9,FALSE))</f>
        <v/>
      </c>
      <c r="AM247" s="234" t="str">
        <f>IF(AM246="","",VLOOKUP(AM246,'シフト記号表（勤務時間帯）'!$C$6:$K$35,9,FALSE))</f>
        <v/>
      </c>
      <c r="AN247" s="232" t="str">
        <f>IF(AN246="","",VLOOKUP(AN246,'シフト記号表（勤務時間帯）'!$C$6:$K$35,9,FALSE))</f>
        <v/>
      </c>
      <c r="AO247" s="233" t="str">
        <f>IF(AO246="","",VLOOKUP(AO246,'シフト記号表（勤務時間帯）'!$C$6:$K$35,9,FALSE))</f>
        <v/>
      </c>
      <c r="AP247" s="233" t="str">
        <f>IF(AP246="","",VLOOKUP(AP246,'シフト記号表（勤務時間帯）'!$C$6:$K$35,9,FALSE))</f>
        <v/>
      </c>
      <c r="AQ247" s="233" t="str">
        <f>IF(AQ246="","",VLOOKUP(AQ246,'シフト記号表（勤務時間帯）'!$C$6:$K$35,9,FALSE))</f>
        <v/>
      </c>
      <c r="AR247" s="233" t="str">
        <f>IF(AR246="","",VLOOKUP(AR246,'シフト記号表（勤務時間帯）'!$C$6:$K$35,9,FALSE))</f>
        <v/>
      </c>
      <c r="AS247" s="233" t="str">
        <f>IF(AS246="","",VLOOKUP(AS246,'シフト記号表（勤務時間帯）'!$C$6:$K$35,9,FALSE))</f>
        <v/>
      </c>
      <c r="AT247" s="234" t="str">
        <f>IF(AT246="","",VLOOKUP(AT246,'シフト記号表（勤務時間帯）'!$C$6:$K$35,9,FALSE))</f>
        <v/>
      </c>
      <c r="AU247" s="232" t="str">
        <f>IF(AU246="","",VLOOKUP(AU246,'シフト記号表（勤務時間帯）'!$C$6:$K$35,9,FALSE))</f>
        <v/>
      </c>
      <c r="AV247" s="233" t="str">
        <f>IF(AV246="","",VLOOKUP(AV246,'シフト記号表（勤務時間帯）'!$C$6:$K$35,9,FALSE))</f>
        <v/>
      </c>
      <c r="AW247" s="233" t="str">
        <f>IF(AW246="","",VLOOKUP(AW246,'シフト記号表（勤務時間帯）'!$C$6:$K$35,9,FALSE))</f>
        <v/>
      </c>
      <c r="AX247" s="502">
        <f>IF($BB$3="４週",SUM(S247:AT247),IF($BB$3="暦月",SUM(S247:AW247),""))</f>
        <v>0</v>
      </c>
      <c r="AY247" s="503"/>
      <c r="AZ247" s="504">
        <f>IF($BB$3="４週",AX247/4,IF($BB$3="暦月",'療養通所（100名）'!AX247/('療養通所（100名）'!$BB$8/7),""))</f>
        <v>0</v>
      </c>
      <c r="BA247" s="505"/>
      <c r="BB247" s="431"/>
      <c r="BC247" s="369"/>
      <c r="BD247" s="369"/>
      <c r="BE247" s="369"/>
      <c r="BF247" s="370"/>
    </row>
    <row r="248" spans="2:58" ht="20.25" customHeight="1" x14ac:dyDescent="0.4">
      <c r="B248" s="517"/>
      <c r="C248" s="387"/>
      <c r="D248" s="388"/>
      <c r="E248" s="389"/>
      <c r="F248" s="111">
        <f>C246</f>
        <v>0</v>
      </c>
      <c r="G248" s="419"/>
      <c r="H248" s="412"/>
      <c r="I248" s="413"/>
      <c r="J248" s="413"/>
      <c r="K248" s="414"/>
      <c r="L248" s="424"/>
      <c r="M248" s="425"/>
      <c r="N248" s="425"/>
      <c r="O248" s="426"/>
      <c r="P248" s="514" t="s">
        <v>45</v>
      </c>
      <c r="Q248" s="515"/>
      <c r="R248" s="516"/>
      <c r="S248" s="235" t="str">
        <f>IF(S246="","",VLOOKUP(S246,'シフト記号表（勤務時間帯）'!$C$6:$S$35,17,FALSE))</f>
        <v/>
      </c>
      <c r="T248" s="236" t="str">
        <f>IF(T246="","",VLOOKUP(T246,'シフト記号表（勤務時間帯）'!$C$6:$S$35,17,FALSE))</f>
        <v/>
      </c>
      <c r="U248" s="236" t="str">
        <f>IF(U246="","",VLOOKUP(U246,'シフト記号表（勤務時間帯）'!$C$6:$S$35,17,FALSE))</f>
        <v/>
      </c>
      <c r="V248" s="236" t="str">
        <f>IF(V246="","",VLOOKUP(V246,'シフト記号表（勤務時間帯）'!$C$6:$S$35,17,FALSE))</f>
        <v/>
      </c>
      <c r="W248" s="236" t="str">
        <f>IF(W246="","",VLOOKUP(W246,'シフト記号表（勤務時間帯）'!$C$6:$S$35,17,FALSE))</f>
        <v/>
      </c>
      <c r="X248" s="236" t="str">
        <f>IF(X246="","",VLOOKUP(X246,'シフト記号表（勤務時間帯）'!$C$6:$S$35,17,FALSE))</f>
        <v/>
      </c>
      <c r="Y248" s="237" t="str">
        <f>IF(Y246="","",VLOOKUP(Y246,'シフト記号表（勤務時間帯）'!$C$6:$S$35,17,FALSE))</f>
        <v/>
      </c>
      <c r="Z248" s="235" t="str">
        <f>IF(Z246="","",VLOOKUP(Z246,'シフト記号表（勤務時間帯）'!$C$6:$S$35,17,FALSE))</f>
        <v/>
      </c>
      <c r="AA248" s="236" t="str">
        <f>IF(AA246="","",VLOOKUP(AA246,'シフト記号表（勤務時間帯）'!$C$6:$S$35,17,FALSE))</f>
        <v/>
      </c>
      <c r="AB248" s="236" t="str">
        <f>IF(AB246="","",VLOOKUP(AB246,'シフト記号表（勤務時間帯）'!$C$6:$S$35,17,FALSE))</f>
        <v/>
      </c>
      <c r="AC248" s="236" t="str">
        <f>IF(AC246="","",VLOOKUP(AC246,'シフト記号表（勤務時間帯）'!$C$6:$S$35,17,FALSE))</f>
        <v/>
      </c>
      <c r="AD248" s="236" t="str">
        <f>IF(AD246="","",VLOOKUP(AD246,'シフト記号表（勤務時間帯）'!$C$6:$S$35,17,FALSE))</f>
        <v/>
      </c>
      <c r="AE248" s="236" t="str">
        <f>IF(AE246="","",VLOOKUP(AE246,'シフト記号表（勤務時間帯）'!$C$6:$S$35,17,FALSE))</f>
        <v/>
      </c>
      <c r="AF248" s="237" t="str">
        <f>IF(AF246="","",VLOOKUP(AF246,'シフト記号表（勤務時間帯）'!$C$6:$S$35,17,FALSE))</f>
        <v/>
      </c>
      <c r="AG248" s="235" t="str">
        <f>IF(AG246="","",VLOOKUP(AG246,'シフト記号表（勤務時間帯）'!$C$6:$S$35,17,FALSE))</f>
        <v/>
      </c>
      <c r="AH248" s="236" t="str">
        <f>IF(AH246="","",VLOOKUP(AH246,'シフト記号表（勤務時間帯）'!$C$6:$S$35,17,FALSE))</f>
        <v/>
      </c>
      <c r="AI248" s="236" t="str">
        <f>IF(AI246="","",VLOOKUP(AI246,'シフト記号表（勤務時間帯）'!$C$6:$S$35,17,FALSE))</f>
        <v/>
      </c>
      <c r="AJ248" s="236" t="str">
        <f>IF(AJ246="","",VLOOKUP(AJ246,'シフト記号表（勤務時間帯）'!$C$6:$S$35,17,FALSE))</f>
        <v/>
      </c>
      <c r="AK248" s="236" t="str">
        <f>IF(AK246="","",VLOOKUP(AK246,'シフト記号表（勤務時間帯）'!$C$6:$S$35,17,FALSE))</f>
        <v/>
      </c>
      <c r="AL248" s="236" t="str">
        <f>IF(AL246="","",VLOOKUP(AL246,'シフト記号表（勤務時間帯）'!$C$6:$S$35,17,FALSE))</f>
        <v/>
      </c>
      <c r="AM248" s="237" t="str">
        <f>IF(AM246="","",VLOOKUP(AM246,'シフト記号表（勤務時間帯）'!$C$6:$S$35,17,FALSE))</f>
        <v/>
      </c>
      <c r="AN248" s="235" t="str">
        <f>IF(AN246="","",VLOOKUP(AN246,'シフト記号表（勤務時間帯）'!$C$6:$S$35,17,FALSE))</f>
        <v/>
      </c>
      <c r="AO248" s="236" t="str">
        <f>IF(AO246="","",VLOOKUP(AO246,'シフト記号表（勤務時間帯）'!$C$6:$S$35,17,FALSE))</f>
        <v/>
      </c>
      <c r="AP248" s="236" t="str">
        <f>IF(AP246="","",VLOOKUP(AP246,'シフト記号表（勤務時間帯）'!$C$6:$S$35,17,FALSE))</f>
        <v/>
      </c>
      <c r="AQ248" s="236" t="str">
        <f>IF(AQ246="","",VLOOKUP(AQ246,'シフト記号表（勤務時間帯）'!$C$6:$S$35,17,FALSE))</f>
        <v/>
      </c>
      <c r="AR248" s="236" t="str">
        <f>IF(AR246="","",VLOOKUP(AR246,'シフト記号表（勤務時間帯）'!$C$6:$S$35,17,FALSE))</f>
        <v/>
      </c>
      <c r="AS248" s="236" t="str">
        <f>IF(AS246="","",VLOOKUP(AS246,'シフト記号表（勤務時間帯）'!$C$6:$S$35,17,FALSE))</f>
        <v/>
      </c>
      <c r="AT248" s="237" t="str">
        <f>IF(AT246="","",VLOOKUP(AT246,'シフト記号表（勤務時間帯）'!$C$6:$S$35,17,FALSE))</f>
        <v/>
      </c>
      <c r="AU248" s="235" t="str">
        <f>IF(AU246="","",VLOOKUP(AU246,'シフト記号表（勤務時間帯）'!$C$6:$S$35,17,FALSE))</f>
        <v/>
      </c>
      <c r="AV248" s="236" t="str">
        <f>IF(AV246="","",VLOOKUP(AV246,'シフト記号表（勤務時間帯）'!$C$6:$S$35,17,FALSE))</f>
        <v/>
      </c>
      <c r="AW248" s="236" t="str">
        <f>IF(AW246="","",VLOOKUP(AW246,'シフト記号表（勤務時間帯）'!$C$6:$S$35,17,FALSE))</f>
        <v/>
      </c>
      <c r="AX248" s="509">
        <f>IF($BB$3="４週",SUM(S248:AT248),IF($BB$3="暦月",SUM(S248:AW248),""))</f>
        <v>0</v>
      </c>
      <c r="AY248" s="510"/>
      <c r="AZ248" s="511">
        <f>IF($BB$3="４週",AX248/4,IF($BB$3="暦月",'療養通所（100名）'!AX248/('療養通所（100名）'!$BB$8/7),""))</f>
        <v>0</v>
      </c>
      <c r="BA248" s="512"/>
      <c r="BB248" s="432"/>
      <c r="BC248" s="425"/>
      <c r="BD248" s="425"/>
      <c r="BE248" s="425"/>
      <c r="BF248" s="426"/>
    </row>
    <row r="249" spans="2:58" ht="20.25" customHeight="1" x14ac:dyDescent="0.4">
      <c r="B249" s="517">
        <f>B246+1</f>
        <v>76</v>
      </c>
      <c r="C249" s="381"/>
      <c r="D249" s="382"/>
      <c r="E249" s="383"/>
      <c r="F249" s="108"/>
      <c r="G249" s="418"/>
      <c r="H249" s="420"/>
      <c r="I249" s="413"/>
      <c r="J249" s="413"/>
      <c r="K249" s="414"/>
      <c r="L249" s="421"/>
      <c r="M249" s="422"/>
      <c r="N249" s="422"/>
      <c r="O249" s="423"/>
      <c r="P249" s="483" t="s">
        <v>44</v>
      </c>
      <c r="Q249" s="484"/>
      <c r="R249" s="485"/>
      <c r="S249" s="239"/>
      <c r="T249" s="238"/>
      <c r="U249" s="238"/>
      <c r="V249" s="238"/>
      <c r="W249" s="238"/>
      <c r="X249" s="238"/>
      <c r="Y249" s="240"/>
      <c r="Z249" s="239"/>
      <c r="AA249" s="238"/>
      <c r="AB249" s="238"/>
      <c r="AC249" s="238"/>
      <c r="AD249" s="238"/>
      <c r="AE249" s="238"/>
      <c r="AF249" s="240"/>
      <c r="AG249" s="239"/>
      <c r="AH249" s="238"/>
      <c r="AI249" s="238"/>
      <c r="AJ249" s="238"/>
      <c r="AK249" s="238"/>
      <c r="AL249" s="238"/>
      <c r="AM249" s="240"/>
      <c r="AN249" s="239"/>
      <c r="AO249" s="238"/>
      <c r="AP249" s="238"/>
      <c r="AQ249" s="238"/>
      <c r="AR249" s="238"/>
      <c r="AS249" s="238"/>
      <c r="AT249" s="240"/>
      <c r="AU249" s="239"/>
      <c r="AV249" s="238"/>
      <c r="AW249" s="238"/>
      <c r="AX249" s="589"/>
      <c r="AY249" s="590"/>
      <c r="AZ249" s="591"/>
      <c r="BA249" s="592"/>
      <c r="BB249" s="430"/>
      <c r="BC249" s="422"/>
      <c r="BD249" s="422"/>
      <c r="BE249" s="422"/>
      <c r="BF249" s="423"/>
    </row>
    <row r="250" spans="2:58" ht="20.25" customHeight="1" x14ac:dyDescent="0.4">
      <c r="B250" s="517"/>
      <c r="C250" s="384"/>
      <c r="D250" s="385"/>
      <c r="E250" s="386"/>
      <c r="F250" s="83"/>
      <c r="G250" s="408"/>
      <c r="H250" s="412"/>
      <c r="I250" s="413"/>
      <c r="J250" s="413"/>
      <c r="K250" s="414"/>
      <c r="L250" s="368"/>
      <c r="M250" s="369"/>
      <c r="N250" s="369"/>
      <c r="O250" s="370"/>
      <c r="P250" s="499" t="s">
        <v>15</v>
      </c>
      <c r="Q250" s="500"/>
      <c r="R250" s="501"/>
      <c r="S250" s="232" t="str">
        <f>IF(S249="","",VLOOKUP(S249,'シフト記号表（勤務時間帯）'!$C$6:$K$35,9,FALSE))</f>
        <v/>
      </c>
      <c r="T250" s="233" t="str">
        <f>IF(T249="","",VLOOKUP(T249,'シフト記号表（勤務時間帯）'!$C$6:$K$35,9,FALSE))</f>
        <v/>
      </c>
      <c r="U250" s="233" t="str">
        <f>IF(U249="","",VLOOKUP(U249,'シフト記号表（勤務時間帯）'!$C$6:$K$35,9,FALSE))</f>
        <v/>
      </c>
      <c r="V250" s="233" t="str">
        <f>IF(V249="","",VLOOKUP(V249,'シフト記号表（勤務時間帯）'!$C$6:$K$35,9,FALSE))</f>
        <v/>
      </c>
      <c r="W250" s="233" t="str">
        <f>IF(W249="","",VLOOKUP(W249,'シフト記号表（勤務時間帯）'!$C$6:$K$35,9,FALSE))</f>
        <v/>
      </c>
      <c r="X250" s="233" t="str">
        <f>IF(X249="","",VLOOKUP(X249,'シフト記号表（勤務時間帯）'!$C$6:$K$35,9,FALSE))</f>
        <v/>
      </c>
      <c r="Y250" s="234" t="str">
        <f>IF(Y249="","",VLOOKUP(Y249,'シフト記号表（勤務時間帯）'!$C$6:$K$35,9,FALSE))</f>
        <v/>
      </c>
      <c r="Z250" s="232" t="str">
        <f>IF(Z249="","",VLOOKUP(Z249,'シフト記号表（勤務時間帯）'!$C$6:$K$35,9,FALSE))</f>
        <v/>
      </c>
      <c r="AA250" s="233" t="str">
        <f>IF(AA249="","",VLOOKUP(AA249,'シフト記号表（勤務時間帯）'!$C$6:$K$35,9,FALSE))</f>
        <v/>
      </c>
      <c r="AB250" s="233" t="str">
        <f>IF(AB249="","",VLOOKUP(AB249,'シフト記号表（勤務時間帯）'!$C$6:$K$35,9,FALSE))</f>
        <v/>
      </c>
      <c r="AC250" s="233" t="str">
        <f>IF(AC249="","",VLOOKUP(AC249,'シフト記号表（勤務時間帯）'!$C$6:$K$35,9,FALSE))</f>
        <v/>
      </c>
      <c r="AD250" s="233" t="str">
        <f>IF(AD249="","",VLOOKUP(AD249,'シフト記号表（勤務時間帯）'!$C$6:$K$35,9,FALSE))</f>
        <v/>
      </c>
      <c r="AE250" s="233" t="str">
        <f>IF(AE249="","",VLOOKUP(AE249,'シフト記号表（勤務時間帯）'!$C$6:$K$35,9,FALSE))</f>
        <v/>
      </c>
      <c r="AF250" s="234" t="str">
        <f>IF(AF249="","",VLOOKUP(AF249,'シフト記号表（勤務時間帯）'!$C$6:$K$35,9,FALSE))</f>
        <v/>
      </c>
      <c r="AG250" s="232" t="str">
        <f>IF(AG249="","",VLOOKUP(AG249,'シフト記号表（勤務時間帯）'!$C$6:$K$35,9,FALSE))</f>
        <v/>
      </c>
      <c r="AH250" s="233" t="str">
        <f>IF(AH249="","",VLOOKUP(AH249,'シフト記号表（勤務時間帯）'!$C$6:$K$35,9,FALSE))</f>
        <v/>
      </c>
      <c r="AI250" s="233" t="str">
        <f>IF(AI249="","",VLOOKUP(AI249,'シフト記号表（勤務時間帯）'!$C$6:$K$35,9,FALSE))</f>
        <v/>
      </c>
      <c r="AJ250" s="233" t="str">
        <f>IF(AJ249="","",VLOOKUP(AJ249,'シフト記号表（勤務時間帯）'!$C$6:$K$35,9,FALSE))</f>
        <v/>
      </c>
      <c r="AK250" s="233" t="str">
        <f>IF(AK249="","",VLOOKUP(AK249,'シフト記号表（勤務時間帯）'!$C$6:$K$35,9,FALSE))</f>
        <v/>
      </c>
      <c r="AL250" s="233" t="str">
        <f>IF(AL249="","",VLOOKUP(AL249,'シフト記号表（勤務時間帯）'!$C$6:$K$35,9,FALSE))</f>
        <v/>
      </c>
      <c r="AM250" s="234" t="str">
        <f>IF(AM249="","",VLOOKUP(AM249,'シフト記号表（勤務時間帯）'!$C$6:$K$35,9,FALSE))</f>
        <v/>
      </c>
      <c r="AN250" s="232" t="str">
        <f>IF(AN249="","",VLOOKUP(AN249,'シフト記号表（勤務時間帯）'!$C$6:$K$35,9,FALSE))</f>
        <v/>
      </c>
      <c r="AO250" s="233" t="str">
        <f>IF(AO249="","",VLOOKUP(AO249,'シフト記号表（勤務時間帯）'!$C$6:$K$35,9,FALSE))</f>
        <v/>
      </c>
      <c r="AP250" s="233" t="str">
        <f>IF(AP249="","",VLOOKUP(AP249,'シフト記号表（勤務時間帯）'!$C$6:$K$35,9,FALSE))</f>
        <v/>
      </c>
      <c r="AQ250" s="233" t="str">
        <f>IF(AQ249="","",VLOOKUP(AQ249,'シフト記号表（勤務時間帯）'!$C$6:$K$35,9,FALSE))</f>
        <v/>
      </c>
      <c r="AR250" s="233" t="str">
        <f>IF(AR249="","",VLOOKUP(AR249,'シフト記号表（勤務時間帯）'!$C$6:$K$35,9,FALSE))</f>
        <v/>
      </c>
      <c r="AS250" s="233" t="str">
        <f>IF(AS249="","",VLOOKUP(AS249,'シフト記号表（勤務時間帯）'!$C$6:$K$35,9,FALSE))</f>
        <v/>
      </c>
      <c r="AT250" s="234" t="str">
        <f>IF(AT249="","",VLOOKUP(AT249,'シフト記号表（勤務時間帯）'!$C$6:$K$35,9,FALSE))</f>
        <v/>
      </c>
      <c r="AU250" s="232" t="str">
        <f>IF(AU249="","",VLOOKUP(AU249,'シフト記号表（勤務時間帯）'!$C$6:$K$35,9,FALSE))</f>
        <v/>
      </c>
      <c r="AV250" s="233" t="str">
        <f>IF(AV249="","",VLOOKUP(AV249,'シフト記号表（勤務時間帯）'!$C$6:$K$35,9,FALSE))</f>
        <v/>
      </c>
      <c r="AW250" s="233" t="str">
        <f>IF(AW249="","",VLOOKUP(AW249,'シフト記号表（勤務時間帯）'!$C$6:$K$35,9,FALSE))</f>
        <v/>
      </c>
      <c r="AX250" s="502">
        <f>IF($BB$3="４週",SUM(S250:AT250),IF($BB$3="暦月",SUM(S250:AW250),""))</f>
        <v>0</v>
      </c>
      <c r="AY250" s="503"/>
      <c r="AZ250" s="504">
        <f>IF($BB$3="４週",AX250/4,IF($BB$3="暦月",'療養通所（100名）'!AX250/('療養通所（100名）'!$BB$8/7),""))</f>
        <v>0</v>
      </c>
      <c r="BA250" s="505"/>
      <c r="BB250" s="431"/>
      <c r="BC250" s="369"/>
      <c r="BD250" s="369"/>
      <c r="BE250" s="369"/>
      <c r="BF250" s="370"/>
    </row>
    <row r="251" spans="2:58" ht="20.25" customHeight="1" x14ac:dyDescent="0.4">
      <c r="B251" s="517"/>
      <c r="C251" s="387"/>
      <c r="D251" s="388"/>
      <c r="E251" s="389"/>
      <c r="F251" s="111">
        <f>C249</f>
        <v>0</v>
      </c>
      <c r="G251" s="419"/>
      <c r="H251" s="412"/>
      <c r="I251" s="413"/>
      <c r="J251" s="413"/>
      <c r="K251" s="414"/>
      <c r="L251" s="424"/>
      <c r="M251" s="425"/>
      <c r="N251" s="425"/>
      <c r="O251" s="426"/>
      <c r="P251" s="514" t="s">
        <v>45</v>
      </c>
      <c r="Q251" s="515"/>
      <c r="R251" s="516"/>
      <c r="S251" s="235" t="str">
        <f>IF(S249="","",VLOOKUP(S249,'シフト記号表（勤務時間帯）'!$C$6:$S$35,17,FALSE))</f>
        <v/>
      </c>
      <c r="T251" s="236" t="str">
        <f>IF(T249="","",VLOOKUP(T249,'シフト記号表（勤務時間帯）'!$C$6:$S$35,17,FALSE))</f>
        <v/>
      </c>
      <c r="U251" s="236" t="str">
        <f>IF(U249="","",VLOOKUP(U249,'シフト記号表（勤務時間帯）'!$C$6:$S$35,17,FALSE))</f>
        <v/>
      </c>
      <c r="V251" s="236" t="str">
        <f>IF(V249="","",VLOOKUP(V249,'シフト記号表（勤務時間帯）'!$C$6:$S$35,17,FALSE))</f>
        <v/>
      </c>
      <c r="W251" s="236" t="str">
        <f>IF(W249="","",VLOOKUP(W249,'シフト記号表（勤務時間帯）'!$C$6:$S$35,17,FALSE))</f>
        <v/>
      </c>
      <c r="X251" s="236" t="str">
        <f>IF(X249="","",VLOOKUP(X249,'シフト記号表（勤務時間帯）'!$C$6:$S$35,17,FALSE))</f>
        <v/>
      </c>
      <c r="Y251" s="237" t="str">
        <f>IF(Y249="","",VLOOKUP(Y249,'シフト記号表（勤務時間帯）'!$C$6:$S$35,17,FALSE))</f>
        <v/>
      </c>
      <c r="Z251" s="235" t="str">
        <f>IF(Z249="","",VLOOKUP(Z249,'シフト記号表（勤務時間帯）'!$C$6:$S$35,17,FALSE))</f>
        <v/>
      </c>
      <c r="AA251" s="236" t="str">
        <f>IF(AA249="","",VLOOKUP(AA249,'シフト記号表（勤務時間帯）'!$C$6:$S$35,17,FALSE))</f>
        <v/>
      </c>
      <c r="AB251" s="236" t="str">
        <f>IF(AB249="","",VLOOKUP(AB249,'シフト記号表（勤務時間帯）'!$C$6:$S$35,17,FALSE))</f>
        <v/>
      </c>
      <c r="AC251" s="236" t="str">
        <f>IF(AC249="","",VLOOKUP(AC249,'シフト記号表（勤務時間帯）'!$C$6:$S$35,17,FALSE))</f>
        <v/>
      </c>
      <c r="AD251" s="236" t="str">
        <f>IF(AD249="","",VLOOKUP(AD249,'シフト記号表（勤務時間帯）'!$C$6:$S$35,17,FALSE))</f>
        <v/>
      </c>
      <c r="AE251" s="236" t="str">
        <f>IF(AE249="","",VLOOKUP(AE249,'シフト記号表（勤務時間帯）'!$C$6:$S$35,17,FALSE))</f>
        <v/>
      </c>
      <c r="AF251" s="237" t="str">
        <f>IF(AF249="","",VLOOKUP(AF249,'シフト記号表（勤務時間帯）'!$C$6:$S$35,17,FALSE))</f>
        <v/>
      </c>
      <c r="AG251" s="235" t="str">
        <f>IF(AG249="","",VLOOKUP(AG249,'シフト記号表（勤務時間帯）'!$C$6:$S$35,17,FALSE))</f>
        <v/>
      </c>
      <c r="AH251" s="236" t="str">
        <f>IF(AH249="","",VLOOKUP(AH249,'シフト記号表（勤務時間帯）'!$C$6:$S$35,17,FALSE))</f>
        <v/>
      </c>
      <c r="AI251" s="236" t="str">
        <f>IF(AI249="","",VLOOKUP(AI249,'シフト記号表（勤務時間帯）'!$C$6:$S$35,17,FALSE))</f>
        <v/>
      </c>
      <c r="AJ251" s="236" t="str">
        <f>IF(AJ249="","",VLOOKUP(AJ249,'シフト記号表（勤務時間帯）'!$C$6:$S$35,17,FALSE))</f>
        <v/>
      </c>
      <c r="AK251" s="236" t="str">
        <f>IF(AK249="","",VLOOKUP(AK249,'シフト記号表（勤務時間帯）'!$C$6:$S$35,17,FALSE))</f>
        <v/>
      </c>
      <c r="AL251" s="236" t="str">
        <f>IF(AL249="","",VLOOKUP(AL249,'シフト記号表（勤務時間帯）'!$C$6:$S$35,17,FALSE))</f>
        <v/>
      </c>
      <c r="AM251" s="237" t="str">
        <f>IF(AM249="","",VLOOKUP(AM249,'シフト記号表（勤務時間帯）'!$C$6:$S$35,17,FALSE))</f>
        <v/>
      </c>
      <c r="AN251" s="235" t="str">
        <f>IF(AN249="","",VLOOKUP(AN249,'シフト記号表（勤務時間帯）'!$C$6:$S$35,17,FALSE))</f>
        <v/>
      </c>
      <c r="AO251" s="236" t="str">
        <f>IF(AO249="","",VLOOKUP(AO249,'シフト記号表（勤務時間帯）'!$C$6:$S$35,17,FALSE))</f>
        <v/>
      </c>
      <c r="AP251" s="236" t="str">
        <f>IF(AP249="","",VLOOKUP(AP249,'シフト記号表（勤務時間帯）'!$C$6:$S$35,17,FALSE))</f>
        <v/>
      </c>
      <c r="AQ251" s="236" t="str">
        <f>IF(AQ249="","",VLOOKUP(AQ249,'シフト記号表（勤務時間帯）'!$C$6:$S$35,17,FALSE))</f>
        <v/>
      </c>
      <c r="AR251" s="236" t="str">
        <f>IF(AR249="","",VLOOKUP(AR249,'シフト記号表（勤務時間帯）'!$C$6:$S$35,17,FALSE))</f>
        <v/>
      </c>
      <c r="AS251" s="236" t="str">
        <f>IF(AS249="","",VLOOKUP(AS249,'シフト記号表（勤務時間帯）'!$C$6:$S$35,17,FALSE))</f>
        <v/>
      </c>
      <c r="AT251" s="237" t="str">
        <f>IF(AT249="","",VLOOKUP(AT249,'シフト記号表（勤務時間帯）'!$C$6:$S$35,17,FALSE))</f>
        <v/>
      </c>
      <c r="AU251" s="235" t="str">
        <f>IF(AU249="","",VLOOKUP(AU249,'シフト記号表（勤務時間帯）'!$C$6:$S$35,17,FALSE))</f>
        <v/>
      </c>
      <c r="AV251" s="236" t="str">
        <f>IF(AV249="","",VLOOKUP(AV249,'シフト記号表（勤務時間帯）'!$C$6:$S$35,17,FALSE))</f>
        <v/>
      </c>
      <c r="AW251" s="236" t="str">
        <f>IF(AW249="","",VLOOKUP(AW249,'シフト記号表（勤務時間帯）'!$C$6:$S$35,17,FALSE))</f>
        <v/>
      </c>
      <c r="AX251" s="509">
        <f>IF($BB$3="４週",SUM(S251:AT251),IF($BB$3="暦月",SUM(S251:AW251),""))</f>
        <v>0</v>
      </c>
      <c r="AY251" s="510"/>
      <c r="AZ251" s="511">
        <f>IF($BB$3="４週",AX251/4,IF($BB$3="暦月",'療養通所（100名）'!AX251/('療養通所（100名）'!$BB$8/7),""))</f>
        <v>0</v>
      </c>
      <c r="BA251" s="512"/>
      <c r="BB251" s="432"/>
      <c r="BC251" s="425"/>
      <c r="BD251" s="425"/>
      <c r="BE251" s="425"/>
      <c r="BF251" s="426"/>
    </row>
    <row r="252" spans="2:58" ht="20.25" customHeight="1" x14ac:dyDescent="0.4">
      <c r="B252" s="517">
        <f>B249+1</f>
        <v>77</v>
      </c>
      <c r="C252" s="381"/>
      <c r="D252" s="382"/>
      <c r="E252" s="383"/>
      <c r="F252" s="108"/>
      <c r="G252" s="418"/>
      <c r="H252" s="420"/>
      <c r="I252" s="413"/>
      <c r="J252" s="413"/>
      <c r="K252" s="414"/>
      <c r="L252" s="421"/>
      <c r="M252" s="422"/>
      <c r="N252" s="422"/>
      <c r="O252" s="423"/>
      <c r="P252" s="483" t="s">
        <v>44</v>
      </c>
      <c r="Q252" s="484"/>
      <c r="R252" s="485"/>
      <c r="S252" s="239"/>
      <c r="T252" s="238"/>
      <c r="U252" s="238"/>
      <c r="V252" s="238"/>
      <c r="W252" s="238"/>
      <c r="X252" s="238"/>
      <c r="Y252" s="240"/>
      <c r="Z252" s="239"/>
      <c r="AA252" s="238"/>
      <c r="AB252" s="238"/>
      <c r="AC252" s="238"/>
      <c r="AD252" s="238"/>
      <c r="AE252" s="238"/>
      <c r="AF252" s="240"/>
      <c r="AG252" s="239"/>
      <c r="AH252" s="238"/>
      <c r="AI252" s="238"/>
      <c r="AJ252" s="238"/>
      <c r="AK252" s="238"/>
      <c r="AL252" s="238"/>
      <c r="AM252" s="240"/>
      <c r="AN252" s="239"/>
      <c r="AO252" s="238"/>
      <c r="AP252" s="238"/>
      <c r="AQ252" s="238"/>
      <c r="AR252" s="238"/>
      <c r="AS252" s="238"/>
      <c r="AT252" s="240"/>
      <c r="AU252" s="239"/>
      <c r="AV252" s="238"/>
      <c r="AW252" s="238"/>
      <c r="AX252" s="589"/>
      <c r="AY252" s="590"/>
      <c r="AZ252" s="591"/>
      <c r="BA252" s="592"/>
      <c r="BB252" s="430"/>
      <c r="BC252" s="422"/>
      <c r="BD252" s="422"/>
      <c r="BE252" s="422"/>
      <c r="BF252" s="423"/>
    </row>
    <row r="253" spans="2:58" ht="20.25" customHeight="1" x14ac:dyDescent="0.4">
      <c r="B253" s="517"/>
      <c r="C253" s="384"/>
      <c r="D253" s="385"/>
      <c r="E253" s="386"/>
      <c r="F253" s="83"/>
      <c r="G253" s="408"/>
      <c r="H253" s="412"/>
      <c r="I253" s="413"/>
      <c r="J253" s="413"/>
      <c r="K253" s="414"/>
      <c r="L253" s="368"/>
      <c r="M253" s="369"/>
      <c r="N253" s="369"/>
      <c r="O253" s="370"/>
      <c r="P253" s="499" t="s">
        <v>15</v>
      </c>
      <c r="Q253" s="500"/>
      <c r="R253" s="501"/>
      <c r="S253" s="232" t="str">
        <f>IF(S252="","",VLOOKUP(S252,'シフト記号表（勤務時間帯）'!$C$6:$K$35,9,FALSE))</f>
        <v/>
      </c>
      <c r="T253" s="233" t="str">
        <f>IF(T252="","",VLOOKUP(T252,'シフト記号表（勤務時間帯）'!$C$6:$K$35,9,FALSE))</f>
        <v/>
      </c>
      <c r="U253" s="233" t="str">
        <f>IF(U252="","",VLOOKUP(U252,'シフト記号表（勤務時間帯）'!$C$6:$K$35,9,FALSE))</f>
        <v/>
      </c>
      <c r="V253" s="233" t="str">
        <f>IF(V252="","",VLOOKUP(V252,'シフト記号表（勤務時間帯）'!$C$6:$K$35,9,FALSE))</f>
        <v/>
      </c>
      <c r="W253" s="233" t="str">
        <f>IF(W252="","",VLOOKUP(W252,'シフト記号表（勤務時間帯）'!$C$6:$K$35,9,FALSE))</f>
        <v/>
      </c>
      <c r="X253" s="233" t="str">
        <f>IF(X252="","",VLOOKUP(X252,'シフト記号表（勤務時間帯）'!$C$6:$K$35,9,FALSE))</f>
        <v/>
      </c>
      <c r="Y253" s="234" t="str">
        <f>IF(Y252="","",VLOOKUP(Y252,'シフト記号表（勤務時間帯）'!$C$6:$K$35,9,FALSE))</f>
        <v/>
      </c>
      <c r="Z253" s="232" t="str">
        <f>IF(Z252="","",VLOOKUP(Z252,'シフト記号表（勤務時間帯）'!$C$6:$K$35,9,FALSE))</f>
        <v/>
      </c>
      <c r="AA253" s="233" t="str">
        <f>IF(AA252="","",VLOOKUP(AA252,'シフト記号表（勤務時間帯）'!$C$6:$K$35,9,FALSE))</f>
        <v/>
      </c>
      <c r="AB253" s="233" t="str">
        <f>IF(AB252="","",VLOOKUP(AB252,'シフト記号表（勤務時間帯）'!$C$6:$K$35,9,FALSE))</f>
        <v/>
      </c>
      <c r="AC253" s="233" t="str">
        <f>IF(AC252="","",VLOOKUP(AC252,'シフト記号表（勤務時間帯）'!$C$6:$K$35,9,FALSE))</f>
        <v/>
      </c>
      <c r="AD253" s="233" t="str">
        <f>IF(AD252="","",VLOOKUP(AD252,'シフト記号表（勤務時間帯）'!$C$6:$K$35,9,FALSE))</f>
        <v/>
      </c>
      <c r="AE253" s="233" t="str">
        <f>IF(AE252="","",VLOOKUP(AE252,'シフト記号表（勤務時間帯）'!$C$6:$K$35,9,FALSE))</f>
        <v/>
      </c>
      <c r="AF253" s="234" t="str">
        <f>IF(AF252="","",VLOOKUP(AF252,'シフト記号表（勤務時間帯）'!$C$6:$K$35,9,FALSE))</f>
        <v/>
      </c>
      <c r="AG253" s="232" t="str">
        <f>IF(AG252="","",VLOOKUP(AG252,'シフト記号表（勤務時間帯）'!$C$6:$K$35,9,FALSE))</f>
        <v/>
      </c>
      <c r="AH253" s="233" t="str">
        <f>IF(AH252="","",VLOOKUP(AH252,'シフト記号表（勤務時間帯）'!$C$6:$K$35,9,FALSE))</f>
        <v/>
      </c>
      <c r="AI253" s="233" t="str">
        <f>IF(AI252="","",VLOOKUP(AI252,'シフト記号表（勤務時間帯）'!$C$6:$K$35,9,FALSE))</f>
        <v/>
      </c>
      <c r="AJ253" s="233" t="str">
        <f>IF(AJ252="","",VLOOKUP(AJ252,'シフト記号表（勤務時間帯）'!$C$6:$K$35,9,FALSE))</f>
        <v/>
      </c>
      <c r="AK253" s="233" t="str">
        <f>IF(AK252="","",VLOOKUP(AK252,'シフト記号表（勤務時間帯）'!$C$6:$K$35,9,FALSE))</f>
        <v/>
      </c>
      <c r="AL253" s="233" t="str">
        <f>IF(AL252="","",VLOOKUP(AL252,'シフト記号表（勤務時間帯）'!$C$6:$K$35,9,FALSE))</f>
        <v/>
      </c>
      <c r="AM253" s="234" t="str">
        <f>IF(AM252="","",VLOOKUP(AM252,'シフト記号表（勤務時間帯）'!$C$6:$K$35,9,FALSE))</f>
        <v/>
      </c>
      <c r="AN253" s="232" t="str">
        <f>IF(AN252="","",VLOOKUP(AN252,'シフト記号表（勤務時間帯）'!$C$6:$K$35,9,FALSE))</f>
        <v/>
      </c>
      <c r="AO253" s="233" t="str">
        <f>IF(AO252="","",VLOOKUP(AO252,'シフト記号表（勤務時間帯）'!$C$6:$K$35,9,FALSE))</f>
        <v/>
      </c>
      <c r="AP253" s="233" t="str">
        <f>IF(AP252="","",VLOOKUP(AP252,'シフト記号表（勤務時間帯）'!$C$6:$K$35,9,FALSE))</f>
        <v/>
      </c>
      <c r="AQ253" s="233" t="str">
        <f>IF(AQ252="","",VLOOKUP(AQ252,'シフト記号表（勤務時間帯）'!$C$6:$K$35,9,FALSE))</f>
        <v/>
      </c>
      <c r="AR253" s="233" t="str">
        <f>IF(AR252="","",VLOOKUP(AR252,'シフト記号表（勤務時間帯）'!$C$6:$K$35,9,FALSE))</f>
        <v/>
      </c>
      <c r="AS253" s="233" t="str">
        <f>IF(AS252="","",VLOOKUP(AS252,'シフト記号表（勤務時間帯）'!$C$6:$K$35,9,FALSE))</f>
        <v/>
      </c>
      <c r="AT253" s="234" t="str">
        <f>IF(AT252="","",VLOOKUP(AT252,'シフト記号表（勤務時間帯）'!$C$6:$K$35,9,FALSE))</f>
        <v/>
      </c>
      <c r="AU253" s="232" t="str">
        <f>IF(AU252="","",VLOOKUP(AU252,'シフト記号表（勤務時間帯）'!$C$6:$K$35,9,FALSE))</f>
        <v/>
      </c>
      <c r="AV253" s="233" t="str">
        <f>IF(AV252="","",VLOOKUP(AV252,'シフト記号表（勤務時間帯）'!$C$6:$K$35,9,FALSE))</f>
        <v/>
      </c>
      <c r="AW253" s="233" t="str">
        <f>IF(AW252="","",VLOOKUP(AW252,'シフト記号表（勤務時間帯）'!$C$6:$K$35,9,FALSE))</f>
        <v/>
      </c>
      <c r="AX253" s="502">
        <f>IF($BB$3="４週",SUM(S253:AT253),IF($BB$3="暦月",SUM(S253:AW253),""))</f>
        <v>0</v>
      </c>
      <c r="AY253" s="503"/>
      <c r="AZ253" s="504">
        <f>IF($BB$3="４週",AX253/4,IF($BB$3="暦月",'療養通所（100名）'!AX253/('療養通所（100名）'!$BB$8/7),""))</f>
        <v>0</v>
      </c>
      <c r="BA253" s="505"/>
      <c r="BB253" s="431"/>
      <c r="BC253" s="369"/>
      <c r="BD253" s="369"/>
      <c r="BE253" s="369"/>
      <c r="BF253" s="370"/>
    </row>
    <row r="254" spans="2:58" ht="20.25" customHeight="1" x14ac:dyDescent="0.4">
      <c r="B254" s="517"/>
      <c r="C254" s="387"/>
      <c r="D254" s="388"/>
      <c r="E254" s="389"/>
      <c r="F254" s="111">
        <f>C252</f>
        <v>0</v>
      </c>
      <c r="G254" s="419"/>
      <c r="H254" s="412"/>
      <c r="I254" s="413"/>
      <c r="J254" s="413"/>
      <c r="K254" s="414"/>
      <c r="L254" s="424"/>
      <c r="M254" s="425"/>
      <c r="N254" s="425"/>
      <c r="O254" s="426"/>
      <c r="P254" s="514" t="s">
        <v>45</v>
      </c>
      <c r="Q254" s="515"/>
      <c r="R254" s="516"/>
      <c r="S254" s="235" t="str">
        <f>IF(S252="","",VLOOKUP(S252,'シフト記号表（勤務時間帯）'!$C$6:$S$35,17,FALSE))</f>
        <v/>
      </c>
      <c r="T254" s="236" t="str">
        <f>IF(T252="","",VLOOKUP(T252,'シフト記号表（勤務時間帯）'!$C$6:$S$35,17,FALSE))</f>
        <v/>
      </c>
      <c r="U254" s="236" t="str">
        <f>IF(U252="","",VLOOKUP(U252,'シフト記号表（勤務時間帯）'!$C$6:$S$35,17,FALSE))</f>
        <v/>
      </c>
      <c r="V254" s="236" t="str">
        <f>IF(V252="","",VLOOKUP(V252,'シフト記号表（勤務時間帯）'!$C$6:$S$35,17,FALSE))</f>
        <v/>
      </c>
      <c r="W254" s="236" t="str">
        <f>IF(W252="","",VLOOKUP(W252,'シフト記号表（勤務時間帯）'!$C$6:$S$35,17,FALSE))</f>
        <v/>
      </c>
      <c r="X254" s="236" t="str">
        <f>IF(X252="","",VLOOKUP(X252,'シフト記号表（勤務時間帯）'!$C$6:$S$35,17,FALSE))</f>
        <v/>
      </c>
      <c r="Y254" s="237" t="str">
        <f>IF(Y252="","",VLOOKUP(Y252,'シフト記号表（勤務時間帯）'!$C$6:$S$35,17,FALSE))</f>
        <v/>
      </c>
      <c r="Z254" s="235" t="str">
        <f>IF(Z252="","",VLOOKUP(Z252,'シフト記号表（勤務時間帯）'!$C$6:$S$35,17,FALSE))</f>
        <v/>
      </c>
      <c r="AA254" s="236" t="str">
        <f>IF(AA252="","",VLOOKUP(AA252,'シフト記号表（勤務時間帯）'!$C$6:$S$35,17,FALSE))</f>
        <v/>
      </c>
      <c r="AB254" s="236" t="str">
        <f>IF(AB252="","",VLOOKUP(AB252,'シフト記号表（勤務時間帯）'!$C$6:$S$35,17,FALSE))</f>
        <v/>
      </c>
      <c r="AC254" s="236" t="str">
        <f>IF(AC252="","",VLOOKUP(AC252,'シフト記号表（勤務時間帯）'!$C$6:$S$35,17,FALSE))</f>
        <v/>
      </c>
      <c r="AD254" s="236" t="str">
        <f>IF(AD252="","",VLOOKUP(AD252,'シフト記号表（勤務時間帯）'!$C$6:$S$35,17,FALSE))</f>
        <v/>
      </c>
      <c r="AE254" s="236" t="str">
        <f>IF(AE252="","",VLOOKUP(AE252,'シフト記号表（勤務時間帯）'!$C$6:$S$35,17,FALSE))</f>
        <v/>
      </c>
      <c r="AF254" s="237" t="str">
        <f>IF(AF252="","",VLOOKUP(AF252,'シフト記号表（勤務時間帯）'!$C$6:$S$35,17,FALSE))</f>
        <v/>
      </c>
      <c r="AG254" s="235" t="str">
        <f>IF(AG252="","",VLOOKUP(AG252,'シフト記号表（勤務時間帯）'!$C$6:$S$35,17,FALSE))</f>
        <v/>
      </c>
      <c r="AH254" s="236" t="str">
        <f>IF(AH252="","",VLOOKUP(AH252,'シフト記号表（勤務時間帯）'!$C$6:$S$35,17,FALSE))</f>
        <v/>
      </c>
      <c r="AI254" s="236" t="str">
        <f>IF(AI252="","",VLOOKUP(AI252,'シフト記号表（勤務時間帯）'!$C$6:$S$35,17,FALSE))</f>
        <v/>
      </c>
      <c r="AJ254" s="236" t="str">
        <f>IF(AJ252="","",VLOOKUP(AJ252,'シフト記号表（勤務時間帯）'!$C$6:$S$35,17,FALSE))</f>
        <v/>
      </c>
      <c r="AK254" s="236" t="str">
        <f>IF(AK252="","",VLOOKUP(AK252,'シフト記号表（勤務時間帯）'!$C$6:$S$35,17,FALSE))</f>
        <v/>
      </c>
      <c r="AL254" s="236" t="str">
        <f>IF(AL252="","",VLOOKUP(AL252,'シフト記号表（勤務時間帯）'!$C$6:$S$35,17,FALSE))</f>
        <v/>
      </c>
      <c r="AM254" s="237" t="str">
        <f>IF(AM252="","",VLOOKUP(AM252,'シフト記号表（勤務時間帯）'!$C$6:$S$35,17,FALSE))</f>
        <v/>
      </c>
      <c r="AN254" s="235" t="str">
        <f>IF(AN252="","",VLOOKUP(AN252,'シフト記号表（勤務時間帯）'!$C$6:$S$35,17,FALSE))</f>
        <v/>
      </c>
      <c r="AO254" s="236" t="str">
        <f>IF(AO252="","",VLOOKUP(AO252,'シフト記号表（勤務時間帯）'!$C$6:$S$35,17,FALSE))</f>
        <v/>
      </c>
      <c r="AP254" s="236" t="str">
        <f>IF(AP252="","",VLOOKUP(AP252,'シフト記号表（勤務時間帯）'!$C$6:$S$35,17,FALSE))</f>
        <v/>
      </c>
      <c r="AQ254" s="236" t="str">
        <f>IF(AQ252="","",VLOOKUP(AQ252,'シフト記号表（勤務時間帯）'!$C$6:$S$35,17,FALSE))</f>
        <v/>
      </c>
      <c r="AR254" s="236" t="str">
        <f>IF(AR252="","",VLOOKUP(AR252,'シフト記号表（勤務時間帯）'!$C$6:$S$35,17,FALSE))</f>
        <v/>
      </c>
      <c r="AS254" s="236" t="str">
        <f>IF(AS252="","",VLOOKUP(AS252,'シフト記号表（勤務時間帯）'!$C$6:$S$35,17,FALSE))</f>
        <v/>
      </c>
      <c r="AT254" s="237" t="str">
        <f>IF(AT252="","",VLOOKUP(AT252,'シフト記号表（勤務時間帯）'!$C$6:$S$35,17,FALSE))</f>
        <v/>
      </c>
      <c r="AU254" s="235" t="str">
        <f>IF(AU252="","",VLOOKUP(AU252,'シフト記号表（勤務時間帯）'!$C$6:$S$35,17,FALSE))</f>
        <v/>
      </c>
      <c r="AV254" s="236" t="str">
        <f>IF(AV252="","",VLOOKUP(AV252,'シフト記号表（勤務時間帯）'!$C$6:$S$35,17,FALSE))</f>
        <v/>
      </c>
      <c r="AW254" s="236" t="str">
        <f>IF(AW252="","",VLOOKUP(AW252,'シフト記号表（勤務時間帯）'!$C$6:$S$35,17,FALSE))</f>
        <v/>
      </c>
      <c r="AX254" s="509">
        <f>IF($BB$3="４週",SUM(S254:AT254),IF($BB$3="暦月",SUM(S254:AW254),""))</f>
        <v>0</v>
      </c>
      <c r="AY254" s="510"/>
      <c r="AZ254" s="511">
        <f>IF($BB$3="４週",AX254/4,IF($BB$3="暦月",'療養通所（100名）'!AX254/('療養通所（100名）'!$BB$8/7),""))</f>
        <v>0</v>
      </c>
      <c r="BA254" s="512"/>
      <c r="BB254" s="432"/>
      <c r="BC254" s="425"/>
      <c r="BD254" s="425"/>
      <c r="BE254" s="425"/>
      <c r="BF254" s="426"/>
    </row>
    <row r="255" spans="2:58" ht="20.25" customHeight="1" x14ac:dyDescent="0.4">
      <c r="B255" s="517">
        <f>B252+1</f>
        <v>78</v>
      </c>
      <c r="C255" s="381"/>
      <c r="D255" s="382"/>
      <c r="E255" s="383"/>
      <c r="F255" s="108"/>
      <c r="G255" s="418"/>
      <c r="H255" s="420"/>
      <c r="I255" s="413"/>
      <c r="J255" s="413"/>
      <c r="K255" s="414"/>
      <c r="L255" s="421"/>
      <c r="M255" s="422"/>
      <c r="N255" s="422"/>
      <c r="O255" s="423"/>
      <c r="P255" s="483" t="s">
        <v>44</v>
      </c>
      <c r="Q255" s="484"/>
      <c r="R255" s="485"/>
      <c r="S255" s="239"/>
      <c r="T255" s="238"/>
      <c r="U255" s="238"/>
      <c r="V255" s="238"/>
      <c r="W255" s="238"/>
      <c r="X255" s="238"/>
      <c r="Y255" s="240"/>
      <c r="Z255" s="239"/>
      <c r="AA255" s="238"/>
      <c r="AB255" s="238"/>
      <c r="AC255" s="238"/>
      <c r="AD255" s="238"/>
      <c r="AE255" s="238"/>
      <c r="AF255" s="240"/>
      <c r="AG255" s="239"/>
      <c r="AH255" s="238"/>
      <c r="AI255" s="238"/>
      <c r="AJ255" s="238"/>
      <c r="AK255" s="238"/>
      <c r="AL255" s="238"/>
      <c r="AM255" s="240"/>
      <c r="AN255" s="239"/>
      <c r="AO255" s="238"/>
      <c r="AP255" s="238"/>
      <c r="AQ255" s="238"/>
      <c r="AR255" s="238"/>
      <c r="AS255" s="238"/>
      <c r="AT255" s="240"/>
      <c r="AU255" s="239"/>
      <c r="AV255" s="238"/>
      <c r="AW255" s="238"/>
      <c r="AX255" s="589"/>
      <c r="AY255" s="590"/>
      <c r="AZ255" s="591"/>
      <c r="BA255" s="592"/>
      <c r="BB255" s="430"/>
      <c r="BC255" s="422"/>
      <c r="BD255" s="422"/>
      <c r="BE255" s="422"/>
      <c r="BF255" s="423"/>
    </row>
    <row r="256" spans="2:58" ht="20.25" customHeight="1" x14ac:dyDescent="0.4">
      <c r="B256" s="517"/>
      <c r="C256" s="384"/>
      <c r="D256" s="385"/>
      <c r="E256" s="386"/>
      <c r="F256" s="83"/>
      <c r="G256" s="408"/>
      <c r="H256" s="412"/>
      <c r="I256" s="413"/>
      <c r="J256" s="413"/>
      <c r="K256" s="414"/>
      <c r="L256" s="368"/>
      <c r="M256" s="369"/>
      <c r="N256" s="369"/>
      <c r="O256" s="370"/>
      <c r="P256" s="499" t="s">
        <v>15</v>
      </c>
      <c r="Q256" s="500"/>
      <c r="R256" s="501"/>
      <c r="S256" s="232" t="str">
        <f>IF(S255="","",VLOOKUP(S255,'シフト記号表（勤務時間帯）'!$C$6:$K$35,9,FALSE))</f>
        <v/>
      </c>
      <c r="T256" s="233" t="str">
        <f>IF(T255="","",VLOOKUP(T255,'シフト記号表（勤務時間帯）'!$C$6:$K$35,9,FALSE))</f>
        <v/>
      </c>
      <c r="U256" s="233" t="str">
        <f>IF(U255="","",VLOOKUP(U255,'シフト記号表（勤務時間帯）'!$C$6:$K$35,9,FALSE))</f>
        <v/>
      </c>
      <c r="V256" s="233" t="str">
        <f>IF(V255="","",VLOOKUP(V255,'シフト記号表（勤務時間帯）'!$C$6:$K$35,9,FALSE))</f>
        <v/>
      </c>
      <c r="W256" s="233" t="str">
        <f>IF(W255="","",VLOOKUP(W255,'シフト記号表（勤務時間帯）'!$C$6:$K$35,9,FALSE))</f>
        <v/>
      </c>
      <c r="X256" s="233" t="str">
        <f>IF(X255="","",VLOOKUP(X255,'シフト記号表（勤務時間帯）'!$C$6:$K$35,9,FALSE))</f>
        <v/>
      </c>
      <c r="Y256" s="234" t="str">
        <f>IF(Y255="","",VLOOKUP(Y255,'シフト記号表（勤務時間帯）'!$C$6:$K$35,9,FALSE))</f>
        <v/>
      </c>
      <c r="Z256" s="232" t="str">
        <f>IF(Z255="","",VLOOKUP(Z255,'シフト記号表（勤務時間帯）'!$C$6:$K$35,9,FALSE))</f>
        <v/>
      </c>
      <c r="AA256" s="233" t="str">
        <f>IF(AA255="","",VLOOKUP(AA255,'シフト記号表（勤務時間帯）'!$C$6:$K$35,9,FALSE))</f>
        <v/>
      </c>
      <c r="AB256" s="233" t="str">
        <f>IF(AB255="","",VLOOKUP(AB255,'シフト記号表（勤務時間帯）'!$C$6:$K$35,9,FALSE))</f>
        <v/>
      </c>
      <c r="AC256" s="233" t="str">
        <f>IF(AC255="","",VLOOKUP(AC255,'シフト記号表（勤務時間帯）'!$C$6:$K$35,9,FALSE))</f>
        <v/>
      </c>
      <c r="AD256" s="233" t="str">
        <f>IF(AD255="","",VLOOKUP(AD255,'シフト記号表（勤務時間帯）'!$C$6:$K$35,9,FALSE))</f>
        <v/>
      </c>
      <c r="AE256" s="233" t="str">
        <f>IF(AE255="","",VLOOKUP(AE255,'シフト記号表（勤務時間帯）'!$C$6:$K$35,9,FALSE))</f>
        <v/>
      </c>
      <c r="AF256" s="234" t="str">
        <f>IF(AF255="","",VLOOKUP(AF255,'シフト記号表（勤務時間帯）'!$C$6:$K$35,9,FALSE))</f>
        <v/>
      </c>
      <c r="AG256" s="232" t="str">
        <f>IF(AG255="","",VLOOKUP(AG255,'シフト記号表（勤務時間帯）'!$C$6:$K$35,9,FALSE))</f>
        <v/>
      </c>
      <c r="AH256" s="233" t="str">
        <f>IF(AH255="","",VLOOKUP(AH255,'シフト記号表（勤務時間帯）'!$C$6:$K$35,9,FALSE))</f>
        <v/>
      </c>
      <c r="AI256" s="233" t="str">
        <f>IF(AI255="","",VLOOKUP(AI255,'シフト記号表（勤務時間帯）'!$C$6:$K$35,9,FALSE))</f>
        <v/>
      </c>
      <c r="AJ256" s="233" t="str">
        <f>IF(AJ255="","",VLOOKUP(AJ255,'シフト記号表（勤務時間帯）'!$C$6:$K$35,9,FALSE))</f>
        <v/>
      </c>
      <c r="AK256" s="233" t="str">
        <f>IF(AK255="","",VLOOKUP(AK255,'シフト記号表（勤務時間帯）'!$C$6:$K$35,9,FALSE))</f>
        <v/>
      </c>
      <c r="AL256" s="233" t="str">
        <f>IF(AL255="","",VLOOKUP(AL255,'シフト記号表（勤務時間帯）'!$C$6:$K$35,9,FALSE))</f>
        <v/>
      </c>
      <c r="AM256" s="234" t="str">
        <f>IF(AM255="","",VLOOKUP(AM255,'シフト記号表（勤務時間帯）'!$C$6:$K$35,9,FALSE))</f>
        <v/>
      </c>
      <c r="AN256" s="232" t="str">
        <f>IF(AN255="","",VLOOKUP(AN255,'シフト記号表（勤務時間帯）'!$C$6:$K$35,9,FALSE))</f>
        <v/>
      </c>
      <c r="AO256" s="233" t="str">
        <f>IF(AO255="","",VLOOKUP(AO255,'シフト記号表（勤務時間帯）'!$C$6:$K$35,9,FALSE))</f>
        <v/>
      </c>
      <c r="AP256" s="233" t="str">
        <f>IF(AP255="","",VLOOKUP(AP255,'シフト記号表（勤務時間帯）'!$C$6:$K$35,9,FALSE))</f>
        <v/>
      </c>
      <c r="AQ256" s="233" t="str">
        <f>IF(AQ255="","",VLOOKUP(AQ255,'シフト記号表（勤務時間帯）'!$C$6:$K$35,9,FALSE))</f>
        <v/>
      </c>
      <c r="AR256" s="233" t="str">
        <f>IF(AR255="","",VLOOKUP(AR255,'シフト記号表（勤務時間帯）'!$C$6:$K$35,9,FALSE))</f>
        <v/>
      </c>
      <c r="AS256" s="233" t="str">
        <f>IF(AS255="","",VLOOKUP(AS255,'シフト記号表（勤務時間帯）'!$C$6:$K$35,9,FALSE))</f>
        <v/>
      </c>
      <c r="AT256" s="234" t="str">
        <f>IF(AT255="","",VLOOKUP(AT255,'シフト記号表（勤務時間帯）'!$C$6:$K$35,9,FALSE))</f>
        <v/>
      </c>
      <c r="AU256" s="232" t="str">
        <f>IF(AU255="","",VLOOKUP(AU255,'シフト記号表（勤務時間帯）'!$C$6:$K$35,9,FALSE))</f>
        <v/>
      </c>
      <c r="AV256" s="233" t="str">
        <f>IF(AV255="","",VLOOKUP(AV255,'シフト記号表（勤務時間帯）'!$C$6:$K$35,9,FALSE))</f>
        <v/>
      </c>
      <c r="AW256" s="233" t="str">
        <f>IF(AW255="","",VLOOKUP(AW255,'シフト記号表（勤務時間帯）'!$C$6:$K$35,9,FALSE))</f>
        <v/>
      </c>
      <c r="AX256" s="502">
        <f>IF($BB$3="４週",SUM(S256:AT256),IF($BB$3="暦月",SUM(S256:AW256),""))</f>
        <v>0</v>
      </c>
      <c r="AY256" s="503"/>
      <c r="AZ256" s="504">
        <f>IF($BB$3="４週",AX256/4,IF($BB$3="暦月",'療養通所（100名）'!AX256/('療養通所（100名）'!$BB$8/7),""))</f>
        <v>0</v>
      </c>
      <c r="BA256" s="505"/>
      <c r="BB256" s="431"/>
      <c r="BC256" s="369"/>
      <c r="BD256" s="369"/>
      <c r="BE256" s="369"/>
      <c r="BF256" s="370"/>
    </row>
    <row r="257" spans="2:58" ht="20.25" customHeight="1" x14ac:dyDescent="0.4">
      <c r="B257" s="517"/>
      <c r="C257" s="387"/>
      <c r="D257" s="388"/>
      <c r="E257" s="389"/>
      <c r="F257" s="111">
        <f>C255</f>
        <v>0</v>
      </c>
      <c r="G257" s="419"/>
      <c r="H257" s="412"/>
      <c r="I257" s="413"/>
      <c r="J257" s="413"/>
      <c r="K257" s="414"/>
      <c r="L257" s="424"/>
      <c r="M257" s="425"/>
      <c r="N257" s="425"/>
      <c r="O257" s="426"/>
      <c r="P257" s="514" t="s">
        <v>45</v>
      </c>
      <c r="Q257" s="515"/>
      <c r="R257" s="516"/>
      <c r="S257" s="235" t="str">
        <f>IF(S255="","",VLOOKUP(S255,'シフト記号表（勤務時間帯）'!$C$6:$S$35,17,FALSE))</f>
        <v/>
      </c>
      <c r="T257" s="236" t="str">
        <f>IF(T255="","",VLOOKUP(T255,'シフト記号表（勤務時間帯）'!$C$6:$S$35,17,FALSE))</f>
        <v/>
      </c>
      <c r="U257" s="236" t="str">
        <f>IF(U255="","",VLOOKUP(U255,'シフト記号表（勤務時間帯）'!$C$6:$S$35,17,FALSE))</f>
        <v/>
      </c>
      <c r="V257" s="236" t="str">
        <f>IF(V255="","",VLOOKUP(V255,'シフト記号表（勤務時間帯）'!$C$6:$S$35,17,FALSE))</f>
        <v/>
      </c>
      <c r="W257" s="236" t="str">
        <f>IF(W255="","",VLOOKUP(W255,'シフト記号表（勤務時間帯）'!$C$6:$S$35,17,FALSE))</f>
        <v/>
      </c>
      <c r="X257" s="236" t="str">
        <f>IF(X255="","",VLOOKUP(X255,'シフト記号表（勤務時間帯）'!$C$6:$S$35,17,FALSE))</f>
        <v/>
      </c>
      <c r="Y257" s="237" t="str">
        <f>IF(Y255="","",VLOOKUP(Y255,'シフト記号表（勤務時間帯）'!$C$6:$S$35,17,FALSE))</f>
        <v/>
      </c>
      <c r="Z257" s="235" t="str">
        <f>IF(Z255="","",VLOOKUP(Z255,'シフト記号表（勤務時間帯）'!$C$6:$S$35,17,FALSE))</f>
        <v/>
      </c>
      <c r="AA257" s="236" t="str">
        <f>IF(AA255="","",VLOOKUP(AA255,'シフト記号表（勤務時間帯）'!$C$6:$S$35,17,FALSE))</f>
        <v/>
      </c>
      <c r="AB257" s="236" t="str">
        <f>IF(AB255="","",VLOOKUP(AB255,'シフト記号表（勤務時間帯）'!$C$6:$S$35,17,FALSE))</f>
        <v/>
      </c>
      <c r="AC257" s="236" t="str">
        <f>IF(AC255="","",VLOOKUP(AC255,'シフト記号表（勤務時間帯）'!$C$6:$S$35,17,FALSE))</f>
        <v/>
      </c>
      <c r="AD257" s="236" t="str">
        <f>IF(AD255="","",VLOOKUP(AD255,'シフト記号表（勤務時間帯）'!$C$6:$S$35,17,FALSE))</f>
        <v/>
      </c>
      <c r="AE257" s="236" t="str">
        <f>IF(AE255="","",VLOOKUP(AE255,'シフト記号表（勤務時間帯）'!$C$6:$S$35,17,FALSE))</f>
        <v/>
      </c>
      <c r="AF257" s="237" t="str">
        <f>IF(AF255="","",VLOOKUP(AF255,'シフト記号表（勤務時間帯）'!$C$6:$S$35,17,FALSE))</f>
        <v/>
      </c>
      <c r="AG257" s="235" t="str">
        <f>IF(AG255="","",VLOOKUP(AG255,'シフト記号表（勤務時間帯）'!$C$6:$S$35,17,FALSE))</f>
        <v/>
      </c>
      <c r="AH257" s="236" t="str">
        <f>IF(AH255="","",VLOOKUP(AH255,'シフト記号表（勤務時間帯）'!$C$6:$S$35,17,FALSE))</f>
        <v/>
      </c>
      <c r="AI257" s="236" t="str">
        <f>IF(AI255="","",VLOOKUP(AI255,'シフト記号表（勤務時間帯）'!$C$6:$S$35,17,FALSE))</f>
        <v/>
      </c>
      <c r="AJ257" s="236" t="str">
        <f>IF(AJ255="","",VLOOKUP(AJ255,'シフト記号表（勤務時間帯）'!$C$6:$S$35,17,FALSE))</f>
        <v/>
      </c>
      <c r="AK257" s="236" t="str">
        <f>IF(AK255="","",VLOOKUP(AK255,'シフト記号表（勤務時間帯）'!$C$6:$S$35,17,FALSE))</f>
        <v/>
      </c>
      <c r="AL257" s="236" t="str">
        <f>IF(AL255="","",VLOOKUP(AL255,'シフト記号表（勤務時間帯）'!$C$6:$S$35,17,FALSE))</f>
        <v/>
      </c>
      <c r="AM257" s="237" t="str">
        <f>IF(AM255="","",VLOOKUP(AM255,'シフト記号表（勤務時間帯）'!$C$6:$S$35,17,FALSE))</f>
        <v/>
      </c>
      <c r="AN257" s="235" t="str">
        <f>IF(AN255="","",VLOOKUP(AN255,'シフト記号表（勤務時間帯）'!$C$6:$S$35,17,FALSE))</f>
        <v/>
      </c>
      <c r="AO257" s="236" t="str">
        <f>IF(AO255="","",VLOOKUP(AO255,'シフト記号表（勤務時間帯）'!$C$6:$S$35,17,FALSE))</f>
        <v/>
      </c>
      <c r="AP257" s="236" t="str">
        <f>IF(AP255="","",VLOOKUP(AP255,'シフト記号表（勤務時間帯）'!$C$6:$S$35,17,FALSE))</f>
        <v/>
      </c>
      <c r="AQ257" s="236" t="str">
        <f>IF(AQ255="","",VLOOKUP(AQ255,'シフト記号表（勤務時間帯）'!$C$6:$S$35,17,FALSE))</f>
        <v/>
      </c>
      <c r="AR257" s="236" t="str">
        <f>IF(AR255="","",VLOOKUP(AR255,'シフト記号表（勤務時間帯）'!$C$6:$S$35,17,FALSE))</f>
        <v/>
      </c>
      <c r="AS257" s="236" t="str">
        <f>IF(AS255="","",VLOOKUP(AS255,'シフト記号表（勤務時間帯）'!$C$6:$S$35,17,FALSE))</f>
        <v/>
      </c>
      <c r="AT257" s="237" t="str">
        <f>IF(AT255="","",VLOOKUP(AT255,'シフト記号表（勤務時間帯）'!$C$6:$S$35,17,FALSE))</f>
        <v/>
      </c>
      <c r="AU257" s="235" t="str">
        <f>IF(AU255="","",VLOOKUP(AU255,'シフト記号表（勤務時間帯）'!$C$6:$S$35,17,FALSE))</f>
        <v/>
      </c>
      <c r="AV257" s="236" t="str">
        <f>IF(AV255="","",VLOOKUP(AV255,'シフト記号表（勤務時間帯）'!$C$6:$S$35,17,FALSE))</f>
        <v/>
      </c>
      <c r="AW257" s="236" t="str">
        <f>IF(AW255="","",VLOOKUP(AW255,'シフト記号表（勤務時間帯）'!$C$6:$S$35,17,FALSE))</f>
        <v/>
      </c>
      <c r="AX257" s="509">
        <f>IF($BB$3="４週",SUM(S257:AT257),IF($BB$3="暦月",SUM(S257:AW257),""))</f>
        <v>0</v>
      </c>
      <c r="AY257" s="510"/>
      <c r="AZ257" s="511">
        <f>IF($BB$3="４週",AX257/4,IF($BB$3="暦月",'療養通所（100名）'!AX257/('療養通所（100名）'!$BB$8/7),""))</f>
        <v>0</v>
      </c>
      <c r="BA257" s="512"/>
      <c r="BB257" s="432"/>
      <c r="BC257" s="425"/>
      <c r="BD257" s="425"/>
      <c r="BE257" s="425"/>
      <c r="BF257" s="426"/>
    </row>
    <row r="258" spans="2:58" ht="20.25" customHeight="1" x14ac:dyDescent="0.4">
      <c r="B258" s="517">
        <f>B255+1</f>
        <v>79</v>
      </c>
      <c r="C258" s="381"/>
      <c r="D258" s="382"/>
      <c r="E258" s="383"/>
      <c r="F258" s="108"/>
      <c r="G258" s="418"/>
      <c r="H258" s="420"/>
      <c r="I258" s="413"/>
      <c r="J258" s="413"/>
      <c r="K258" s="414"/>
      <c r="L258" s="421"/>
      <c r="M258" s="422"/>
      <c r="N258" s="422"/>
      <c r="O258" s="423"/>
      <c r="P258" s="483" t="s">
        <v>44</v>
      </c>
      <c r="Q258" s="484"/>
      <c r="R258" s="485"/>
      <c r="S258" s="239"/>
      <c r="T258" s="238"/>
      <c r="U258" s="238"/>
      <c r="V258" s="238"/>
      <c r="W258" s="238"/>
      <c r="X258" s="238"/>
      <c r="Y258" s="240"/>
      <c r="Z258" s="239"/>
      <c r="AA258" s="238"/>
      <c r="AB258" s="238"/>
      <c r="AC258" s="238"/>
      <c r="AD258" s="238"/>
      <c r="AE258" s="238"/>
      <c r="AF258" s="240"/>
      <c r="AG258" s="239"/>
      <c r="AH258" s="238"/>
      <c r="AI258" s="238"/>
      <c r="AJ258" s="238"/>
      <c r="AK258" s="238"/>
      <c r="AL258" s="238"/>
      <c r="AM258" s="240"/>
      <c r="AN258" s="239"/>
      <c r="AO258" s="238"/>
      <c r="AP258" s="238"/>
      <c r="AQ258" s="238"/>
      <c r="AR258" s="238"/>
      <c r="AS258" s="238"/>
      <c r="AT258" s="240"/>
      <c r="AU258" s="239"/>
      <c r="AV258" s="238"/>
      <c r="AW258" s="238"/>
      <c r="AX258" s="589"/>
      <c r="AY258" s="590"/>
      <c r="AZ258" s="591"/>
      <c r="BA258" s="592"/>
      <c r="BB258" s="430"/>
      <c r="BC258" s="422"/>
      <c r="BD258" s="422"/>
      <c r="BE258" s="422"/>
      <c r="BF258" s="423"/>
    </row>
    <row r="259" spans="2:58" ht="20.25" customHeight="1" x14ac:dyDescent="0.4">
      <c r="B259" s="517"/>
      <c r="C259" s="384"/>
      <c r="D259" s="385"/>
      <c r="E259" s="386"/>
      <c r="F259" s="83"/>
      <c r="G259" s="408"/>
      <c r="H259" s="412"/>
      <c r="I259" s="413"/>
      <c r="J259" s="413"/>
      <c r="K259" s="414"/>
      <c r="L259" s="368"/>
      <c r="M259" s="369"/>
      <c r="N259" s="369"/>
      <c r="O259" s="370"/>
      <c r="P259" s="499" t="s">
        <v>15</v>
      </c>
      <c r="Q259" s="500"/>
      <c r="R259" s="501"/>
      <c r="S259" s="232" t="str">
        <f>IF(S258="","",VLOOKUP(S258,'シフト記号表（勤務時間帯）'!$C$6:$K$35,9,FALSE))</f>
        <v/>
      </c>
      <c r="T259" s="233" t="str">
        <f>IF(T258="","",VLOOKUP(T258,'シフト記号表（勤務時間帯）'!$C$6:$K$35,9,FALSE))</f>
        <v/>
      </c>
      <c r="U259" s="233" t="str">
        <f>IF(U258="","",VLOOKUP(U258,'シフト記号表（勤務時間帯）'!$C$6:$K$35,9,FALSE))</f>
        <v/>
      </c>
      <c r="V259" s="233" t="str">
        <f>IF(V258="","",VLOOKUP(V258,'シフト記号表（勤務時間帯）'!$C$6:$K$35,9,FALSE))</f>
        <v/>
      </c>
      <c r="W259" s="233" t="str">
        <f>IF(W258="","",VLOOKUP(W258,'シフト記号表（勤務時間帯）'!$C$6:$K$35,9,FALSE))</f>
        <v/>
      </c>
      <c r="X259" s="233" t="str">
        <f>IF(X258="","",VLOOKUP(X258,'シフト記号表（勤務時間帯）'!$C$6:$K$35,9,FALSE))</f>
        <v/>
      </c>
      <c r="Y259" s="234" t="str">
        <f>IF(Y258="","",VLOOKUP(Y258,'シフト記号表（勤務時間帯）'!$C$6:$K$35,9,FALSE))</f>
        <v/>
      </c>
      <c r="Z259" s="232" t="str">
        <f>IF(Z258="","",VLOOKUP(Z258,'シフト記号表（勤務時間帯）'!$C$6:$K$35,9,FALSE))</f>
        <v/>
      </c>
      <c r="AA259" s="233" t="str">
        <f>IF(AA258="","",VLOOKUP(AA258,'シフト記号表（勤務時間帯）'!$C$6:$K$35,9,FALSE))</f>
        <v/>
      </c>
      <c r="AB259" s="233" t="str">
        <f>IF(AB258="","",VLOOKUP(AB258,'シフト記号表（勤務時間帯）'!$C$6:$K$35,9,FALSE))</f>
        <v/>
      </c>
      <c r="AC259" s="233" t="str">
        <f>IF(AC258="","",VLOOKUP(AC258,'シフト記号表（勤務時間帯）'!$C$6:$K$35,9,FALSE))</f>
        <v/>
      </c>
      <c r="AD259" s="233" t="str">
        <f>IF(AD258="","",VLOOKUP(AD258,'シフト記号表（勤務時間帯）'!$C$6:$K$35,9,FALSE))</f>
        <v/>
      </c>
      <c r="AE259" s="233" t="str">
        <f>IF(AE258="","",VLOOKUP(AE258,'シフト記号表（勤務時間帯）'!$C$6:$K$35,9,FALSE))</f>
        <v/>
      </c>
      <c r="AF259" s="234" t="str">
        <f>IF(AF258="","",VLOOKUP(AF258,'シフト記号表（勤務時間帯）'!$C$6:$K$35,9,FALSE))</f>
        <v/>
      </c>
      <c r="AG259" s="232" t="str">
        <f>IF(AG258="","",VLOOKUP(AG258,'シフト記号表（勤務時間帯）'!$C$6:$K$35,9,FALSE))</f>
        <v/>
      </c>
      <c r="AH259" s="233" t="str">
        <f>IF(AH258="","",VLOOKUP(AH258,'シフト記号表（勤務時間帯）'!$C$6:$K$35,9,FALSE))</f>
        <v/>
      </c>
      <c r="AI259" s="233" t="str">
        <f>IF(AI258="","",VLOOKUP(AI258,'シフト記号表（勤務時間帯）'!$C$6:$K$35,9,FALSE))</f>
        <v/>
      </c>
      <c r="AJ259" s="233" t="str">
        <f>IF(AJ258="","",VLOOKUP(AJ258,'シフト記号表（勤務時間帯）'!$C$6:$K$35,9,FALSE))</f>
        <v/>
      </c>
      <c r="AK259" s="233" t="str">
        <f>IF(AK258="","",VLOOKUP(AK258,'シフト記号表（勤務時間帯）'!$C$6:$K$35,9,FALSE))</f>
        <v/>
      </c>
      <c r="AL259" s="233" t="str">
        <f>IF(AL258="","",VLOOKUP(AL258,'シフト記号表（勤務時間帯）'!$C$6:$K$35,9,FALSE))</f>
        <v/>
      </c>
      <c r="AM259" s="234" t="str">
        <f>IF(AM258="","",VLOOKUP(AM258,'シフト記号表（勤務時間帯）'!$C$6:$K$35,9,FALSE))</f>
        <v/>
      </c>
      <c r="AN259" s="232" t="str">
        <f>IF(AN258="","",VLOOKUP(AN258,'シフト記号表（勤務時間帯）'!$C$6:$K$35,9,FALSE))</f>
        <v/>
      </c>
      <c r="AO259" s="233" t="str">
        <f>IF(AO258="","",VLOOKUP(AO258,'シフト記号表（勤務時間帯）'!$C$6:$K$35,9,FALSE))</f>
        <v/>
      </c>
      <c r="AP259" s="233" t="str">
        <f>IF(AP258="","",VLOOKUP(AP258,'シフト記号表（勤務時間帯）'!$C$6:$K$35,9,FALSE))</f>
        <v/>
      </c>
      <c r="AQ259" s="233" t="str">
        <f>IF(AQ258="","",VLOOKUP(AQ258,'シフト記号表（勤務時間帯）'!$C$6:$K$35,9,FALSE))</f>
        <v/>
      </c>
      <c r="AR259" s="233" t="str">
        <f>IF(AR258="","",VLOOKUP(AR258,'シフト記号表（勤務時間帯）'!$C$6:$K$35,9,FALSE))</f>
        <v/>
      </c>
      <c r="AS259" s="233" t="str">
        <f>IF(AS258="","",VLOOKUP(AS258,'シフト記号表（勤務時間帯）'!$C$6:$K$35,9,FALSE))</f>
        <v/>
      </c>
      <c r="AT259" s="234" t="str">
        <f>IF(AT258="","",VLOOKUP(AT258,'シフト記号表（勤務時間帯）'!$C$6:$K$35,9,FALSE))</f>
        <v/>
      </c>
      <c r="AU259" s="232" t="str">
        <f>IF(AU258="","",VLOOKUP(AU258,'シフト記号表（勤務時間帯）'!$C$6:$K$35,9,FALSE))</f>
        <v/>
      </c>
      <c r="AV259" s="233" t="str">
        <f>IF(AV258="","",VLOOKUP(AV258,'シフト記号表（勤務時間帯）'!$C$6:$K$35,9,FALSE))</f>
        <v/>
      </c>
      <c r="AW259" s="233" t="str">
        <f>IF(AW258="","",VLOOKUP(AW258,'シフト記号表（勤務時間帯）'!$C$6:$K$35,9,FALSE))</f>
        <v/>
      </c>
      <c r="AX259" s="502">
        <f>IF($BB$3="４週",SUM(S259:AT259),IF($BB$3="暦月",SUM(S259:AW259),""))</f>
        <v>0</v>
      </c>
      <c r="AY259" s="503"/>
      <c r="AZ259" s="504">
        <f>IF($BB$3="４週",AX259/4,IF($BB$3="暦月",'療養通所（100名）'!AX259/('療養通所（100名）'!$BB$8/7),""))</f>
        <v>0</v>
      </c>
      <c r="BA259" s="505"/>
      <c r="BB259" s="431"/>
      <c r="BC259" s="369"/>
      <c r="BD259" s="369"/>
      <c r="BE259" s="369"/>
      <c r="BF259" s="370"/>
    </row>
    <row r="260" spans="2:58" ht="20.25" customHeight="1" x14ac:dyDescent="0.4">
      <c r="B260" s="517"/>
      <c r="C260" s="387"/>
      <c r="D260" s="388"/>
      <c r="E260" s="389"/>
      <c r="F260" s="111">
        <f>C258</f>
        <v>0</v>
      </c>
      <c r="G260" s="419"/>
      <c r="H260" s="412"/>
      <c r="I260" s="413"/>
      <c r="J260" s="413"/>
      <c r="K260" s="414"/>
      <c r="L260" s="424"/>
      <c r="M260" s="425"/>
      <c r="N260" s="425"/>
      <c r="O260" s="426"/>
      <c r="P260" s="514" t="s">
        <v>45</v>
      </c>
      <c r="Q260" s="515"/>
      <c r="R260" s="516"/>
      <c r="S260" s="235" t="str">
        <f>IF(S258="","",VLOOKUP(S258,'シフト記号表（勤務時間帯）'!$C$6:$S$35,17,FALSE))</f>
        <v/>
      </c>
      <c r="T260" s="236" t="str">
        <f>IF(T258="","",VLOOKUP(T258,'シフト記号表（勤務時間帯）'!$C$6:$S$35,17,FALSE))</f>
        <v/>
      </c>
      <c r="U260" s="236" t="str">
        <f>IF(U258="","",VLOOKUP(U258,'シフト記号表（勤務時間帯）'!$C$6:$S$35,17,FALSE))</f>
        <v/>
      </c>
      <c r="V260" s="236" t="str">
        <f>IF(V258="","",VLOOKUP(V258,'シフト記号表（勤務時間帯）'!$C$6:$S$35,17,FALSE))</f>
        <v/>
      </c>
      <c r="W260" s="236" t="str">
        <f>IF(W258="","",VLOOKUP(W258,'シフト記号表（勤務時間帯）'!$C$6:$S$35,17,FALSE))</f>
        <v/>
      </c>
      <c r="X260" s="236" t="str">
        <f>IF(X258="","",VLOOKUP(X258,'シフト記号表（勤務時間帯）'!$C$6:$S$35,17,FALSE))</f>
        <v/>
      </c>
      <c r="Y260" s="237" t="str">
        <f>IF(Y258="","",VLOOKUP(Y258,'シフト記号表（勤務時間帯）'!$C$6:$S$35,17,FALSE))</f>
        <v/>
      </c>
      <c r="Z260" s="235" t="str">
        <f>IF(Z258="","",VLOOKUP(Z258,'シフト記号表（勤務時間帯）'!$C$6:$S$35,17,FALSE))</f>
        <v/>
      </c>
      <c r="AA260" s="236" t="str">
        <f>IF(AA258="","",VLOOKUP(AA258,'シフト記号表（勤務時間帯）'!$C$6:$S$35,17,FALSE))</f>
        <v/>
      </c>
      <c r="AB260" s="236" t="str">
        <f>IF(AB258="","",VLOOKUP(AB258,'シフト記号表（勤務時間帯）'!$C$6:$S$35,17,FALSE))</f>
        <v/>
      </c>
      <c r="AC260" s="236" t="str">
        <f>IF(AC258="","",VLOOKUP(AC258,'シフト記号表（勤務時間帯）'!$C$6:$S$35,17,FALSE))</f>
        <v/>
      </c>
      <c r="AD260" s="236" t="str">
        <f>IF(AD258="","",VLOOKUP(AD258,'シフト記号表（勤務時間帯）'!$C$6:$S$35,17,FALSE))</f>
        <v/>
      </c>
      <c r="AE260" s="236" t="str">
        <f>IF(AE258="","",VLOOKUP(AE258,'シフト記号表（勤務時間帯）'!$C$6:$S$35,17,FALSE))</f>
        <v/>
      </c>
      <c r="AF260" s="237" t="str">
        <f>IF(AF258="","",VLOOKUP(AF258,'シフト記号表（勤務時間帯）'!$C$6:$S$35,17,FALSE))</f>
        <v/>
      </c>
      <c r="AG260" s="235" t="str">
        <f>IF(AG258="","",VLOOKUP(AG258,'シフト記号表（勤務時間帯）'!$C$6:$S$35,17,FALSE))</f>
        <v/>
      </c>
      <c r="AH260" s="236" t="str">
        <f>IF(AH258="","",VLOOKUP(AH258,'シフト記号表（勤務時間帯）'!$C$6:$S$35,17,FALSE))</f>
        <v/>
      </c>
      <c r="AI260" s="236" t="str">
        <f>IF(AI258="","",VLOOKUP(AI258,'シフト記号表（勤務時間帯）'!$C$6:$S$35,17,FALSE))</f>
        <v/>
      </c>
      <c r="AJ260" s="236" t="str">
        <f>IF(AJ258="","",VLOOKUP(AJ258,'シフト記号表（勤務時間帯）'!$C$6:$S$35,17,FALSE))</f>
        <v/>
      </c>
      <c r="AK260" s="236" t="str">
        <f>IF(AK258="","",VLOOKUP(AK258,'シフト記号表（勤務時間帯）'!$C$6:$S$35,17,FALSE))</f>
        <v/>
      </c>
      <c r="AL260" s="236" t="str">
        <f>IF(AL258="","",VLOOKUP(AL258,'シフト記号表（勤務時間帯）'!$C$6:$S$35,17,FALSE))</f>
        <v/>
      </c>
      <c r="AM260" s="237" t="str">
        <f>IF(AM258="","",VLOOKUP(AM258,'シフト記号表（勤務時間帯）'!$C$6:$S$35,17,FALSE))</f>
        <v/>
      </c>
      <c r="AN260" s="235" t="str">
        <f>IF(AN258="","",VLOOKUP(AN258,'シフト記号表（勤務時間帯）'!$C$6:$S$35,17,FALSE))</f>
        <v/>
      </c>
      <c r="AO260" s="236" t="str">
        <f>IF(AO258="","",VLOOKUP(AO258,'シフト記号表（勤務時間帯）'!$C$6:$S$35,17,FALSE))</f>
        <v/>
      </c>
      <c r="AP260" s="236" t="str">
        <f>IF(AP258="","",VLOOKUP(AP258,'シフト記号表（勤務時間帯）'!$C$6:$S$35,17,FALSE))</f>
        <v/>
      </c>
      <c r="AQ260" s="236" t="str">
        <f>IF(AQ258="","",VLOOKUP(AQ258,'シフト記号表（勤務時間帯）'!$C$6:$S$35,17,FALSE))</f>
        <v/>
      </c>
      <c r="AR260" s="236" t="str">
        <f>IF(AR258="","",VLOOKUP(AR258,'シフト記号表（勤務時間帯）'!$C$6:$S$35,17,FALSE))</f>
        <v/>
      </c>
      <c r="AS260" s="236" t="str">
        <f>IF(AS258="","",VLOOKUP(AS258,'シフト記号表（勤務時間帯）'!$C$6:$S$35,17,FALSE))</f>
        <v/>
      </c>
      <c r="AT260" s="237" t="str">
        <f>IF(AT258="","",VLOOKUP(AT258,'シフト記号表（勤務時間帯）'!$C$6:$S$35,17,FALSE))</f>
        <v/>
      </c>
      <c r="AU260" s="235" t="str">
        <f>IF(AU258="","",VLOOKUP(AU258,'シフト記号表（勤務時間帯）'!$C$6:$S$35,17,FALSE))</f>
        <v/>
      </c>
      <c r="AV260" s="236" t="str">
        <f>IF(AV258="","",VLOOKUP(AV258,'シフト記号表（勤務時間帯）'!$C$6:$S$35,17,FALSE))</f>
        <v/>
      </c>
      <c r="AW260" s="236" t="str">
        <f>IF(AW258="","",VLOOKUP(AW258,'シフト記号表（勤務時間帯）'!$C$6:$S$35,17,FALSE))</f>
        <v/>
      </c>
      <c r="AX260" s="509">
        <f>IF($BB$3="４週",SUM(S260:AT260),IF($BB$3="暦月",SUM(S260:AW260),""))</f>
        <v>0</v>
      </c>
      <c r="AY260" s="510"/>
      <c r="AZ260" s="511">
        <f>IF($BB$3="４週",AX260/4,IF($BB$3="暦月",'療養通所（100名）'!AX260/('療養通所（100名）'!$BB$8/7),""))</f>
        <v>0</v>
      </c>
      <c r="BA260" s="512"/>
      <c r="BB260" s="432"/>
      <c r="BC260" s="425"/>
      <c r="BD260" s="425"/>
      <c r="BE260" s="425"/>
      <c r="BF260" s="426"/>
    </row>
    <row r="261" spans="2:58" ht="20.25" customHeight="1" x14ac:dyDescent="0.4">
      <c r="B261" s="517">
        <f>B258+1</f>
        <v>80</v>
      </c>
      <c r="C261" s="381"/>
      <c r="D261" s="382"/>
      <c r="E261" s="383"/>
      <c r="F261" s="108"/>
      <c r="G261" s="418"/>
      <c r="H261" s="420"/>
      <c r="I261" s="413"/>
      <c r="J261" s="413"/>
      <c r="K261" s="414"/>
      <c r="L261" s="421"/>
      <c r="M261" s="422"/>
      <c r="N261" s="422"/>
      <c r="O261" s="423"/>
      <c r="P261" s="483" t="s">
        <v>44</v>
      </c>
      <c r="Q261" s="484"/>
      <c r="R261" s="485"/>
      <c r="S261" s="239"/>
      <c r="T261" s="238"/>
      <c r="U261" s="238"/>
      <c r="V261" s="238"/>
      <c r="W261" s="238"/>
      <c r="X261" s="238"/>
      <c r="Y261" s="240"/>
      <c r="Z261" s="239"/>
      <c r="AA261" s="238"/>
      <c r="AB261" s="238"/>
      <c r="AC261" s="238"/>
      <c r="AD261" s="238"/>
      <c r="AE261" s="238"/>
      <c r="AF261" s="240"/>
      <c r="AG261" s="239"/>
      <c r="AH261" s="238"/>
      <c r="AI261" s="238"/>
      <c r="AJ261" s="238"/>
      <c r="AK261" s="238"/>
      <c r="AL261" s="238"/>
      <c r="AM261" s="240"/>
      <c r="AN261" s="239"/>
      <c r="AO261" s="238"/>
      <c r="AP261" s="238"/>
      <c r="AQ261" s="238"/>
      <c r="AR261" s="238"/>
      <c r="AS261" s="238"/>
      <c r="AT261" s="240"/>
      <c r="AU261" s="239"/>
      <c r="AV261" s="238"/>
      <c r="AW261" s="238"/>
      <c r="AX261" s="589"/>
      <c r="AY261" s="590"/>
      <c r="AZ261" s="591"/>
      <c r="BA261" s="592"/>
      <c r="BB261" s="430"/>
      <c r="BC261" s="422"/>
      <c r="BD261" s="422"/>
      <c r="BE261" s="422"/>
      <c r="BF261" s="423"/>
    </row>
    <row r="262" spans="2:58" ht="20.25" customHeight="1" x14ac:dyDescent="0.4">
      <c r="B262" s="517"/>
      <c r="C262" s="384"/>
      <c r="D262" s="385"/>
      <c r="E262" s="386"/>
      <c r="F262" s="83"/>
      <c r="G262" s="408"/>
      <c r="H262" s="412"/>
      <c r="I262" s="413"/>
      <c r="J262" s="413"/>
      <c r="K262" s="414"/>
      <c r="L262" s="368"/>
      <c r="M262" s="369"/>
      <c r="N262" s="369"/>
      <c r="O262" s="370"/>
      <c r="P262" s="499" t="s">
        <v>15</v>
      </c>
      <c r="Q262" s="500"/>
      <c r="R262" s="501"/>
      <c r="S262" s="232" t="str">
        <f>IF(S261="","",VLOOKUP(S261,'シフト記号表（勤務時間帯）'!$C$6:$K$35,9,FALSE))</f>
        <v/>
      </c>
      <c r="T262" s="233" t="str">
        <f>IF(T261="","",VLOOKUP(T261,'シフト記号表（勤務時間帯）'!$C$6:$K$35,9,FALSE))</f>
        <v/>
      </c>
      <c r="U262" s="233" t="str">
        <f>IF(U261="","",VLOOKUP(U261,'シフト記号表（勤務時間帯）'!$C$6:$K$35,9,FALSE))</f>
        <v/>
      </c>
      <c r="V262" s="233" t="str">
        <f>IF(V261="","",VLOOKUP(V261,'シフト記号表（勤務時間帯）'!$C$6:$K$35,9,FALSE))</f>
        <v/>
      </c>
      <c r="W262" s="233" t="str">
        <f>IF(W261="","",VLOOKUP(W261,'シフト記号表（勤務時間帯）'!$C$6:$K$35,9,FALSE))</f>
        <v/>
      </c>
      <c r="X262" s="233" t="str">
        <f>IF(X261="","",VLOOKUP(X261,'シフト記号表（勤務時間帯）'!$C$6:$K$35,9,FALSE))</f>
        <v/>
      </c>
      <c r="Y262" s="234" t="str">
        <f>IF(Y261="","",VLOOKUP(Y261,'シフト記号表（勤務時間帯）'!$C$6:$K$35,9,FALSE))</f>
        <v/>
      </c>
      <c r="Z262" s="232" t="str">
        <f>IF(Z261="","",VLOOKUP(Z261,'シフト記号表（勤務時間帯）'!$C$6:$K$35,9,FALSE))</f>
        <v/>
      </c>
      <c r="AA262" s="233" t="str">
        <f>IF(AA261="","",VLOOKUP(AA261,'シフト記号表（勤務時間帯）'!$C$6:$K$35,9,FALSE))</f>
        <v/>
      </c>
      <c r="AB262" s="233" t="str">
        <f>IF(AB261="","",VLOOKUP(AB261,'シフト記号表（勤務時間帯）'!$C$6:$K$35,9,FALSE))</f>
        <v/>
      </c>
      <c r="AC262" s="233" t="str">
        <f>IF(AC261="","",VLOOKUP(AC261,'シフト記号表（勤務時間帯）'!$C$6:$K$35,9,FALSE))</f>
        <v/>
      </c>
      <c r="AD262" s="233" t="str">
        <f>IF(AD261="","",VLOOKUP(AD261,'シフト記号表（勤務時間帯）'!$C$6:$K$35,9,FALSE))</f>
        <v/>
      </c>
      <c r="AE262" s="233" t="str">
        <f>IF(AE261="","",VLOOKUP(AE261,'シフト記号表（勤務時間帯）'!$C$6:$K$35,9,FALSE))</f>
        <v/>
      </c>
      <c r="AF262" s="234" t="str">
        <f>IF(AF261="","",VLOOKUP(AF261,'シフト記号表（勤務時間帯）'!$C$6:$K$35,9,FALSE))</f>
        <v/>
      </c>
      <c r="AG262" s="232" t="str">
        <f>IF(AG261="","",VLOOKUP(AG261,'シフト記号表（勤務時間帯）'!$C$6:$K$35,9,FALSE))</f>
        <v/>
      </c>
      <c r="AH262" s="233" t="str">
        <f>IF(AH261="","",VLOOKUP(AH261,'シフト記号表（勤務時間帯）'!$C$6:$K$35,9,FALSE))</f>
        <v/>
      </c>
      <c r="AI262" s="233" t="str">
        <f>IF(AI261="","",VLOOKUP(AI261,'シフト記号表（勤務時間帯）'!$C$6:$K$35,9,FALSE))</f>
        <v/>
      </c>
      <c r="AJ262" s="233" t="str">
        <f>IF(AJ261="","",VLOOKUP(AJ261,'シフト記号表（勤務時間帯）'!$C$6:$K$35,9,FALSE))</f>
        <v/>
      </c>
      <c r="AK262" s="233" t="str">
        <f>IF(AK261="","",VLOOKUP(AK261,'シフト記号表（勤務時間帯）'!$C$6:$K$35,9,FALSE))</f>
        <v/>
      </c>
      <c r="AL262" s="233" t="str">
        <f>IF(AL261="","",VLOOKUP(AL261,'シフト記号表（勤務時間帯）'!$C$6:$K$35,9,FALSE))</f>
        <v/>
      </c>
      <c r="AM262" s="234" t="str">
        <f>IF(AM261="","",VLOOKUP(AM261,'シフト記号表（勤務時間帯）'!$C$6:$K$35,9,FALSE))</f>
        <v/>
      </c>
      <c r="AN262" s="232" t="str">
        <f>IF(AN261="","",VLOOKUP(AN261,'シフト記号表（勤務時間帯）'!$C$6:$K$35,9,FALSE))</f>
        <v/>
      </c>
      <c r="AO262" s="233" t="str">
        <f>IF(AO261="","",VLOOKUP(AO261,'シフト記号表（勤務時間帯）'!$C$6:$K$35,9,FALSE))</f>
        <v/>
      </c>
      <c r="AP262" s="233" t="str">
        <f>IF(AP261="","",VLOOKUP(AP261,'シフト記号表（勤務時間帯）'!$C$6:$K$35,9,FALSE))</f>
        <v/>
      </c>
      <c r="AQ262" s="233" t="str">
        <f>IF(AQ261="","",VLOOKUP(AQ261,'シフト記号表（勤務時間帯）'!$C$6:$K$35,9,FALSE))</f>
        <v/>
      </c>
      <c r="AR262" s="233" t="str">
        <f>IF(AR261="","",VLOOKUP(AR261,'シフト記号表（勤務時間帯）'!$C$6:$K$35,9,FALSE))</f>
        <v/>
      </c>
      <c r="AS262" s="233" t="str">
        <f>IF(AS261="","",VLOOKUP(AS261,'シフト記号表（勤務時間帯）'!$C$6:$K$35,9,FALSE))</f>
        <v/>
      </c>
      <c r="AT262" s="234" t="str">
        <f>IF(AT261="","",VLOOKUP(AT261,'シフト記号表（勤務時間帯）'!$C$6:$K$35,9,FALSE))</f>
        <v/>
      </c>
      <c r="AU262" s="232" t="str">
        <f>IF(AU261="","",VLOOKUP(AU261,'シフト記号表（勤務時間帯）'!$C$6:$K$35,9,FALSE))</f>
        <v/>
      </c>
      <c r="AV262" s="233" t="str">
        <f>IF(AV261="","",VLOOKUP(AV261,'シフト記号表（勤務時間帯）'!$C$6:$K$35,9,FALSE))</f>
        <v/>
      </c>
      <c r="AW262" s="233" t="str">
        <f>IF(AW261="","",VLOOKUP(AW261,'シフト記号表（勤務時間帯）'!$C$6:$K$35,9,FALSE))</f>
        <v/>
      </c>
      <c r="AX262" s="502">
        <f>IF($BB$3="４週",SUM(S262:AT262),IF($BB$3="暦月",SUM(S262:AW262),""))</f>
        <v>0</v>
      </c>
      <c r="AY262" s="503"/>
      <c r="AZ262" s="504">
        <f>IF($BB$3="４週",AX262/4,IF($BB$3="暦月",'療養通所（100名）'!AX262/('療養通所（100名）'!$BB$8/7),""))</f>
        <v>0</v>
      </c>
      <c r="BA262" s="505"/>
      <c r="BB262" s="431"/>
      <c r="BC262" s="369"/>
      <c r="BD262" s="369"/>
      <c r="BE262" s="369"/>
      <c r="BF262" s="370"/>
    </row>
    <row r="263" spans="2:58" ht="20.25" customHeight="1" x14ac:dyDescent="0.4">
      <c r="B263" s="517"/>
      <c r="C263" s="387"/>
      <c r="D263" s="388"/>
      <c r="E263" s="389"/>
      <c r="F263" s="111">
        <f>C261</f>
        <v>0</v>
      </c>
      <c r="G263" s="419"/>
      <c r="H263" s="412"/>
      <c r="I263" s="413"/>
      <c r="J263" s="413"/>
      <c r="K263" s="414"/>
      <c r="L263" s="424"/>
      <c r="M263" s="425"/>
      <c r="N263" s="425"/>
      <c r="O263" s="426"/>
      <c r="P263" s="514" t="s">
        <v>45</v>
      </c>
      <c r="Q263" s="515"/>
      <c r="R263" s="516"/>
      <c r="S263" s="235" t="str">
        <f>IF(S261="","",VLOOKUP(S261,'シフト記号表（勤務時間帯）'!$C$6:$S$35,17,FALSE))</f>
        <v/>
      </c>
      <c r="T263" s="236" t="str">
        <f>IF(T261="","",VLOOKUP(T261,'シフト記号表（勤務時間帯）'!$C$6:$S$35,17,FALSE))</f>
        <v/>
      </c>
      <c r="U263" s="236" t="str">
        <f>IF(U261="","",VLOOKUP(U261,'シフト記号表（勤務時間帯）'!$C$6:$S$35,17,FALSE))</f>
        <v/>
      </c>
      <c r="V263" s="236" t="str">
        <f>IF(V261="","",VLOOKUP(V261,'シフト記号表（勤務時間帯）'!$C$6:$S$35,17,FALSE))</f>
        <v/>
      </c>
      <c r="W263" s="236" t="str">
        <f>IF(W261="","",VLOOKUP(W261,'シフト記号表（勤務時間帯）'!$C$6:$S$35,17,FALSE))</f>
        <v/>
      </c>
      <c r="X263" s="236" t="str">
        <f>IF(X261="","",VLOOKUP(X261,'シフト記号表（勤務時間帯）'!$C$6:$S$35,17,FALSE))</f>
        <v/>
      </c>
      <c r="Y263" s="237" t="str">
        <f>IF(Y261="","",VLOOKUP(Y261,'シフト記号表（勤務時間帯）'!$C$6:$S$35,17,FALSE))</f>
        <v/>
      </c>
      <c r="Z263" s="235" t="str">
        <f>IF(Z261="","",VLOOKUP(Z261,'シフト記号表（勤務時間帯）'!$C$6:$S$35,17,FALSE))</f>
        <v/>
      </c>
      <c r="AA263" s="236" t="str">
        <f>IF(AA261="","",VLOOKUP(AA261,'シフト記号表（勤務時間帯）'!$C$6:$S$35,17,FALSE))</f>
        <v/>
      </c>
      <c r="AB263" s="236" t="str">
        <f>IF(AB261="","",VLOOKUP(AB261,'シフト記号表（勤務時間帯）'!$C$6:$S$35,17,FALSE))</f>
        <v/>
      </c>
      <c r="AC263" s="236" t="str">
        <f>IF(AC261="","",VLOOKUP(AC261,'シフト記号表（勤務時間帯）'!$C$6:$S$35,17,FALSE))</f>
        <v/>
      </c>
      <c r="AD263" s="236" t="str">
        <f>IF(AD261="","",VLOOKUP(AD261,'シフト記号表（勤務時間帯）'!$C$6:$S$35,17,FALSE))</f>
        <v/>
      </c>
      <c r="AE263" s="236" t="str">
        <f>IF(AE261="","",VLOOKUP(AE261,'シフト記号表（勤務時間帯）'!$C$6:$S$35,17,FALSE))</f>
        <v/>
      </c>
      <c r="AF263" s="237" t="str">
        <f>IF(AF261="","",VLOOKUP(AF261,'シフト記号表（勤務時間帯）'!$C$6:$S$35,17,FALSE))</f>
        <v/>
      </c>
      <c r="AG263" s="235" t="str">
        <f>IF(AG261="","",VLOOKUP(AG261,'シフト記号表（勤務時間帯）'!$C$6:$S$35,17,FALSE))</f>
        <v/>
      </c>
      <c r="AH263" s="236" t="str">
        <f>IF(AH261="","",VLOOKUP(AH261,'シフト記号表（勤務時間帯）'!$C$6:$S$35,17,FALSE))</f>
        <v/>
      </c>
      <c r="AI263" s="236" t="str">
        <f>IF(AI261="","",VLOOKUP(AI261,'シフト記号表（勤務時間帯）'!$C$6:$S$35,17,FALSE))</f>
        <v/>
      </c>
      <c r="AJ263" s="236" t="str">
        <f>IF(AJ261="","",VLOOKUP(AJ261,'シフト記号表（勤務時間帯）'!$C$6:$S$35,17,FALSE))</f>
        <v/>
      </c>
      <c r="AK263" s="236" t="str">
        <f>IF(AK261="","",VLOOKUP(AK261,'シフト記号表（勤務時間帯）'!$C$6:$S$35,17,FALSE))</f>
        <v/>
      </c>
      <c r="AL263" s="236" t="str">
        <f>IF(AL261="","",VLOOKUP(AL261,'シフト記号表（勤務時間帯）'!$C$6:$S$35,17,FALSE))</f>
        <v/>
      </c>
      <c r="AM263" s="237" t="str">
        <f>IF(AM261="","",VLOOKUP(AM261,'シフト記号表（勤務時間帯）'!$C$6:$S$35,17,FALSE))</f>
        <v/>
      </c>
      <c r="AN263" s="235" t="str">
        <f>IF(AN261="","",VLOOKUP(AN261,'シフト記号表（勤務時間帯）'!$C$6:$S$35,17,FALSE))</f>
        <v/>
      </c>
      <c r="AO263" s="236" t="str">
        <f>IF(AO261="","",VLOOKUP(AO261,'シフト記号表（勤務時間帯）'!$C$6:$S$35,17,FALSE))</f>
        <v/>
      </c>
      <c r="AP263" s="236" t="str">
        <f>IF(AP261="","",VLOOKUP(AP261,'シフト記号表（勤務時間帯）'!$C$6:$S$35,17,FALSE))</f>
        <v/>
      </c>
      <c r="AQ263" s="236" t="str">
        <f>IF(AQ261="","",VLOOKUP(AQ261,'シフト記号表（勤務時間帯）'!$C$6:$S$35,17,FALSE))</f>
        <v/>
      </c>
      <c r="AR263" s="236" t="str">
        <f>IF(AR261="","",VLOOKUP(AR261,'シフト記号表（勤務時間帯）'!$C$6:$S$35,17,FALSE))</f>
        <v/>
      </c>
      <c r="AS263" s="236" t="str">
        <f>IF(AS261="","",VLOOKUP(AS261,'シフト記号表（勤務時間帯）'!$C$6:$S$35,17,FALSE))</f>
        <v/>
      </c>
      <c r="AT263" s="237" t="str">
        <f>IF(AT261="","",VLOOKUP(AT261,'シフト記号表（勤務時間帯）'!$C$6:$S$35,17,FALSE))</f>
        <v/>
      </c>
      <c r="AU263" s="235" t="str">
        <f>IF(AU261="","",VLOOKUP(AU261,'シフト記号表（勤務時間帯）'!$C$6:$S$35,17,FALSE))</f>
        <v/>
      </c>
      <c r="AV263" s="236" t="str">
        <f>IF(AV261="","",VLOOKUP(AV261,'シフト記号表（勤務時間帯）'!$C$6:$S$35,17,FALSE))</f>
        <v/>
      </c>
      <c r="AW263" s="236" t="str">
        <f>IF(AW261="","",VLOOKUP(AW261,'シフト記号表（勤務時間帯）'!$C$6:$S$35,17,FALSE))</f>
        <v/>
      </c>
      <c r="AX263" s="509">
        <f>IF($BB$3="４週",SUM(S263:AT263),IF($BB$3="暦月",SUM(S263:AW263),""))</f>
        <v>0</v>
      </c>
      <c r="AY263" s="510"/>
      <c r="AZ263" s="511">
        <f>IF($BB$3="４週",AX263/4,IF($BB$3="暦月",'療養通所（100名）'!AX263/('療養通所（100名）'!$BB$8/7),""))</f>
        <v>0</v>
      </c>
      <c r="BA263" s="512"/>
      <c r="BB263" s="432"/>
      <c r="BC263" s="425"/>
      <c r="BD263" s="425"/>
      <c r="BE263" s="425"/>
      <c r="BF263" s="426"/>
    </row>
    <row r="264" spans="2:58" ht="20.25" customHeight="1" x14ac:dyDescent="0.4">
      <c r="B264" s="517">
        <f>B261+1</f>
        <v>81</v>
      </c>
      <c r="C264" s="381"/>
      <c r="D264" s="382"/>
      <c r="E264" s="383"/>
      <c r="F264" s="108"/>
      <c r="G264" s="418"/>
      <c r="H264" s="420"/>
      <c r="I264" s="413"/>
      <c r="J264" s="413"/>
      <c r="K264" s="414"/>
      <c r="L264" s="421"/>
      <c r="M264" s="422"/>
      <c r="N264" s="422"/>
      <c r="O264" s="423"/>
      <c r="P264" s="483" t="s">
        <v>44</v>
      </c>
      <c r="Q264" s="484"/>
      <c r="R264" s="485"/>
      <c r="S264" s="239"/>
      <c r="T264" s="238"/>
      <c r="U264" s="238"/>
      <c r="V264" s="238"/>
      <c r="W264" s="238"/>
      <c r="X264" s="238"/>
      <c r="Y264" s="240"/>
      <c r="Z264" s="239"/>
      <c r="AA264" s="238"/>
      <c r="AB264" s="238"/>
      <c r="AC264" s="238"/>
      <c r="AD264" s="238"/>
      <c r="AE264" s="238"/>
      <c r="AF264" s="240"/>
      <c r="AG264" s="239"/>
      <c r="AH264" s="238"/>
      <c r="AI264" s="238"/>
      <c r="AJ264" s="238"/>
      <c r="AK264" s="238"/>
      <c r="AL264" s="238"/>
      <c r="AM264" s="240"/>
      <c r="AN264" s="239"/>
      <c r="AO264" s="238"/>
      <c r="AP264" s="238"/>
      <c r="AQ264" s="238"/>
      <c r="AR264" s="238"/>
      <c r="AS264" s="238"/>
      <c r="AT264" s="240"/>
      <c r="AU264" s="239"/>
      <c r="AV264" s="238"/>
      <c r="AW264" s="238"/>
      <c r="AX264" s="589"/>
      <c r="AY264" s="590"/>
      <c r="AZ264" s="591"/>
      <c r="BA264" s="592"/>
      <c r="BB264" s="430"/>
      <c r="BC264" s="422"/>
      <c r="BD264" s="422"/>
      <c r="BE264" s="422"/>
      <c r="BF264" s="423"/>
    </row>
    <row r="265" spans="2:58" ht="20.25" customHeight="1" x14ac:dyDescent="0.4">
      <c r="B265" s="517"/>
      <c r="C265" s="384"/>
      <c r="D265" s="385"/>
      <c r="E265" s="386"/>
      <c r="F265" s="83"/>
      <c r="G265" s="408"/>
      <c r="H265" s="412"/>
      <c r="I265" s="413"/>
      <c r="J265" s="413"/>
      <c r="K265" s="414"/>
      <c r="L265" s="368"/>
      <c r="M265" s="369"/>
      <c r="N265" s="369"/>
      <c r="O265" s="370"/>
      <c r="P265" s="499" t="s">
        <v>15</v>
      </c>
      <c r="Q265" s="500"/>
      <c r="R265" s="501"/>
      <c r="S265" s="232" t="str">
        <f>IF(S264="","",VLOOKUP(S264,'シフト記号表（勤務時間帯）'!$C$6:$K$35,9,FALSE))</f>
        <v/>
      </c>
      <c r="T265" s="233" t="str">
        <f>IF(T264="","",VLOOKUP(T264,'シフト記号表（勤務時間帯）'!$C$6:$K$35,9,FALSE))</f>
        <v/>
      </c>
      <c r="U265" s="233" t="str">
        <f>IF(U264="","",VLOOKUP(U264,'シフト記号表（勤務時間帯）'!$C$6:$K$35,9,FALSE))</f>
        <v/>
      </c>
      <c r="V265" s="233" t="str">
        <f>IF(V264="","",VLOOKUP(V264,'シフト記号表（勤務時間帯）'!$C$6:$K$35,9,FALSE))</f>
        <v/>
      </c>
      <c r="W265" s="233" t="str">
        <f>IF(W264="","",VLOOKUP(W264,'シフト記号表（勤務時間帯）'!$C$6:$K$35,9,FALSE))</f>
        <v/>
      </c>
      <c r="X265" s="233" t="str">
        <f>IF(X264="","",VLOOKUP(X264,'シフト記号表（勤務時間帯）'!$C$6:$K$35,9,FALSE))</f>
        <v/>
      </c>
      <c r="Y265" s="234" t="str">
        <f>IF(Y264="","",VLOOKUP(Y264,'シフト記号表（勤務時間帯）'!$C$6:$K$35,9,FALSE))</f>
        <v/>
      </c>
      <c r="Z265" s="232" t="str">
        <f>IF(Z264="","",VLOOKUP(Z264,'シフト記号表（勤務時間帯）'!$C$6:$K$35,9,FALSE))</f>
        <v/>
      </c>
      <c r="AA265" s="233" t="str">
        <f>IF(AA264="","",VLOOKUP(AA264,'シフト記号表（勤務時間帯）'!$C$6:$K$35,9,FALSE))</f>
        <v/>
      </c>
      <c r="AB265" s="233" t="str">
        <f>IF(AB264="","",VLOOKUP(AB264,'シフト記号表（勤務時間帯）'!$C$6:$K$35,9,FALSE))</f>
        <v/>
      </c>
      <c r="AC265" s="233" t="str">
        <f>IF(AC264="","",VLOOKUP(AC264,'シフト記号表（勤務時間帯）'!$C$6:$K$35,9,FALSE))</f>
        <v/>
      </c>
      <c r="AD265" s="233" t="str">
        <f>IF(AD264="","",VLOOKUP(AD264,'シフト記号表（勤務時間帯）'!$C$6:$K$35,9,FALSE))</f>
        <v/>
      </c>
      <c r="AE265" s="233" t="str">
        <f>IF(AE264="","",VLOOKUP(AE264,'シフト記号表（勤務時間帯）'!$C$6:$K$35,9,FALSE))</f>
        <v/>
      </c>
      <c r="AF265" s="234" t="str">
        <f>IF(AF264="","",VLOOKUP(AF264,'シフト記号表（勤務時間帯）'!$C$6:$K$35,9,FALSE))</f>
        <v/>
      </c>
      <c r="AG265" s="232" t="str">
        <f>IF(AG264="","",VLOOKUP(AG264,'シフト記号表（勤務時間帯）'!$C$6:$K$35,9,FALSE))</f>
        <v/>
      </c>
      <c r="AH265" s="233" t="str">
        <f>IF(AH264="","",VLOOKUP(AH264,'シフト記号表（勤務時間帯）'!$C$6:$K$35,9,FALSE))</f>
        <v/>
      </c>
      <c r="AI265" s="233" t="str">
        <f>IF(AI264="","",VLOOKUP(AI264,'シフト記号表（勤務時間帯）'!$C$6:$K$35,9,FALSE))</f>
        <v/>
      </c>
      <c r="AJ265" s="233" t="str">
        <f>IF(AJ264="","",VLOOKUP(AJ264,'シフト記号表（勤務時間帯）'!$C$6:$K$35,9,FALSE))</f>
        <v/>
      </c>
      <c r="AK265" s="233" t="str">
        <f>IF(AK264="","",VLOOKUP(AK264,'シフト記号表（勤務時間帯）'!$C$6:$K$35,9,FALSE))</f>
        <v/>
      </c>
      <c r="AL265" s="233" t="str">
        <f>IF(AL264="","",VLOOKUP(AL264,'シフト記号表（勤務時間帯）'!$C$6:$K$35,9,FALSE))</f>
        <v/>
      </c>
      <c r="AM265" s="234" t="str">
        <f>IF(AM264="","",VLOOKUP(AM264,'シフト記号表（勤務時間帯）'!$C$6:$K$35,9,FALSE))</f>
        <v/>
      </c>
      <c r="AN265" s="232" t="str">
        <f>IF(AN264="","",VLOOKUP(AN264,'シフト記号表（勤務時間帯）'!$C$6:$K$35,9,FALSE))</f>
        <v/>
      </c>
      <c r="AO265" s="233" t="str">
        <f>IF(AO264="","",VLOOKUP(AO264,'シフト記号表（勤務時間帯）'!$C$6:$K$35,9,FALSE))</f>
        <v/>
      </c>
      <c r="AP265" s="233" t="str">
        <f>IF(AP264="","",VLOOKUP(AP264,'シフト記号表（勤務時間帯）'!$C$6:$K$35,9,FALSE))</f>
        <v/>
      </c>
      <c r="AQ265" s="233" t="str">
        <f>IF(AQ264="","",VLOOKUP(AQ264,'シフト記号表（勤務時間帯）'!$C$6:$K$35,9,FALSE))</f>
        <v/>
      </c>
      <c r="AR265" s="233" t="str">
        <f>IF(AR264="","",VLOOKUP(AR264,'シフト記号表（勤務時間帯）'!$C$6:$K$35,9,FALSE))</f>
        <v/>
      </c>
      <c r="AS265" s="233" t="str">
        <f>IF(AS264="","",VLOOKUP(AS264,'シフト記号表（勤務時間帯）'!$C$6:$K$35,9,FALSE))</f>
        <v/>
      </c>
      <c r="AT265" s="234" t="str">
        <f>IF(AT264="","",VLOOKUP(AT264,'シフト記号表（勤務時間帯）'!$C$6:$K$35,9,FALSE))</f>
        <v/>
      </c>
      <c r="AU265" s="232" t="str">
        <f>IF(AU264="","",VLOOKUP(AU264,'シフト記号表（勤務時間帯）'!$C$6:$K$35,9,FALSE))</f>
        <v/>
      </c>
      <c r="AV265" s="233" t="str">
        <f>IF(AV264="","",VLOOKUP(AV264,'シフト記号表（勤務時間帯）'!$C$6:$K$35,9,FALSE))</f>
        <v/>
      </c>
      <c r="AW265" s="233" t="str">
        <f>IF(AW264="","",VLOOKUP(AW264,'シフト記号表（勤務時間帯）'!$C$6:$K$35,9,FALSE))</f>
        <v/>
      </c>
      <c r="AX265" s="502">
        <f>IF($BB$3="４週",SUM(S265:AT265),IF($BB$3="暦月",SUM(S265:AW265),""))</f>
        <v>0</v>
      </c>
      <c r="AY265" s="503"/>
      <c r="AZ265" s="504">
        <f>IF($BB$3="４週",AX265/4,IF($BB$3="暦月",'療養通所（100名）'!AX265/('療養通所（100名）'!$BB$8/7),""))</f>
        <v>0</v>
      </c>
      <c r="BA265" s="505"/>
      <c r="BB265" s="431"/>
      <c r="BC265" s="369"/>
      <c r="BD265" s="369"/>
      <c r="BE265" s="369"/>
      <c r="BF265" s="370"/>
    </row>
    <row r="266" spans="2:58" ht="20.25" customHeight="1" x14ac:dyDescent="0.4">
      <c r="B266" s="517"/>
      <c r="C266" s="387"/>
      <c r="D266" s="388"/>
      <c r="E266" s="389"/>
      <c r="F266" s="111">
        <f>C264</f>
        <v>0</v>
      </c>
      <c r="G266" s="419"/>
      <c r="H266" s="412"/>
      <c r="I266" s="413"/>
      <c r="J266" s="413"/>
      <c r="K266" s="414"/>
      <c r="L266" s="424"/>
      <c r="M266" s="425"/>
      <c r="N266" s="425"/>
      <c r="O266" s="426"/>
      <c r="P266" s="514" t="s">
        <v>45</v>
      </c>
      <c r="Q266" s="515"/>
      <c r="R266" s="516"/>
      <c r="S266" s="235" t="str">
        <f>IF(S264="","",VLOOKUP(S264,'シフト記号表（勤務時間帯）'!$C$6:$S$35,17,FALSE))</f>
        <v/>
      </c>
      <c r="T266" s="236" t="str">
        <f>IF(T264="","",VLOOKUP(T264,'シフト記号表（勤務時間帯）'!$C$6:$S$35,17,FALSE))</f>
        <v/>
      </c>
      <c r="U266" s="236" t="str">
        <f>IF(U264="","",VLOOKUP(U264,'シフト記号表（勤務時間帯）'!$C$6:$S$35,17,FALSE))</f>
        <v/>
      </c>
      <c r="V266" s="236" t="str">
        <f>IF(V264="","",VLOOKUP(V264,'シフト記号表（勤務時間帯）'!$C$6:$S$35,17,FALSE))</f>
        <v/>
      </c>
      <c r="W266" s="236" t="str">
        <f>IF(W264="","",VLOOKUP(W264,'シフト記号表（勤務時間帯）'!$C$6:$S$35,17,FALSE))</f>
        <v/>
      </c>
      <c r="X266" s="236" t="str">
        <f>IF(X264="","",VLOOKUP(X264,'シフト記号表（勤務時間帯）'!$C$6:$S$35,17,FALSE))</f>
        <v/>
      </c>
      <c r="Y266" s="237" t="str">
        <f>IF(Y264="","",VLOOKUP(Y264,'シフト記号表（勤務時間帯）'!$C$6:$S$35,17,FALSE))</f>
        <v/>
      </c>
      <c r="Z266" s="235" t="str">
        <f>IF(Z264="","",VLOOKUP(Z264,'シフト記号表（勤務時間帯）'!$C$6:$S$35,17,FALSE))</f>
        <v/>
      </c>
      <c r="AA266" s="236" t="str">
        <f>IF(AA264="","",VLOOKUP(AA264,'シフト記号表（勤務時間帯）'!$C$6:$S$35,17,FALSE))</f>
        <v/>
      </c>
      <c r="AB266" s="236" t="str">
        <f>IF(AB264="","",VLOOKUP(AB264,'シフト記号表（勤務時間帯）'!$C$6:$S$35,17,FALSE))</f>
        <v/>
      </c>
      <c r="AC266" s="236" t="str">
        <f>IF(AC264="","",VLOOKUP(AC264,'シフト記号表（勤務時間帯）'!$C$6:$S$35,17,FALSE))</f>
        <v/>
      </c>
      <c r="AD266" s="236" t="str">
        <f>IF(AD264="","",VLOOKUP(AD264,'シフト記号表（勤務時間帯）'!$C$6:$S$35,17,FALSE))</f>
        <v/>
      </c>
      <c r="AE266" s="236" t="str">
        <f>IF(AE264="","",VLOOKUP(AE264,'シフト記号表（勤務時間帯）'!$C$6:$S$35,17,FALSE))</f>
        <v/>
      </c>
      <c r="AF266" s="237" t="str">
        <f>IF(AF264="","",VLOOKUP(AF264,'シフト記号表（勤務時間帯）'!$C$6:$S$35,17,FALSE))</f>
        <v/>
      </c>
      <c r="AG266" s="235" t="str">
        <f>IF(AG264="","",VLOOKUP(AG264,'シフト記号表（勤務時間帯）'!$C$6:$S$35,17,FALSE))</f>
        <v/>
      </c>
      <c r="AH266" s="236" t="str">
        <f>IF(AH264="","",VLOOKUP(AH264,'シフト記号表（勤務時間帯）'!$C$6:$S$35,17,FALSE))</f>
        <v/>
      </c>
      <c r="AI266" s="236" t="str">
        <f>IF(AI264="","",VLOOKUP(AI264,'シフト記号表（勤務時間帯）'!$C$6:$S$35,17,FALSE))</f>
        <v/>
      </c>
      <c r="AJ266" s="236" t="str">
        <f>IF(AJ264="","",VLOOKUP(AJ264,'シフト記号表（勤務時間帯）'!$C$6:$S$35,17,FALSE))</f>
        <v/>
      </c>
      <c r="AK266" s="236" t="str">
        <f>IF(AK264="","",VLOOKUP(AK264,'シフト記号表（勤務時間帯）'!$C$6:$S$35,17,FALSE))</f>
        <v/>
      </c>
      <c r="AL266" s="236" t="str">
        <f>IF(AL264="","",VLOOKUP(AL264,'シフト記号表（勤務時間帯）'!$C$6:$S$35,17,FALSE))</f>
        <v/>
      </c>
      <c r="AM266" s="237" t="str">
        <f>IF(AM264="","",VLOOKUP(AM264,'シフト記号表（勤務時間帯）'!$C$6:$S$35,17,FALSE))</f>
        <v/>
      </c>
      <c r="AN266" s="235" t="str">
        <f>IF(AN264="","",VLOOKUP(AN264,'シフト記号表（勤務時間帯）'!$C$6:$S$35,17,FALSE))</f>
        <v/>
      </c>
      <c r="AO266" s="236" t="str">
        <f>IF(AO264="","",VLOOKUP(AO264,'シフト記号表（勤務時間帯）'!$C$6:$S$35,17,FALSE))</f>
        <v/>
      </c>
      <c r="AP266" s="236" t="str">
        <f>IF(AP264="","",VLOOKUP(AP264,'シフト記号表（勤務時間帯）'!$C$6:$S$35,17,FALSE))</f>
        <v/>
      </c>
      <c r="AQ266" s="236" t="str">
        <f>IF(AQ264="","",VLOOKUP(AQ264,'シフト記号表（勤務時間帯）'!$C$6:$S$35,17,FALSE))</f>
        <v/>
      </c>
      <c r="AR266" s="236" t="str">
        <f>IF(AR264="","",VLOOKUP(AR264,'シフト記号表（勤務時間帯）'!$C$6:$S$35,17,FALSE))</f>
        <v/>
      </c>
      <c r="AS266" s="236" t="str">
        <f>IF(AS264="","",VLOOKUP(AS264,'シフト記号表（勤務時間帯）'!$C$6:$S$35,17,FALSE))</f>
        <v/>
      </c>
      <c r="AT266" s="237" t="str">
        <f>IF(AT264="","",VLOOKUP(AT264,'シフト記号表（勤務時間帯）'!$C$6:$S$35,17,FALSE))</f>
        <v/>
      </c>
      <c r="AU266" s="235" t="str">
        <f>IF(AU264="","",VLOOKUP(AU264,'シフト記号表（勤務時間帯）'!$C$6:$S$35,17,FALSE))</f>
        <v/>
      </c>
      <c r="AV266" s="236" t="str">
        <f>IF(AV264="","",VLOOKUP(AV264,'シフト記号表（勤務時間帯）'!$C$6:$S$35,17,FALSE))</f>
        <v/>
      </c>
      <c r="AW266" s="236" t="str">
        <f>IF(AW264="","",VLOOKUP(AW264,'シフト記号表（勤務時間帯）'!$C$6:$S$35,17,FALSE))</f>
        <v/>
      </c>
      <c r="AX266" s="509">
        <f>IF($BB$3="４週",SUM(S266:AT266),IF($BB$3="暦月",SUM(S266:AW266),""))</f>
        <v>0</v>
      </c>
      <c r="AY266" s="510"/>
      <c r="AZ266" s="511">
        <f>IF($BB$3="４週",AX266/4,IF($BB$3="暦月",'療養通所（100名）'!AX266/('療養通所（100名）'!$BB$8/7),""))</f>
        <v>0</v>
      </c>
      <c r="BA266" s="512"/>
      <c r="BB266" s="432"/>
      <c r="BC266" s="425"/>
      <c r="BD266" s="425"/>
      <c r="BE266" s="425"/>
      <c r="BF266" s="426"/>
    </row>
    <row r="267" spans="2:58" ht="20.25" customHeight="1" x14ac:dyDescent="0.4">
      <c r="B267" s="517">
        <f>B264+1</f>
        <v>82</v>
      </c>
      <c r="C267" s="381"/>
      <c r="D267" s="382"/>
      <c r="E267" s="383"/>
      <c r="F267" s="108"/>
      <c r="G267" s="418"/>
      <c r="H267" s="420"/>
      <c r="I267" s="413"/>
      <c r="J267" s="413"/>
      <c r="K267" s="414"/>
      <c r="L267" s="421"/>
      <c r="M267" s="422"/>
      <c r="N267" s="422"/>
      <c r="O267" s="423"/>
      <c r="P267" s="483" t="s">
        <v>44</v>
      </c>
      <c r="Q267" s="484"/>
      <c r="R267" s="485"/>
      <c r="S267" s="239"/>
      <c r="T267" s="238"/>
      <c r="U267" s="238"/>
      <c r="V267" s="238"/>
      <c r="W267" s="238"/>
      <c r="X267" s="238"/>
      <c r="Y267" s="240"/>
      <c r="Z267" s="239"/>
      <c r="AA267" s="238"/>
      <c r="AB267" s="238"/>
      <c r="AC267" s="238"/>
      <c r="AD267" s="238"/>
      <c r="AE267" s="238"/>
      <c r="AF267" s="240"/>
      <c r="AG267" s="239"/>
      <c r="AH267" s="238"/>
      <c r="AI267" s="238"/>
      <c r="AJ267" s="238"/>
      <c r="AK267" s="238"/>
      <c r="AL267" s="238"/>
      <c r="AM267" s="240"/>
      <c r="AN267" s="239"/>
      <c r="AO267" s="238"/>
      <c r="AP267" s="238"/>
      <c r="AQ267" s="238"/>
      <c r="AR267" s="238"/>
      <c r="AS267" s="238"/>
      <c r="AT267" s="240"/>
      <c r="AU267" s="239"/>
      <c r="AV267" s="238"/>
      <c r="AW267" s="238"/>
      <c r="AX267" s="589"/>
      <c r="AY267" s="590"/>
      <c r="AZ267" s="591"/>
      <c r="BA267" s="592"/>
      <c r="BB267" s="430"/>
      <c r="BC267" s="422"/>
      <c r="BD267" s="422"/>
      <c r="BE267" s="422"/>
      <c r="BF267" s="423"/>
    </row>
    <row r="268" spans="2:58" ht="20.25" customHeight="1" x14ac:dyDescent="0.4">
      <c r="B268" s="517"/>
      <c r="C268" s="384"/>
      <c r="D268" s="385"/>
      <c r="E268" s="386"/>
      <c r="F268" s="83"/>
      <c r="G268" s="408"/>
      <c r="H268" s="412"/>
      <c r="I268" s="413"/>
      <c r="J268" s="413"/>
      <c r="K268" s="414"/>
      <c r="L268" s="368"/>
      <c r="M268" s="369"/>
      <c r="N268" s="369"/>
      <c r="O268" s="370"/>
      <c r="P268" s="499" t="s">
        <v>15</v>
      </c>
      <c r="Q268" s="500"/>
      <c r="R268" s="501"/>
      <c r="S268" s="232" t="str">
        <f>IF(S267="","",VLOOKUP(S267,'シフト記号表（勤務時間帯）'!$C$6:$K$35,9,FALSE))</f>
        <v/>
      </c>
      <c r="T268" s="233" t="str">
        <f>IF(T267="","",VLOOKUP(T267,'シフト記号表（勤務時間帯）'!$C$6:$K$35,9,FALSE))</f>
        <v/>
      </c>
      <c r="U268" s="233" t="str">
        <f>IF(U267="","",VLOOKUP(U267,'シフト記号表（勤務時間帯）'!$C$6:$K$35,9,FALSE))</f>
        <v/>
      </c>
      <c r="V268" s="233" t="str">
        <f>IF(V267="","",VLOOKUP(V267,'シフト記号表（勤務時間帯）'!$C$6:$K$35,9,FALSE))</f>
        <v/>
      </c>
      <c r="W268" s="233" t="str">
        <f>IF(W267="","",VLOOKUP(W267,'シフト記号表（勤務時間帯）'!$C$6:$K$35,9,FALSE))</f>
        <v/>
      </c>
      <c r="X268" s="233" t="str">
        <f>IF(X267="","",VLOOKUP(X267,'シフト記号表（勤務時間帯）'!$C$6:$K$35,9,FALSE))</f>
        <v/>
      </c>
      <c r="Y268" s="234" t="str">
        <f>IF(Y267="","",VLOOKUP(Y267,'シフト記号表（勤務時間帯）'!$C$6:$K$35,9,FALSE))</f>
        <v/>
      </c>
      <c r="Z268" s="232" t="str">
        <f>IF(Z267="","",VLOOKUP(Z267,'シフト記号表（勤務時間帯）'!$C$6:$K$35,9,FALSE))</f>
        <v/>
      </c>
      <c r="AA268" s="233" t="str">
        <f>IF(AA267="","",VLOOKUP(AA267,'シフト記号表（勤務時間帯）'!$C$6:$K$35,9,FALSE))</f>
        <v/>
      </c>
      <c r="AB268" s="233" t="str">
        <f>IF(AB267="","",VLOOKUP(AB267,'シフト記号表（勤務時間帯）'!$C$6:$K$35,9,FALSE))</f>
        <v/>
      </c>
      <c r="AC268" s="233" t="str">
        <f>IF(AC267="","",VLOOKUP(AC267,'シフト記号表（勤務時間帯）'!$C$6:$K$35,9,FALSE))</f>
        <v/>
      </c>
      <c r="AD268" s="233" t="str">
        <f>IF(AD267="","",VLOOKUP(AD267,'シフト記号表（勤務時間帯）'!$C$6:$K$35,9,FALSE))</f>
        <v/>
      </c>
      <c r="AE268" s="233" t="str">
        <f>IF(AE267="","",VLOOKUP(AE267,'シフト記号表（勤務時間帯）'!$C$6:$K$35,9,FALSE))</f>
        <v/>
      </c>
      <c r="AF268" s="234" t="str">
        <f>IF(AF267="","",VLOOKUP(AF267,'シフト記号表（勤務時間帯）'!$C$6:$K$35,9,FALSE))</f>
        <v/>
      </c>
      <c r="AG268" s="232" t="str">
        <f>IF(AG267="","",VLOOKUP(AG267,'シフト記号表（勤務時間帯）'!$C$6:$K$35,9,FALSE))</f>
        <v/>
      </c>
      <c r="AH268" s="233" t="str">
        <f>IF(AH267="","",VLOOKUP(AH267,'シフト記号表（勤務時間帯）'!$C$6:$K$35,9,FALSE))</f>
        <v/>
      </c>
      <c r="AI268" s="233" t="str">
        <f>IF(AI267="","",VLOOKUP(AI267,'シフト記号表（勤務時間帯）'!$C$6:$K$35,9,FALSE))</f>
        <v/>
      </c>
      <c r="AJ268" s="233" t="str">
        <f>IF(AJ267="","",VLOOKUP(AJ267,'シフト記号表（勤務時間帯）'!$C$6:$K$35,9,FALSE))</f>
        <v/>
      </c>
      <c r="AK268" s="233" t="str">
        <f>IF(AK267="","",VLOOKUP(AK267,'シフト記号表（勤務時間帯）'!$C$6:$K$35,9,FALSE))</f>
        <v/>
      </c>
      <c r="AL268" s="233" t="str">
        <f>IF(AL267="","",VLOOKUP(AL267,'シフト記号表（勤務時間帯）'!$C$6:$K$35,9,FALSE))</f>
        <v/>
      </c>
      <c r="AM268" s="234" t="str">
        <f>IF(AM267="","",VLOOKUP(AM267,'シフト記号表（勤務時間帯）'!$C$6:$K$35,9,FALSE))</f>
        <v/>
      </c>
      <c r="AN268" s="232" t="str">
        <f>IF(AN267="","",VLOOKUP(AN267,'シフト記号表（勤務時間帯）'!$C$6:$K$35,9,FALSE))</f>
        <v/>
      </c>
      <c r="AO268" s="233" t="str">
        <f>IF(AO267="","",VLOOKUP(AO267,'シフト記号表（勤務時間帯）'!$C$6:$K$35,9,FALSE))</f>
        <v/>
      </c>
      <c r="AP268" s="233" t="str">
        <f>IF(AP267="","",VLOOKUP(AP267,'シフト記号表（勤務時間帯）'!$C$6:$K$35,9,FALSE))</f>
        <v/>
      </c>
      <c r="AQ268" s="233" t="str">
        <f>IF(AQ267="","",VLOOKUP(AQ267,'シフト記号表（勤務時間帯）'!$C$6:$K$35,9,FALSE))</f>
        <v/>
      </c>
      <c r="AR268" s="233" t="str">
        <f>IF(AR267="","",VLOOKUP(AR267,'シフト記号表（勤務時間帯）'!$C$6:$K$35,9,FALSE))</f>
        <v/>
      </c>
      <c r="AS268" s="233" t="str">
        <f>IF(AS267="","",VLOOKUP(AS267,'シフト記号表（勤務時間帯）'!$C$6:$K$35,9,FALSE))</f>
        <v/>
      </c>
      <c r="AT268" s="234" t="str">
        <f>IF(AT267="","",VLOOKUP(AT267,'シフト記号表（勤務時間帯）'!$C$6:$K$35,9,FALSE))</f>
        <v/>
      </c>
      <c r="AU268" s="232" t="str">
        <f>IF(AU267="","",VLOOKUP(AU267,'シフト記号表（勤務時間帯）'!$C$6:$K$35,9,FALSE))</f>
        <v/>
      </c>
      <c r="AV268" s="233" t="str">
        <f>IF(AV267="","",VLOOKUP(AV267,'シフト記号表（勤務時間帯）'!$C$6:$K$35,9,FALSE))</f>
        <v/>
      </c>
      <c r="AW268" s="233" t="str">
        <f>IF(AW267="","",VLOOKUP(AW267,'シフト記号表（勤務時間帯）'!$C$6:$K$35,9,FALSE))</f>
        <v/>
      </c>
      <c r="AX268" s="502">
        <f>IF($BB$3="４週",SUM(S268:AT268),IF($BB$3="暦月",SUM(S268:AW268),""))</f>
        <v>0</v>
      </c>
      <c r="AY268" s="503"/>
      <c r="AZ268" s="504">
        <f>IF($BB$3="４週",AX268/4,IF($BB$3="暦月",'療養通所（100名）'!AX268/('療養通所（100名）'!$BB$8/7),""))</f>
        <v>0</v>
      </c>
      <c r="BA268" s="505"/>
      <c r="BB268" s="431"/>
      <c r="BC268" s="369"/>
      <c r="BD268" s="369"/>
      <c r="BE268" s="369"/>
      <c r="BF268" s="370"/>
    </row>
    <row r="269" spans="2:58" ht="20.25" customHeight="1" x14ac:dyDescent="0.4">
      <c r="B269" s="517"/>
      <c r="C269" s="387"/>
      <c r="D269" s="388"/>
      <c r="E269" s="389"/>
      <c r="F269" s="111">
        <f>C267</f>
        <v>0</v>
      </c>
      <c r="G269" s="419"/>
      <c r="H269" s="412"/>
      <c r="I269" s="413"/>
      <c r="J269" s="413"/>
      <c r="K269" s="414"/>
      <c r="L269" s="424"/>
      <c r="M269" s="425"/>
      <c r="N269" s="425"/>
      <c r="O269" s="426"/>
      <c r="P269" s="514" t="s">
        <v>45</v>
      </c>
      <c r="Q269" s="515"/>
      <c r="R269" s="516"/>
      <c r="S269" s="235" t="str">
        <f>IF(S267="","",VLOOKUP(S267,'シフト記号表（勤務時間帯）'!$C$6:$S$35,17,FALSE))</f>
        <v/>
      </c>
      <c r="T269" s="236" t="str">
        <f>IF(T267="","",VLOOKUP(T267,'シフト記号表（勤務時間帯）'!$C$6:$S$35,17,FALSE))</f>
        <v/>
      </c>
      <c r="U269" s="236" t="str">
        <f>IF(U267="","",VLOOKUP(U267,'シフト記号表（勤務時間帯）'!$C$6:$S$35,17,FALSE))</f>
        <v/>
      </c>
      <c r="V269" s="236" t="str">
        <f>IF(V267="","",VLOOKUP(V267,'シフト記号表（勤務時間帯）'!$C$6:$S$35,17,FALSE))</f>
        <v/>
      </c>
      <c r="W269" s="236" t="str">
        <f>IF(W267="","",VLOOKUP(W267,'シフト記号表（勤務時間帯）'!$C$6:$S$35,17,FALSE))</f>
        <v/>
      </c>
      <c r="X269" s="236" t="str">
        <f>IF(X267="","",VLOOKUP(X267,'シフト記号表（勤務時間帯）'!$C$6:$S$35,17,FALSE))</f>
        <v/>
      </c>
      <c r="Y269" s="237" t="str">
        <f>IF(Y267="","",VLOOKUP(Y267,'シフト記号表（勤務時間帯）'!$C$6:$S$35,17,FALSE))</f>
        <v/>
      </c>
      <c r="Z269" s="235" t="str">
        <f>IF(Z267="","",VLOOKUP(Z267,'シフト記号表（勤務時間帯）'!$C$6:$S$35,17,FALSE))</f>
        <v/>
      </c>
      <c r="AA269" s="236" t="str">
        <f>IF(AA267="","",VLOOKUP(AA267,'シフト記号表（勤務時間帯）'!$C$6:$S$35,17,FALSE))</f>
        <v/>
      </c>
      <c r="AB269" s="236" t="str">
        <f>IF(AB267="","",VLOOKUP(AB267,'シフト記号表（勤務時間帯）'!$C$6:$S$35,17,FALSE))</f>
        <v/>
      </c>
      <c r="AC269" s="236" t="str">
        <f>IF(AC267="","",VLOOKUP(AC267,'シフト記号表（勤務時間帯）'!$C$6:$S$35,17,FALSE))</f>
        <v/>
      </c>
      <c r="AD269" s="236" t="str">
        <f>IF(AD267="","",VLOOKUP(AD267,'シフト記号表（勤務時間帯）'!$C$6:$S$35,17,FALSE))</f>
        <v/>
      </c>
      <c r="AE269" s="236" t="str">
        <f>IF(AE267="","",VLOOKUP(AE267,'シフト記号表（勤務時間帯）'!$C$6:$S$35,17,FALSE))</f>
        <v/>
      </c>
      <c r="AF269" s="237" t="str">
        <f>IF(AF267="","",VLOOKUP(AF267,'シフト記号表（勤務時間帯）'!$C$6:$S$35,17,FALSE))</f>
        <v/>
      </c>
      <c r="AG269" s="235" t="str">
        <f>IF(AG267="","",VLOOKUP(AG267,'シフト記号表（勤務時間帯）'!$C$6:$S$35,17,FALSE))</f>
        <v/>
      </c>
      <c r="AH269" s="236" t="str">
        <f>IF(AH267="","",VLOOKUP(AH267,'シフト記号表（勤務時間帯）'!$C$6:$S$35,17,FALSE))</f>
        <v/>
      </c>
      <c r="AI269" s="236" t="str">
        <f>IF(AI267="","",VLOOKUP(AI267,'シフト記号表（勤務時間帯）'!$C$6:$S$35,17,FALSE))</f>
        <v/>
      </c>
      <c r="AJ269" s="236" t="str">
        <f>IF(AJ267="","",VLOOKUP(AJ267,'シフト記号表（勤務時間帯）'!$C$6:$S$35,17,FALSE))</f>
        <v/>
      </c>
      <c r="AK269" s="236" t="str">
        <f>IF(AK267="","",VLOOKUP(AK267,'シフト記号表（勤務時間帯）'!$C$6:$S$35,17,FALSE))</f>
        <v/>
      </c>
      <c r="AL269" s="236" t="str">
        <f>IF(AL267="","",VLOOKUP(AL267,'シフト記号表（勤務時間帯）'!$C$6:$S$35,17,FALSE))</f>
        <v/>
      </c>
      <c r="AM269" s="237" t="str">
        <f>IF(AM267="","",VLOOKUP(AM267,'シフト記号表（勤務時間帯）'!$C$6:$S$35,17,FALSE))</f>
        <v/>
      </c>
      <c r="AN269" s="235" t="str">
        <f>IF(AN267="","",VLOOKUP(AN267,'シフト記号表（勤務時間帯）'!$C$6:$S$35,17,FALSE))</f>
        <v/>
      </c>
      <c r="AO269" s="236" t="str">
        <f>IF(AO267="","",VLOOKUP(AO267,'シフト記号表（勤務時間帯）'!$C$6:$S$35,17,FALSE))</f>
        <v/>
      </c>
      <c r="AP269" s="236" t="str">
        <f>IF(AP267="","",VLOOKUP(AP267,'シフト記号表（勤務時間帯）'!$C$6:$S$35,17,FALSE))</f>
        <v/>
      </c>
      <c r="AQ269" s="236" t="str">
        <f>IF(AQ267="","",VLOOKUP(AQ267,'シフト記号表（勤務時間帯）'!$C$6:$S$35,17,FALSE))</f>
        <v/>
      </c>
      <c r="AR269" s="236" t="str">
        <f>IF(AR267="","",VLOOKUP(AR267,'シフト記号表（勤務時間帯）'!$C$6:$S$35,17,FALSE))</f>
        <v/>
      </c>
      <c r="AS269" s="236" t="str">
        <f>IF(AS267="","",VLOOKUP(AS267,'シフト記号表（勤務時間帯）'!$C$6:$S$35,17,FALSE))</f>
        <v/>
      </c>
      <c r="AT269" s="237" t="str">
        <f>IF(AT267="","",VLOOKUP(AT267,'シフト記号表（勤務時間帯）'!$C$6:$S$35,17,FALSE))</f>
        <v/>
      </c>
      <c r="AU269" s="235" t="str">
        <f>IF(AU267="","",VLOOKUP(AU267,'シフト記号表（勤務時間帯）'!$C$6:$S$35,17,FALSE))</f>
        <v/>
      </c>
      <c r="AV269" s="236" t="str">
        <f>IF(AV267="","",VLOOKUP(AV267,'シフト記号表（勤務時間帯）'!$C$6:$S$35,17,FALSE))</f>
        <v/>
      </c>
      <c r="AW269" s="236" t="str">
        <f>IF(AW267="","",VLOOKUP(AW267,'シフト記号表（勤務時間帯）'!$C$6:$S$35,17,FALSE))</f>
        <v/>
      </c>
      <c r="AX269" s="509">
        <f>IF($BB$3="４週",SUM(S269:AT269),IF($BB$3="暦月",SUM(S269:AW269),""))</f>
        <v>0</v>
      </c>
      <c r="AY269" s="510"/>
      <c r="AZ269" s="511">
        <f>IF($BB$3="４週",AX269/4,IF($BB$3="暦月",'療養通所（100名）'!AX269/('療養通所（100名）'!$BB$8/7),""))</f>
        <v>0</v>
      </c>
      <c r="BA269" s="512"/>
      <c r="BB269" s="432"/>
      <c r="BC269" s="425"/>
      <c r="BD269" s="425"/>
      <c r="BE269" s="425"/>
      <c r="BF269" s="426"/>
    </row>
    <row r="270" spans="2:58" ht="20.25" customHeight="1" x14ac:dyDescent="0.4">
      <c r="B270" s="517">
        <f>B267+1</f>
        <v>83</v>
      </c>
      <c r="C270" s="381"/>
      <c r="D270" s="382"/>
      <c r="E270" s="383"/>
      <c r="F270" s="108"/>
      <c r="G270" s="418"/>
      <c r="H270" s="420"/>
      <c r="I270" s="413"/>
      <c r="J270" s="413"/>
      <c r="K270" s="414"/>
      <c r="L270" s="421"/>
      <c r="M270" s="422"/>
      <c r="N270" s="422"/>
      <c r="O270" s="423"/>
      <c r="P270" s="483" t="s">
        <v>44</v>
      </c>
      <c r="Q270" s="484"/>
      <c r="R270" s="485"/>
      <c r="S270" s="239"/>
      <c r="T270" s="238"/>
      <c r="U270" s="238"/>
      <c r="V270" s="238"/>
      <c r="W270" s="238"/>
      <c r="X270" s="238"/>
      <c r="Y270" s="240"/>
      <c r="Z270" s="239"/>
      <c r="AA270" s="238"/>
      <c r="AB270" s="238"/>
      <c r="AC270" s="238"/>
      <c r="AD270" s="238"/>
      <c r="AE270" s="238"/>
      <c r="AF270" s="240"/>
      <c r="AG270" s="239"/>
      <c r="AH270" s="238"/>
      <c r="AI270" s="238"/>
      <c r="AJ270" s="238"/>
      <c r="AK270" s="238"/>
      <c r="AL270" s="238"/>
      <c r="AM270" s="240"/>
      <c r="AN270" s="239"/>
      <c r="AO270" s="238"/>
      <c r="AP270" s="238"/>
      <c r="AQ270" s="238"/>
      <c r="AR270" s="238"/>
      <c r="AS270" s="238"/>
      <c r="AT270" s="240"/>
      <c r="AU270" s="239"/>
      <c r="AV270" s="238"/>
      <c r="AW270" s="238"/>
      <c r="AX270" s="589"/>
      <c r="AY270" s="590"/>
      <c r="AZ270" s="591"/>
      <c r="BA270" s="592"/>
      <c r="BB270" s="430"/>
      <c r="BC270" s="422"/>
      <c r="BD270" s="422"/>
      <c r="BE270" s="422"/>
      <c r="BF270" s="423"/>
    </row>
    <row r="271" spans="2:58" ht="20.25" customHeight="1" x14ac:dyDescent="0.4">
      <c r="B271" s="517"/>
      <c r="C271" s="384"/>
      <c r="D271" s="385"/>
      <c r="E271" s="386"/>
      <c r="F271" s="83"/>
      <c r="G271" s="408"/>
      <c r="H271" s="412"/>
      <c r="I271" s="413"/>
      <c r="J271" s="413"/>
      <c r="K271" s="414"/>
      <c r="L271" s="368"/>
      <c r="M271" s="369"/>
      <c r="N271" s="369"/>
      <c r="O271" s="370"/>
      <c r="P271" s="499" t="s">
        <v>15</v>
      </c>
      <c r="Q271" s="500"/>
      <c r="R271" s="501"/>
      <c r="S271" s="232" t="str">
        <f>IF(S270="","",VLOOKUP(S270,'シフト記号表（勤務時間帯）'!$C$6:$K$35,9,FALSE))</f>
        <v/>
      </c>
      <c r="T271" s="233" t="str">
        <f>IF(T270="","",VLOOKUP(T270,'シフト記号表（勤務時間帯）'!$C$6:$K$35,9,FALSE))</f>
        <v/>
      </c>
      <c r="U271" s="233" t="str">
        <f>IF(U270="","",VLOOKUP(U270,'シフト記号表（勤務時間帯）'!$C$6:$K$35,9,FALSE))</f>
        <v/>
      </c>
      <c r="V271" s="233" t="str">
        <f>IF(V270="","",VLOOKUP(V270,'シフト記号表（勤務時間帯）'!$C$6:$K$35,9,FALSE))</f>
        <v/>
      </c>
      <c r="W271" s="233" t="str">
        <f>IF(W270="","",VLOOKUP(W270,'シフト記号表（勤務時間帯）'!$C$6:$K$35,9,FALSE))</f>
        <v/>
      </c>
      <c r="X271" s="233" t="str">
        <f>IF(X270="","",VLOOKUP(X270,'シフト記号表（勤務時間帯）'!$C$6:$K$35,9,FALSE))</f>
        <v/>
      </c>
      <c r="Y271" s="234" t="str">
        <f>IF(Y270="","",VLOOKUP(Y270,'シフト記号表（勤務時間帯）'!$C$6:$K$35,9,FALSE))</f>
        <v/>
      </c>
      <c r="Z271" s="232" t="str">
        <f>IF(Z270="","",VLOOKUP(Z270,'シフト記号表（勤務時間帯）'!$C$6:$K$35,9,FALSE))</f>
        <v/>
      </c>
      <c r="AA271" s="233" t="str">
        <f>IF(AA270="","",VLOOKUP(AA270,'シフト記号表（勤務時間帯）'!$C$6:$K$35,9,FALSE))</f>
        <v/>
      </c>
      <c r="AB271" s="233" t="str">
        <f>IF(AB270="","",VLOOKUP(AB270,'シフト記号表（勤務時間帯）'!$C$6:$K$35,9,FALSE))</f>
        <v/>
      </c>
      <c r="AC271" s="233" t="str">
        <f>IF(AC270="","",VLOOKUP(AC270,'シフト記号表（勤務時間帯）'!$C$6:$K$35,9,FALSE))</f>
        <v/>
      </c>
      <c r="AD271" s="233" t="str">
        <f>IF(AD270="","",VLOOKUP(AD270,'シフト記号表（勤務時間帯）'!$C$6:$K$35,9,FALSE))</f>
        <v/>
      </c>
      <c r="AE271" s="233" t="str">
        <f>IF(AE270="","",VLOOKUP(AE270,'シフト記号表（勤務時間帯）'!$C$6:$K$35,9,FALSE))</f>
        <v/>
      </c>
      <c r="AF271" s="234" t="str">
        <f>IF(AF270="","",VLOOKUP(AF270,'シフト記号表（勤務時間帯）'!$C$6:$K$35,9,FALSE))</f>
        <v/>
      </c>
      <c r="AG271" s="232" t="str">
        <f>IF(AG270="","",VLOOKUP(AG270,'シフト記号表（勤務時間帯）'!$C$6:$K$35,9,FALSE))</f>
        <v/>
      </c>
      <c r="AH271" s="233" t="str">
        <f>IF(AH270="","",VLOOKUP(AH270,'シフト記号表（勤務時間帯）'!$C$6:$K$35,9,FALSE))</f>
        <v/>
      </c>
      <c r="AI271" s="233" t="str">
        <f>IF(AI270="","",VLOOKUP(AI270,'シフト記号表（勤務時間帯）'!$C$6:$K$35,9,FALSE))</f>
        <v/>
      </c>
      <c r="AJ271" s="233" t="str">
        <f>IF(AJ270="","",VLOOKUP(AJ270,'シフト記号表（勤務時間帯）'!$C$6:$K$35,9,FALSE))</f>
        <v/>
      </c>
      <c r="AK271" s="233" t="str">
        <f>IF(AK270="","",VLOOKUP(AK270,'シフト記号表（勤務時間帯）'!$C$6:$K$35,9,FALSE))</f>
        <v/>
      </c>
      <c r="AL271" s="233" t="str">
        <f>IF(AL270="","",VLOOKUP(AL270,'シフト記号表（勤務時間帯）'!$C$6:$K$35,9,FALSE))</f>
        <v/>
      </c>
      <c r="AM271" s="234" t="str">
        <f>IF(AM270="","",VLOOKUP(AM270,'シフト記号表（勤務時間帯）'!$C$6:$K$35,9,FALSE))</f>
        <v/>
      </c>
      <c r="AN271" s="232" t="str">
        <f>IF(AN270="","",VLOOKUP(AN270,'シフト記号表（勤務時間帯）'!$C$6:$K$35,9,FALSE))</f>
        <v/>
      </c>
      <c r="AO271" s="233" t="str">
        <f>IF(AO270="","",VLOOKUP(AO270,'シフト記号表（勤務時間帯）'!$C$6:$K$35,9,FALSE))</f>
        <v/>
      </c>
      <c r="AP271" s="233" t="str">
        <f>IF(AP270="","",VLOOKUP(AP270,'シフト記号表（勤務時間帯）'!$C$6:$K$35,9,FALSE))</f>
        <v/>
      </c>
      <c r="AQ271" s="233" t="str">
        <f>IF(AQ270="","",VLOOKUP(AQ270,'シフト記号表（勤務時間帯）'!$C$6:$K$35,9,FALSE))</f>
        <v/>
      </c>
      <c r="AR271" s="233" t="str">
        <f>IF(AR270="","",VLOOKUP(AR270,'シフト記号表（勤務時間帯）'!$C$6:$K$35,9,FALSE))</f>
        <v/>
      </c>
      <c r="AS271" s="233" t="str">
        <f>IF(AS270="","",VLOOKUP(AS270,'シフト記号表（勤務時間帯）'!$C$6:$K$35,9,FALSE))</f>
        <v/>
      </c>
      <c r="AT271" s="234" t="str">
        <f>IF(AT270="","",VLOOKUP(AT270,'シフト記号表（勤務時間帯）'!$C$6:$K$35,9,FALSE))</f>
        <v/>
      </c>
      <c r="AU271" s="232" t="str">
        <f>IF(AU270="","",VLOOKUP(AU270,'シフト記号表（勤務時間帯）'!$C$6:$K$35,9,FALSE))</f>
        <v/>
      </c>
      <c r="AV271" s="233" t="str">
        <f>IF(AV270="","",VLOOKUP(AV270,'シフト記号表（勤務時間帯）'!$C$6:$K$35,9,FALSE))</f>
        <v/>
      </c>
      <c r="AW271" s="233" t="str">
        <f>IF(AW270="","",VLOOKUP(AW270,'シフト記号表（勤務時間帯）'!$C$6:$K$35,9,FALSE))</f>
        <v/>
      </c>
      <c r="AX271" s="502">
        <f>IF($BB$3="４週",SUM(S271:AT271),IF($BB$3="暦月",SUM(S271:AW271),""))</f>
        <v>0</v>
      </c>
      <c r="AY271" s="503"/>
      <c r="AZ271" s="504">
        <f>IF($BB$3="４週",AX271/4,IF($BB$3="暦月",'療養通所（100名）'!AX271/('療養通所（100名）'!$BB$8/7),""))</f>
        <v>0</v>
      </c>
      <c r="BA271" s="505"/>
      <c r="BB271" s="431"/>
      <c r="BC271" s="369"/>
      <c r="BD271" s="369"/>
      <c r="BE271" s="369"/>
      <c r="BF271" s="370"/>
    </row>
    <row r="272" spans="2:58" ht="20.25" customHeight="1" x14ac:dyDescent="0.4">
      <c r="B272" s="517"/>
      <c r="C272" s="387"/>
      <c r="D272" s="388"/>
      <c r="E272" s="389"/>
      <c r="F272" s="111">
        <f>C270</f>
        <v>0</v>
      </c>
      <c r="G272" s="419"/>
      <c r="H272" s="412"/>
      <c r="I272" s="413"/>
      <c r="J272" s="413"/>
      <c r="K272" s="414"/>
      <c r="L272" s="424"/>
      <c r="M272" s="425"/>
      <c r="N272" s="425"/>
      <c r="O272" s="426"/>
      <c r="P272" s="514" t="s">
        <v>45</v>
      </c>
      <c r="Q272" s="515"/>
      <c r="R272" s="516"/>
      <c r="S272" s="235" t="str">
        <f>IF(S270="","",VLOOKUP(S270,'シフト記号表（勤務時間帯）'!$C$6:$S$35,17,FALSE))</f>
        <v/>
      </c>
      <c r="T272" s="236" t="str">
        <f>IF(T270="","",VLOOKUP(T270,'シフト記号表（勤務時間帯）'!$C$6:$S$35,17,FALSE))</f>
        <v/>
      </c>
      <c r="U272" s="236" t="str">
        <f>IF(U270="","",VLOOKUP(U270,'シフト記号表（勤務時間帯）'!$C$6:$S$35,17,FALSE))</f>
        <v/>
      </c>
      <c r="V272" s="236" t="str">
        <f>IF(V270="","",VLOOKUP(V270,'シフト記号表（勤務時間帯）'!$C$6:$S$35,17,FALSE))</f>
        <v/>
      </c>
      <c r="W272" s="236" t="str">
        <f>IF(W270="","",VLOOKUP(W270,'シフト記号表（勤務時間帯）'!$C$6:$S$35,17,FALSE))</f>
        <v/>
      </c>
      <c r="X272" s="236" t="str">
        <f>IF(X270="","",VLOOKUP(X270,'シフト記号表（勤務時間帯）'!$C$6:$S$35,17,FALSE))</f>
        <v/>
      </c>
      <c r="Y272" s="237" t="str">
        <f>IF(Y270="","",VLOOKUP(Y270,'シフト記号表（勤務時間帯）'!$C$6:$S$35,17,FALSE))</f>
        <v/>
      </c>
      <c r="Z272" s="235" t="str">
        <f>IF(Z270="","",VLOOKUP(Z270,'シフト記号表（勤務時間帯）'!$C$6:$S$35,17,FALSE))</f>
        <v/>
      </c>
      <c r="AA272" s="236" t="str">
        <f>IF(AA270="","",VLOOKUP(AA270,'シフト記号表（勤務時間帯）'!$C$6:$S$35,17,FALSE))</f>
        <v/>
      </c>
      <c r="AB272" s="236" t="str">
        <f>IF(AB270="","",VLOOKUP(AB270,'シフト記号表（勤務時間帯）'!$C$6:$S$35,17,FALSE))</f>
        <v/>
      </c>
      <c r="AC272" s="236" t="str">
        <f>IF(AC270="","",VLOOKUP(AC270,'シフト記号表（勤務時間帯）'!$C$6:$S$35,17,FALSE))</f>
        <v/>
      </c>
      <c r="AD272" s="236" t="str">
        <f>IF(AD270="","",VLOOKUP(AD270,'シフト記号表（勤務時間帯）'!$C$6:$S$35,17,FALSE))</f>
        <v/>
      </c>
      <c r="AE272" s="236" t="str">
        <f>IF(AE270="","",VLOOKUP(AE270,'シフト記号表（勤務時間帯）'!$C$6:$S$35,17,FALSE))</f>
        <v/>
      </c>
      <c r="AF272" s="237" t="str">
        <f>IF(AF270="","",VLOOKUP(AF270,'シフト記号表（勤務時間帯）'!$C$6:$S$35,17,FALSE))</f>
        <v/>
      </c>
      <c r="AG272" s="235" t="str">
        <f>IF(AG270="","",VLOOKUP(AG270,'シフト記号表（勤務時間帯）'!$C$6:$S$35,17,FALSE))</f>
        <v/>
      </c>
      <c r="AH272" s="236" t="str">
        <f>IF(AH270="","",VLOOKUP(AH270,'シフト記号表（勤務時間帯）'!$C$6:$S$35,17,FALSE))</f>
        <v/>
      </c>
      <c r="AI272" s="236" t="str">
        <f>IF(AI270="","",VLOOKUP(AI270,'シフト記号表（勤務時間帯）'!$C$6:$S$35,17,FALSE))</f>
        <v/>
      </c>
      <c r="AJ272" s="236" t="str">
        <f>IF(AJ270="","",VLOOKUP(AJ270,'シフト記号表（勤務時間帯）'!$C$6:$S$35,17,FALSE))</f>
        <v/>
      </c>
      <c r="AK272" s="236" t="str">
        <f>IF(AK270="","",VLOOKUP(AK270,'シフト記号表（勤務時間帯）'!$C$6:$S$35,17,FALSE))</f>
        <v/>
      </c>
      <c r="AL272" s="236" t="str">
        <f>IF(AL270="","",VLOOKUP(AL270,'シフト記号表（勤務時間帯）'!$C$6:$S$35,17,FALSE))</f>
        <v/>
      </c>
      <c r="AM272" s="237" t="str">
        <f>IF(AM270="","",VLOOKUP(AM270,'シフト記号表（勤務時間帯）'!$C$6:$S$35,17,FALSE))</f>
        <v/>
      </c>
      <c r="AN272" s="235" t="str">
        <f>IF(AN270="","",VLOOKUP(AN270,'シフト記号表（勤務時間帯）'!$C$6:$S$35,17,FALSE))</f>
        <v/>
      </c>
      <c r="AO272" s="236" t="str">
        <f>IF(AO270="","",VLOOKUP(AO270,'シフト記号表（勤務時間帯）'!$C$6:$S$35,17,FALSE))</f>
        <v/>
      </c>
      <c r="AP272" s="236" t="str">
        <f>IF(AP270="","",VLOOKUP(AP270,'シフト記号表（勤務時間帯）'!$C$6:$S$35,17,FALSE))</f>
        <v/>
      </c>
      <c r="AQ272" s="236" t="str">
        <f>IF(AQ270="","",VLOOKUP(AQ270,'シフト記号表（勤務時間帯）'!$C$6:$S$35,17,FALSE))</f>
        <v/>
      </c>
      <c r="AR272" s="236" t="str">
        <f>IF(AR270="","",VLOOKUP(AR270,'シフト記号表（勤務時間帯）'!$C$6:$S$35,17,FALSE))</f>
        <v/>
      </c>
      <c r="AS272" s="236" t="str">
        <f>IF(AS270="","",VLOOKUP(AS270,'シフト記号表（勤務時間帯）'!$C$6:$S$35,17,FALSE))</f>
        <v/>
      </c>
      <c r="AT272" s="237" t="str">
        <f>IF(AT270="","",VLOOKUP(AT270,'シフト記号表（勤務時間帯）'!$C$6:$S$35,17,FALSE))</f>
        <v/>
      </c>
      <c r="AU272" s="235" t="str">
        <f>IF(AU270="","",VLOOKUP(AU270,'シフト記号表（勤務時間帯）'!$C$6:$S$35,17,FALSE))</f>
        <v/>
      </c>
      <c r="AV272" s="236" t="str">
        <f>IF(AV270="","",VLOOKUP(AV270,'シフト記号表（勤務時間帯）'!$C$6:$S$35,17,FALSE))</f>
        <v/>
      </c>
      <c r="AW272" s="236" t="str">
        <f>IF(AW270="","",VLOOKUP(AW270,'シフト記号表（勤務時間帯）'!$C$6:$S$35,17,FALSE))</f>
        <v/>
      </c>
      <c r="AX272" s="509">
        <f>IF($BB$3="４週",SUM(S272:AT272),IF($BB$3="暦月",SUM(S272:AW272),""))</f>
        <v>0</v>
      </c>
      <c r="AY272" s="510"/>
      <c r="AZ272" s="511">
        <f>IF($BB$3="４週",AX272/4,IF($BB$3="暦月",'療養通所（100名）'!AX272/('療養通所（100名）'!$BB$8/7),""))</f>
        <v>0</v>
      </c>
      <c r="BA272" s="512"/>
      <c r="BB272" s="432"/>
      <c r="BC272" s="425"/>
      <c r="BD272" s="425"/>
      <c r="BE272" s="425"/>
      <c r="BF272" s="426"/>
    </row>
    <row r="273" spans="2:58" ht="20.25" customHeight="1" x14ac:dyDescent="0.4">
      <c r="B273" s="517">
        <f>B270+1</f>
        <v>84</v>
      </c>
      <c r="C273" s="381"/>
      <c r="D273" s="382"/>
      <c r="E273" s="383"/>
      <c r="F273" s="108"/>
      <c r="G273" s="418"/>
      <c r="H273" s="420"/>
      <c r="I273" s="413"/>
      <c r="J273" s="413"/>
      <c r="K273" s="414"/>
      <c r="L273" s="421"/>
      <c r="M273" s="422"/>
      <c r="N273" s="422"/>
      <c r="O273" s="423"/>
      <c r="P273" s="483" t="s">
        <v>44</v>
      </c>
      <c r="Q273" s="484"/>
      <c r="R273" s="485"/>
      <c r="S273" s="239"/>
      <c r="T273" s="238"/>
      <c r="U273" s="238"/>
      <c r="V273" s="238"/>
      <c r="W273" s="238"/>
      <c r="X273" s="238"/>
      <c r="Y273" s="240"/>
      <c r="Z273" s="239"/>
      <c r="AA273" s="238"/>
      <c r="AB273" s="238"/>
      <c r="AC273" s="238"/>
      <c r="AD273" s="238"/>
      <c r="AE273" s="238"/>
      <c r="AF273" s="240"/>
      <c r="AG273" s="239"/>
      <c r="AH273" s="238"/>
      <c r="AI273" s="238"/>
      <c r="AJ273" s="238"/>
      <c r="AK273" s="238"/>
      <c r="AL273" s="238"/>
      <c r="AM273" s="240"/>
      <c r="AN273" s="239"/>
      <c r="AO273" s="238"/>
      <c r="AP273" s="238"/>
      <c r="AQ273" s="238"/>
      <c r="AR273" s="238"/>
      <c r="AS273" s="238"/>
      <c r="AT273" s="240"/>
      <c r="AU273" s="239"/>
      <c r="AV273" s="238"/>
      <c r="AW273" s="238"/>
      <c r="AX273" s="589"/>
      <c r="AY273" s="590"/>
      <c r="AZ273" s="591"/>
      <c r="BA273" s="592"/>
      <c r="BB273" s="430"/>
      <c r="BC273" s="422"/>
      <c r="BD273" s="422"/>
      <c r="BE273" s="422"/>
      <c r="BF273" s="423"/>
    </row>
    <row r="274" spans="2:58" ht="20.25" customHeight="1" x14ac:dyDescent="0.4">
      <c r="B274" s="517"/>
      <c r="C274" s="384"/>
      <c r="D274" s="385"/>
      <c r="E274" s="386"/>
      <c r="F274" s="83"/>
      <c r="G274" s="408"/>
      <c r="H274" s="412"/>
      <c r="I274" s="413"/>
      <c r="J274" s="413"/>
      <c r="K274" s="414"/>
      <c r="L274" s="368"/>
      <c r="M274" s="369"/>
      <c r="N274" s="369"/>
      <c r="O274" s="370"/>
      <c r="P274" s="499" t="s">
        <v>15</v>
      </c>
      <c r="Q274" s="500"/>
      <c r="R274" s="501"/>
      <c r="S274" s="232" t="str">
        <f>IF(S273="","",VLOOKUP(S273,'シフト記号表（勤務時間帯）'!$C$6:$K$35,9,FALSE))</f>
        <v/>
      </c>
      <c r="T274" s="233" t="str">
        <f>IF(T273="","",VLOOKUP(T273,'シフト記号表（勤務時間帯）'!$C$6:$K$35,9,FALSE))</f>
        <v/>
      </c>
      <c r="U274" s="233" t="str">
        <f>IF(U273="","",VLOOKUP(U273,'シフト記号表（勤務時間帯）'!$C$6:$K$35,9,FALSE))</f>
        <v/>
      </c>
      <c r="V274" s="233" t="str">
        <f>IF(V273="","",VLOOKUP(V273,'シフト記号表（勤務時間帯）'!$C$6:$K$35,9,FALSE))</f>
        <v/>
      </c>
      <c r="W274" s="233" t="str">
        <f>IF(W273="","",VLOOKUP(W273,'シフト記号表（勤務時間帯）'!$C$6:$K$35,9,FALSE))</f>
        <v/>
      </c>
      <c r="X274" s="233" t="str">
        <f>IF(X273="","",VLOOKUP(X273,'シフト記号表（勤務時間帯）'!$C$6:$K$35,9,FALSE))</f>
        <v/>
      </c>
      <c r="Y274" s="234" t="str">
        <f>IF(Y273="","",VLOOKUP(Y273,'シフト記号表（勤務時間帯）'!$C$6:$K$35,9,FALSE))</f>
        <v/>
      </c>
      <c r="Z274" s="232" t="str">
        <f>IF(Z273="","",VLOOKUP(Z273,'シフト記号表（勤務時間帯）'!$C$6:$K$35,9,FALSE))</f>
        <v/>
      </c>
      <c r="AA274" s="233" t="str">
        <f>IF(AA273="","",VLOOKUP(AA273,'シフト記号表（勤務時間帯）'!$C$6:$K$35,9,FALSE))</f>
        <v/>
      </c>
      <c r="AB274" s="233" t="str">
        <f>IF(AB273="","",VLOOKUP(AB273,'シフト記号表（勤務時間帯）'!$C$6:$K$35,9,FALSE))</f>
        <v/>
      </c>
      <c r="AC274" s="233" t="str">
        <f>IF(AC273="","",VLOOKUP(AC273,'シフト記号表（勤務時間帯）'!$C$6:$K$35,9,FALSE))</f>
        <v/>
      </c>
      <c r="AD274" s="233" t="str">
        <f>IF(AD273="","",VLOOKUP(AD273,'シフト記号表（勤務時間帯）'!$C$6:$K$35,9,FALSE))</f>
        <v/>
      </c>
      <c r="AE274" s="233" t="str">
        <f>IF(AE273="","",VLOOKUP(AE273,'シフト記号表（勤務時間帯）'!$C$6:$K$35,9,FALSE))</f>
        <v/>
      </c>
      <c r="AF274" s="234" t="str">
        <f>IF(AF273="","",VLOOKUP(AF273,'シフト記号表（勤務時間帯）'!$C$6:$K$35,9,FALSE))</f>
        <v/>
      </c>
      <c r="AG274" s="232" t="str">
        <f>IF(AG273="","",VLOOKUP(AG273,'シフト記号表（勤務時間帯）'!$C$6:$K$35,9,FALSE))</f>
        <v/>
      </c>
      <c r="AH274" s="233" t="str">
        <f>IF(AH273="","",VLOOKUP(AH273,'シフト記号表（勤務時間帯）'!$C$6:$K$35,9,FALSE))</f>
        <v/>
      </c>
      <c r="AI274" s="233" t="str">
        <f>IF(AI273="","",VLOOKUP(AI273,'シフト記号表（勤務時間帯）'!$C$6:$K$35,9,FALSE))</f>
        <v/>
      </c>
      <c r="AJ274" s="233" t="str">
        <f>IF(AJ273="","",VLOOKUP(AJ273,'シフト記号表（勤務時間帯）'!$C$6:$K$35,9,FALSE))</f>
        <v/>
      </c>
      <c r="AK274" s="233" t="str">
        <f>IF(AK273="","",VLOOKUP(AK273,'シフト記号表（勤務時間帯）'!$C$6:$K$35,9,FALSE))</f>
        <v/>
      </c>
      <c r="AL274" s="233" t="str">
        <f>IF(AL273="","",VLOOKUP(AL273,'シフト記号表（勤務時間帯）'!$C$6:$K$35,9,FALSE))</f>
        <v/>
      </c>
      <c r="AM274" s="234" t="str">
        <f>IF(AM273="","",VLOOKUP(AM273,'シフト記号表（勤務時間帯）'!$C$6:$K$35,9,FALSE))</f>
        <v/>
      </c>
      <c r="AN274" s="232" t="str">
        <f>IF(AN273="","",VLOOKUP(AN273,'シフト記号表（勤務時間帯）'!$C$6:$K$35,9,FALSE))</f>
        <v/>
      </c>
      <c r="AO274" s="233" t="str">
        <f>IF(AO273="","",VLOOKUP(AO273,'シフト記号表（勤務時間帯）'!$C$6:$K$35,9,FALSE))</f>
        <v/>
      </c>
      <c r="AP274" s="233" t="str">
        <f>IF(AP273="","",VLOOKUP(AP273,'シフト記号表（勤務時間帯）'!$C$6:$K$35,9,FALSE))</f>
        <v/>
      </c>
      <c r="AQ274" s="233" t="str">
        <f>IF(AQ273="","",VLOOKUP(AQ273,'シフト記号表（勤務時間帯）'!$C$6:$K$35,9,FALSE))</f>
        <v/>
      </c>
      <c r="AR274" s="233" t="str">
        <f>IF(AR273="","",VLOOKUP(AR273,'シフト記号表（勤務時間帯）'!$C$6:$K$35,9,FALSE))</f>
        <v/>
      </c>
      <c r="AS274" s="233" t="str">
        <f>IF(AS273="","",VLOOKUP(AS273,'シフト記号表（勤務時間帯）'!$C$6:$K$35,9,FALSE))</f>
        <v/>
      </c>
      <c r="AT274" s="234" t="str">
        <f>IF(AT273="","",VLOOKUP(AT273,'シフト記号表（勤務時間帯）'!$C$6:$K$35,9,FALSE))</f>
        <v/>
      </c>
      <c r="AU274" s="232" t="str">
        <f>IF(AU273="","",VLOOKUP(AU273,'シフト記号表（勤務時間帯）'!$C$6:$K$35,9,FALSE))</f>
        <v/>
      </c>
      <c r="AV274" s="233" t="str">
        <f>IF(AV273="","",VLOOKUP(AV273,'シフト記号表（勤務時間帯）'!$C$6:$K$35,9,FALSE))</f>
        <v/>
      </c>
      <c r="AW274" s="233" t="str">
        <f>IF(AW273="","",VLOOKUP(AW273,'シフト記号表（勤務時間帯）'!$C$6:$K$35,9,FALSE))</f>
        <v/>
      </c>
      <c r="AX274" s="502">
        <f>IF($BB$3="４週",SUM(S274:AT274),IF($BB$3="暦月",SUM(S274:AW274),""))</f>
        <v>0</v>
      </c>
      <c r="AY274" s="503"/>
      <c r="AZ274" s="504">
        <f>IF($BB$3="４週",AX274/4,IF($BB$3="暦月",'療養通所（100名）'!AX274/('療養通所（100名）'!$BB$8/7),""))</f>
        <v>0</v>
      </c>
      <c r="BA274" s="505"/>
      <c r="BB274" s="431"/>
      <c r="BC274" s="369"/>
      <c r="BD274" s="369"/>
      <c r="BE274" s="369"/>
      <c r="BF274" s="370"/>
    </row>
    <row r="275" spans="2:58" ht="20.25" customHeight="1" x14ac:dyDescent="0.4">
      <c r="B275" s="517"/>
      <c r="C275" s="387"/>
      <c r="D275" s="388"/>
      <c r="E275" s="389"/>
      <c r="F275" s="111">
        <f>C273</f>
        <v>0</v>
      </c>
      <c r="G275" s="419"/>
      <c r="H275" s="412"/>
      <c r="I275" s="413"/>
      <c r="J275" s="413"/>
      <c r="K275" s="414"/>
      <c r="L275" s="424"/>
      <c r="M275" s="425"/>
      <c r="N275" s="425"/>
      <c r="O275" s="426"/>
      <c r="P275" s="514" t="s">
        <v>45</v>
      </c>
      <c r="Q275" s="515"/>
      <c r="R275" s="516"/>
      <c r="S275" s="235" t="str">
        <f>IF(S273="","",VLOOKUP(S273,'シフト記号表（勤務時間帯）'!$C$6:$S$35,17,FALSE))</f>
        <v/>
      </c>
      <c r="T275" s="236" t="str">
        <f>IF(T273="","",VLOOKUP(T273,'シフト記号表（勤務時間帯）'!$C$6:$S$35,17,FALSE))</f>
        <v/>
      </c>
      <c r="U275" s="236" t="str">
        <f>IF(U273="","",VLOOKUP(U273,'シフト記号表（勤務時間帯）'!$C$6:$S$35,17,FALSE))</f>
        <v/>
      </c>
      <c r="V275" s="236" t="str">
        <f>IF(V273="","",VLOOKUP(V273,'シフト記号表（勤務時間帯）'!$C$6:$S$35,17,FALSE))</f>
        <v/>
      </c>
      <c r="W275" s="236" t="str">
        <f>IF(W273="","",VLOOKUP(W273,'シフト記号表（勤務時間帯）'!$C$6:$S$35,17,FALSE))</f>
        <v/>
      </c>
      <c r="X275" s="236" t="str">
        <f>IF(X273="","",VLOOKUP(X273,'シフト記号表（勤務時間帯）'!$C$6:$S$35,17,FALSE))</f>
        <v/>
      </c>
      <c r="Y275" s="237" t="str">
        <f>IF(Y273="","",VLOOKUP(Y273,'シフト記号表（勤務時間帯）'!$C$6:$S$35,17,FALSE))</f>
        <v/>
      </c>
      <c r="Z275" s="235" t="str">
        <f>IF(Z273="","",VLOOKUP(Z273,'シフト記号表（勤務時間帯）'!$C$6:$S$35,17,FALSE))</f>
        <v/>
      </c>
      <c r="AA275" s="236" t="str">
        <f>IF(AA273="","",VLOOKUP(AA273,'シフト記号表（勤務時間帯）'!$C$6:$S$35,17,FALSE))</f>
        <v/>
      </c>
      <c r="AB275" s="236" t="str">
        <f>IF(AB273="","",VLOOKUP(AB273,'シフト記号表（勤務時間帯）'!$C$6:$S$35,17,FALSE))</f>
        <v/>
      </c>
      <c r="AC275" s="236" t="str">
        <f>IF(AC273="","",VLOOKUP(AC273,'シフト記号表（勤務時間帯）'!$C$6:$S$35,17,FALSE))</f>
        <v/>
      </c>
      <c r="AD275" s="236" t="str">
        <f>IF(AD273="","",VLOOKUP(AD273,'シフト記号表（勤務時間帯）'!$C$6:$S$35,17,FALSE))</f>
        <v/>
      </c>
      <c r="AE275" s="236" t="str">
        <f>IF(AE273="","",VLOOKUP(AE273,'シフト記号表（勤務時間帯）'!$C$6:$S$35,17,FALSE))</f>
        <v/>
      </c>
      <c r="AF275" s="237" t="str">
        <f>IF(AF273="","",VLOOKUP(AF273,'シフト記号表（勤務時間帯）'!$C$6:$S$35,17,FALSE))</f>
        <v/>
      </c>
      <c r="AG275" s="235" t="str">
        <f>IF(AG273="","",VLOOKUP(AG273,'シフト記号表（勤務時間帯）'!$C$6:$S$35,17,FALSE))</f>
        <v/>
      </c>
      <c r="AH275" s="236" t="str">
        <f>IF(AH273="","",VLOOKUP(AH273,'シフト記号表（勤務時間帯）'!$C$6:$S$35,17,FALSE))</f>
        <v/>
      </c>
      <c r="AI275" s="236" t="str">
        <f>IF(AI273="","",VLOOKUP(AI273,'シフト記号表（勤務時間帯）'!$C$6:$S$35,17,FALSE))</f>
        <v/>
      </c>
      <c r="AJ275" s="236" t="str">
        <f>IF(AJ273="","",VLOOKUP(AJ273,'シフト記号表（勤務時間帯）'!$C$6:$S$35,17,FALSE))</f>
        <v/>
      </c>
      <c r="AK275" s="236" t="str">
        <f>IF(AK273="","",VLOOKUP(AK273,'シフト記号表（勤務時間帯）'!$C$6:$S$35,17,FALSE))</f>
        <v/>
      </c>
      <c r="AL275" s="236" t="str">
        <f>IF(AL273="","",VLOOKUP(AL273,'シフト記号表（勤務時間帯）'!$C$6:$S$35,17,FALSE))</f>
        <v/>
      </c>
      <c r="AM275" s="237" t="str">
        <f>IF(AM273="","",VLOOKUP(AM273,'シフト記号表（勤務時間帯）'!$C$6:$S$35,17,FALSE))</f>
        <v/>
      </c>
      <c r="AN275" s="235" t="str">
        <f>IF(AN273="","",VLOOKUP(AN273,'シフト記号表（勤務時間帯）'!$C$6:$S$35,17,FALSE))</f>
        <v/>
      </c>
      <c r="AO275" s="236" t="str">
        <f>IF(AO273="","",VLOOKUP(AO273,'シフト記号表（勤務時間帯）'!$C$6:$S$35,17,FALSE))</f>
        <v/>
      </c>
      <c r="AP275" s="236" t="str">
        <f>IF(AP273="","",VLOOKUP(AP273,'シフト記号表（勤務時間帯）'!$C$6:$S$35,17,FALSE))</f>
        <v/>
      </c>
      <c r="AQ275" s="236" t="str">
        <f>IF(AQ273="","",VLOOKUP(AQ273,'シフト記号表（勤務時間帯）'!$C$6:$S$35,17,FALSE))</f>
        <v/>
      </c>
      <c r="AR275" s="236" t="str">
        <f>IF(AR273="","",VLOOKUP(AR273,'シフト記号表（勤務時間帯）'!$C$6:$S$35,17,FALSE))</f>
        <v/>
      </c>
      <c r="AS275" s="236" t="str">
        <f>IF(AS273="","",VLOOKUP(AS273,'シフト記号表（勤務時間帯）'!$C$6:$S$35,17,FALSE))</f>
        <v/>
      </c>
      <c r="AT275" s="237" t="str">
        <f>IF(AT273="","",VLOOKUP(AT273,'シフト記号表（勤務時間帯）'!$C$6:$S$35,17,FALSE))</f>
        <v/>
      </c>
      <c r="AU275" s="235" t="str">
        <f>IF(AU273="","",VLOOKUP(AU273,'シフト記号表（勤務時間帯）'!$C$6:$S$35,17,FALSE))</f>
        <v/>
      </c>
      <c r="AV275" s="236" t="str">
        <f>IF(AV273="","",VLOOKUP(AV273,'シフト記号表（勤務時間帯）'!$C$6:$S$35,17,FALSE))</f>
        <v/>
      </c>
      <c r="AW275" s="236" t="str">
        <f>IF(AW273="","",VLOOKUP(AW273,'シフト記号表（勤務時間帯）'!$C$6:$S$35,17,FALSE))</f>
        <v/>
      </c>
      <c r="AX275" s="509">
        <f>IF($BB$3="４週",SUM(S275:AT275),IF($BB$3="暦月",SUM(S275:AW275),""))</f>
        <v>0</v>
      </c>
      <c r="AY275" s="510"/>
      <c r="AZ275" s="511">
        <f>IF($BB$3="４週",AX275/4,IF($BB$3="暦月",'療養通所（100名）'!AX275/('療養通所（100名）'!$BB$8/7),""))</f>
        <v>0</v>
      </c>
      <c r="BA275" s="512"/>
      <c r="BB275" s="432"/>
      <c r="BC275" s="425"/>
      <c r="BD275" s="425"/>
      <c r="BE275" s="425"/>
      <c r="BF275" s="426"/>
    </row>
    <row r="276" spans="2:58" ht="20.25" customHeight="1" x14ac:dyDescent="0.4">
      <c r="B276" s="517">
        <f>B273+1</f>
        <v>85</v>
      </c>
      <c r="C276" s="381"/>
      <c r="D276" s="382"/>
      <c r="E276" s="383"/>
      <c r="F276" s="108"/>
      <c r="G276" s="418"/>
      <c r="H276" s="420"/>
      <c r="I276" s="413"/>
      <c r="J276" s="413"/>
      <c r="K276" s="414"/>
      <c r="L276" s="421"/>
      <c r="M276" s="422"/>
      <c r="N276" s="422"/>
      <c r="O276" s="423"/>
      <c r="P276" s="483" t="s">
        <v>44</v>
      </c>
      <c r="Q276" s="484"/>
      <c r="R276" s="485"/>
      <c r="S276" s="239"/>
      <c r="T276" s="238"/>
      <c r="U276" s="238"/>
      <c r="V276" s="238"/>
      <c r="W276" s="238"/>
      <c r="X276" s="238"/>
      <c r="Y276" s="240"/>
      <c r="Z276" s="239"/>
      <c r="AA276" s="238"/>
      <c r="AB276" s="238"/>
      <c r="AC276" s="238"/>
      <c r="AD276" s="238"/>
      <c r="AE276" s="238"/>
      <c r="AF276" s="240"/>
      <c r="AG276" s="239"/>
      <c r="AH276" s="238"/>
      <c r="AI276" s="238"/>
      <c r="AJ276" s="238"/>
      <c r="AK276" s="238"/>
      <c r="AL276" s="238"/>
      <c r="AM276" s="240"/>
      <c r="AN276" s="239"/>
      <c r="AO276" s="238"/>
      <c r="AP276" s="238"/>
      <c r="AQ276" s="238"/>
      <c r="AR276" s="238"/>
      <c r="AS276" s="238"/>
      <c r="AT276" s="240"/>
      <c r="AU276" s="239"/>
      <c r="AV276" s="238"/>
      <c r="AW276" s="238"/>
      <c r="AX276" s="589"/>
      <c r="AY276" s="590"/>
      <c r="AZ276" s="591"/>
      <c r="BA276" s="592"/>
      <c r="BB276" s="430"/>
      <c r="BC276" s="422"/>
      <c r="BD276" s="422"/>
      <c r="BE276" s="422"/>
      <c r="BF276" s="423"/>
    </row>
    <row r="277" spans="2:58" ht="20.25" customHeight="1" x14ac:dyDescent="0.4">
      <c r="B277" s="517"/>
      <c r="C277" s="384"/>
      <c r="D277" s="385"/>
      <c r="E277" s="386"/>
      <c r="F277" s="83"/>
      <c r="G277" s="408"/>
      <c r="H277" s="412"/>
      <c r="I277" s="413"/>
      <c r="J277" s="413"/>
      <c r="K277" s="414"/>
      <c r="L277" s="368"/>
      <c r="M277" s="369"/>
      <c r="N277" s="369"/>
      <c r="O277" s="370"/>
      <c r="P277" s="499" t="s">
        <v>15</v>
      </c>
      <c r="Q277" s="500"/>
      <c r="R277" s="501"/>
      <c r="S277" s="232" t="str">
        <f>IF(S276="","",VLOOKUP(S276,'シフト記号表（勤務時間帯）'!$C$6:$K$35,9,FALSE))</f>
        <v/>
      </c>
      <c r="T277" s="233" t="str">
        <f>IF(T276="","",VLOOKUP(T276,'シフト記号表（勤務時間帯）'!$C$6:$K$35,9,FALSE))</f>
        <v/>
      </c>
      <c r="U277" s="233" t="str">
        <f>IF(U276="","",VLOOKUP(U276,'シフト記号表（勤務時間帯）'!$C$6:$K$35,9,FALSE))</f>
        <v/>
      </c>
      <c r="V277" s="233" t="str">
        <f>IF(V276="","",VLOOKUP(V276,'シフト記号表（勤務時間帯）'!$C$6:$K$35,9,FALSE))</f>
        <v/>
      </c>
      <c r="W277" s="233" t="str">
        <f>IF(W276="","",VLOOKUP(W276,'シフト記号表（勤務時間帯）'!$C$6:$K$35,9,FALSE))</f>
        <v/>
      </c>
      <c r="X277" s="233" t="str">
        <f>IF(X276="","",VLOOKUP(X276,'シフト記号表（勤務時間帯）'!$C$6:$K$35,9,FALSE))</f>
        <v/>
      </c>
      <c r="Y277" s="234" t="str">
        <f>IF(Y276="","",VLOOKUP(Y276,'シフト記号表（勤務時間帯）'!$C$6:$K$35,9,FALSE))</f>
        <v/>
      </c>
      <c r="Z277" s="232" t="str">
        <f>IF(Z276="","",VLOOKUP(Z276,'シフト記号表（勤務時間帯）'!$C$6:$K$35,9,FALSE))</f>
        <v/>
      </c>
      <c r="AA277" s="233" t="str">
        <f>IF(AA276="","",VLOOKUP(AA276,'シフト記号表（勤務時間帯）'!$C$6:$K$35,9,FALSE))</f>
        <v/>
      </c>
      <c r="AB277" s="233" t="str">
        <f>IF(AB276="","",VLOOKUP(AB276,'シフト記号表（勤務時間帯）'!$C$6:$K$35,9,FALSE))</f>
        <v/>
      </c>
      <c r="AC277" s="233" t="str">
        <f>IF(AC276="","",VLOOKUP(AC276,'シフト記号表（勤務時間帯）'!$C$6:$K$35,9,FALSE))</f>
        <v/>
      </c>
      <c r="AD277" s="233" t="str">
        <f>IF(AD276="","",VLOOKUP(AD276,'シフト記号表（勤務時間帯）'!$C$6:$K$35,9,FALSE))</f>
        <v/>
      </c>
      <c r="AE277" s="233" t="str">
        <f>IF(AE276="","",VLOOKUP(AE276,'シフト記号表（勤務時間帯）'!$C$6:$K$35,9,FALSE))</f>
        <v/>
      </c>
      <c r="AF277" s="234" t="str">
        <f>IF(AF276="","",VLOOKUP(AF276,'シフト記号表（勤務時間帯）'!$C$6:$K$35,9,FALSE))</f>
        <v/>
      </c>
      <c r="AG277" s="232" t="str">
        <f>IF(AG276="","",VLOOKUP(AG276,'シフト記号表（勤務時間帯）'!$C$6:$K$35,9,FALSE))</f>
        <v/>
      </c>
      <c r="AH277" s="233" t="str">
        <f>IF(AH276="","",VLOOKUP(AH276,'シフト記号表（勤務時間帯）'!$C$6:$K$35,9,FALSE))</f>
        <v/>
      </c>
      <c r="AI277" s="233" t="str">
        <f>IF(AI276="","",VLOOKUP(AI276,'シフト記号表（勤務時間帯）'!$C$6:$K$35,9,FALSE))</f>
        <v/>
      </c>
      <c r="AJ277" s="233" t="str">
        <f>IF(AJ276="","",VLOOKUP(AJ276,'シフト記号表（勤務時間帯）'!$C$6:$K$35,9,FALSE))</f>
        <v/>
      </c>
      <c r="AK277" s="233" t="str">
        <f>IF(AK276="","",VLOOKUP(AK276,'シフト記号表（勤務時間帯）'!$C$6:$K$35,9,FALSE))</f>
        <v/>
      </c>
      <c r="AL277" s="233" t="str">
        <f>IF(AL276="","",VLOOKUP(AL276,'シフト記号表（勤務時間帯）'!$C$6:$K$35,9,FALSE))</f>
        <v/>
      </c>
      <c r="AM277" s="234" t="str">
        <f>IF(AM276="","",VLOOKUP(AM276,'シフト記号表（勤務時間帯）'!$C$6:$K$35,9,FALSE))</f>
        <v/>
      </c>
      <c r="AN277" s="232" t="str">
        <f>IF(AN276="","",VLOOKUP(AN276,'シフト記号表（勤務時間帯）'!$C$6:$K$35,9,FALSE))</f>
        <v/>
      </c>
      <c r="AO277" s="233" t="str">
        <f>IF(AO276="","",VLOOKUP(AO276,'シフト記号表（勤務時間帯）'!$C$6:$K$35,9,FALSE))</f>
        <v/>
      </c>
      <c r="AP277" s="233" t="str">
        <f>IF(AP276="","",VLOOKUP(AP276,'シフト記号表（勤務時間帯）'!$C$6:$K$35,9,FALSE))</f>
        <v/>
      </c>
      <c r="AQ277" s="233" t="str">
        <f>IF(AQ276="","",VLOOKUP(AQ276,'シフト記号表（勤務時間帯）'!$C$6:$K$35,9,FALSE))</f>
        <v/>
      </c>
      <c r="AR277" s="233" t="str">
        <f>IF(AR276="","",VLOOKUP(AR276,'シフト記号表（勤務時間帯）'!$C$6:$K$35,9,FALSE))</f>
        <v/>
      </c>
      <c r="AS277" s="233" t="str">
        <f>IF(AS276="","",VLOOKUP(AS276,'シフト記号表（勤務時間帯）'!$C$6:$K$35,9,FALSE))</f>
        <v/>
      </c>
      <c r="AT277" s="234" t="str">
        <f>IF(AT276="","",VLOOKUP(AT276,'シフト記号表（勤務時間帯）'!$C$6:$K$35,9,FALSE))</f>
        <v/>
      </c>
      <c r="AU277" s="232" t="str">
        <f>IF(AU276="","",VLOOKUP(AU276,'シフト記号表（勤務時間帯）'!$C$6:$K$35,9,FALSE))</f>
        <v/>
      </c>
      <c r="AV277" s="233" t="str">
        <f>IF(AV276="","",VLOOKUP(AV276,'シフト記号表（勤務時間帯）'!$C$6:$K$35,9,FALSE))</f>
        <v/>
      </c>
      <c r="AW277" s="233" t="str">
        <f>IF(AW276="","",VLOOKUP(AW276,'シフト記号表（勤務時間帯）'!$C$6:$K$35,9,FALSE))</f>
        <v/>
      </c>
      <c r="AX277" s="502">
        <f>IF($BB$3="４週",SUM(S277:AT277),IF($BB$3="暦月",SUM(S277:AW277),""))</f>
        <v>0</v>
      </c>
      <c r="AY277" s="503"/>
      <c r="AZ277" s="504">
        <f>IF($BB$3="４週",AX277/4,IF($BB$3="暦月",'療養通所（100名）'!AX277/('療養通所（100名）'!$BB$8/7),""))</f>
        <v>0</v>
      </c>
      <c r="BA277" s="505"/>
      <c r="BB277" s="431"/>
      <c r="BC277" s="369"/>
      <c r="BD277" s="369"/>
      <c r="BE277" s="369"/>
      <c r="BF277" s="370"/>
    </row>
    <row r="278" spans="2:58" ht="20.25" customHeight="1" x14ac:dyDescent="0.4">
      <c r="B278" s="517"/>
      <c r="C278" s="387"/>
      <c r="D278" s="388"/>
      <c r="E278" s="389"/>
      <c r="F278" s="111">
        <f>C276</f>
        <v>0</v>
      </c>
      <c r="G278" s="419"/>
      <c r="H278" s="412"/>
      <c r="I278" s="413"/>
      <c r="J278" s="413"/>
      <c r="K278" s="414"/>
      <c r="L278" s="424"/>
      <c r="M278" s="425"/>
      <c r="N278" s="425"/>
      <c r="O278" s="426"/>
      <c r="P278" s="514" t="s">
        <v>45</v>
      </c>
      <c r="Q278" s="515"/>
      <c r="R278" s="516"/>
      <c r="S278" s="235" t="str">
        <f>IF(S276="","",VLOOKUP(S276,'シフト記号表（勤務時間帯）'!$C$6:$S$35,17,FALSE))</f>
        <v/>
      </c>
      <c r="T278" s="236" t="str">
        <f>IF(T276="","",VLOOKUP(T276,'シフト記号表（勤務時間帯）'!$C$6:$S$35,17,FALSE))</f>
        <v/>
      </c>
      <c r="U278" s="236" t="str">
        <f>IF(U276="","",VLOOKUP(U276,'シフト記号表（勤務時間帯）'!$C$6:$S$35,17,FALSE))</f>
        <v/>
      </c>
      <c r="V278" s="236" t="str">
        <f>IF(V276="","",VLOOKUP(V276,'シフト記号表（勤務時間帯）'!$C$6:$S$35,17,FALSE))</f>
        <v/>
      </c>
      <c r="W278" s="236" t="str">
        <f>IF(W276="","",VLOOKUP(W276,'シフト記号表（勤務時間帯）'!$C$6:$S$35,17,FALSE))</f>
        <v/>
      </c>
      <c r="X278" s="236" t="str">
        <f>IF(X276="","",VLOOKUP(X276,'シフト記号表（勤務時間帯）'!$C$6:$S$35,17,FALSE))</f>
        <v/>
      </c>
      <c r="Y278" s="237" t="str">
        <f>IF(Y276="","",VLOOKUP(Y276,'シフト記号表（勤務時間帯）'!$C$6:$S$35,17,FALSE))</f>
        <v/>
      </c>
      <c r="Z278" s="235" t="str">
        <f>IF(Z276="","",VLOOKUP(Z276,'シフト記号表（勤務時間帯）'!$C$6:$S$35,17,FALSE))</f>
        <v/>
      </c>
      <c r="AA278" s="236" t="str">
        <f>IF(AA276="","",VLOOKUP(AA276,'シフト記号表（勤務時間帯）'!$C$6:$S$35,17,FALSE))</f>
        <v/>
      </c>
      <c r="AB278" s="236" t="str">
        <f>IF(AB276="","",VLOOKUP(AB276,'シフト記号表（勤務時間帯）'!$C$6:$S$35,17,FALSE))</f>
        <v/>
      </c>
      <c r="AC278" s="236" t="str">
        <f>IF(AC276="","",VLOOKUP(AC276,'シフト記号表（勤務時間帯）'!$C$6:$S$35,17,FALSE))</f>
        <v/>
      </c>
      <c r="AD278" s="236" t="str">
        <f>IF(AD276="","",VLOOKUP(AD276,'シフト記号表（勤務時間帯）'!$C$6:$S$35,17,FALSE))</f>
        <v/>
      </c>
      <c r="AE278" s="236" t="str">
        <f>IF(AE276="","",VLOOKUP(AE276,'シフト記号表（勤務時間帯）'!$C$6:$S$35,17,FALSE))</f>
        <v/>
      </c>
      <c r="AF278" s="237" t="str">
        <f>IF(AF276="","",VLOOKUP(AF276,'シフト記号表（勤務時間帯）'!$C$6:$S$35,17,FALSE))</f>
        <v/>
      </c>
      <c r="AG278" s="235" t="str">
        <f>IF(AG276="","",VLOOKUP(AG276,'シフト記号表（勤務時間帯）'!$C$6:$S$35,17,FALSE))</f>
        <v/>
      </c>
      <c r="AH278" s="236" t="str">
        <f>IF(AH276="","",VLOOKUP(AH276,'シフト記号表（勤務時間帯）'!$C$6:$S$35,17,FALSE))</f>
        <v/>
      </c>
      <c r="AI278" s="236" t="str">
        <f>IF(AI276="","",VLOOKUP(AI276,'シフト記号表（勤務時間帯）'!$C$6:$S$35,17,FALSE))</f>
        <v/>
      </c>
      <c r="AJ278" s="236" t="str">
        <f>IF(AJ276="","",VLOOKUP(AJ276,'シフト記号表（勤務時間帯）'!$C$6:$S$35,17,FALSE))</f>
        <v/>
      </c>
      <c r="AK278" s="236" t="str">
        <f>IF(AK276="","",VLOOKUP(AK276,'シフト記号表（勤務時間帯）'!$C$6:$S$35,17,FALSE))</f>
        <v/>
      </c>
      <c r="AL278" s="236" t="str">
        <f>IF(AL276="","",VLOOKUP(AL276,'シフト記号表（勤務時間帯）'!$C$6:$S$35,17,FALSE))</f>
        <v/>
      </c>
      <c r="AM278" s="237" t="str">
        <f>IF(AM276="","",VLOOKUP(AM276,'シフト記号表（勤務時間帯）'!$C$6:$S$35,17,FALSE))</f>
        <v/>
      </c>
      <c r="AN278" s="235" t="str">
        <f>IF(AN276="","",VLOOKUP(AN276,'シフト記号表（勤務時間帯）'!$C$6:$S$35,17,FALSE))</f>
        <v/>
      </c>
      <c r="AO278" s="236" t="str">
        <f>IF(AO276="","",VLOOKUP(AO276,'シフト記号表（勤務時間帯）'!$C$6:$S$35,17,FALSE))</f>
        <v/>
      </c>
      <c r="AP278" s="236" t="str">
        <f>IF(AP276="","",VLOOKUP(AP276,'シフト記号表（勤務時間帯）'!$C$6:$S$35,17,FALSE))</f>
        <v/>
      </c>
      <c r="AQ278" s="236" t="str">
        <f>IF(AQ276="","",VLOOKUP(AQ276,'シフト記号表（勤務時間帯）'!$C$6:$S$35,17,FALSE))</f>
        <v/>
      </c>
      <c r="AR278" s="236" t="str">
        <f>IF(AR276="","",VLOOKUP(AR276,'シフト記号表（勤務時間帯）'!$C$6:$S$35,17,FALSE))</f>
        <v/>
      </c>
      <c r="AS278" s="236" t="str">
        <f>IF(AS276="","",VLOOKUP(AS276,'シフト記号表（勤務時間帯）'!$C$6:$S$35,17,FALSE))</f>
        <v/>
      </c>
      <c r="AT278" s="237" t="str">
        <f>IF(AT276="","",VLOOKUP(AT276,'シフト記号表（勤務時間帯）'!$C$6:$S$35,17,FALSE))</f>
        <v/>
      </c>
      <c r="AU278" s="235" t="str">
        <f>IF(AU276="","",VLOOKUP(AU276,'シフト記号表（勤務時間帯）'!$C$6:$S$35,17,FALSE))</f>
        <v/>
      </c>
      <c r="AV278" s="236" t="str">
        <f>IF(AV276="","",VLOOKUP(AV276,'シフト記号表（勤務時間帯）'!$C$6:$S$35,17,FALSE))</f>
        <v/>
      </c>
      <c r="AW278" s="236" t="str">
        <f>IF(AW276="","",VLOOKUP(AW276,'シフト記号表（勤務時間帯）'!$C$6:$S$35,17,FALSE))</f>
        <v/>
      </c>
      <c r="AX278" s="509">
        <f>IF($BB$3="４週",SUM(S278:AT278),IF($BB$3="暦月",SUM(S278:AW278),""))</f>
        <v>0</v>
      </c>
      <c r="AY278" s="510"/>
      <c r="AZ278" s="511">
        <f>IF($BB$3="４週",AX278/4,IF($BB$3="暦月",'療養通所（100名）'!AX278/('療養通所（100名）'!$BB$8/7),""))</f>
        <v>0</v>
      </c>
      <c r="BA278" s="512"/>
      <c r="BB278" s="432"/>
      <c r="BC278" s="425"/>
      <c r="BD278" s="425"/>
      <c r="BE278" s="425"/>
      <c r="BF278" s="426"/>
    </row>
    <row r="279" spans="2:58" ht="20.25" customHeight="1" x14ac:dyDescent="0.4">
      <c r="B279" s="517">
        <f>B276+1</f>
        <v>86</v>
      </c>
      <c r="C279" s="381"/>
      <c r="D279" s="382"/>
      <c r="E279" s="383"/>
      <c r="F279" s="108"/>
      <c r="G279" s="418"/>
      <c r="H279" s="420"/>
      <c r="I279" s="413"/>
      <c r="J279" s="413"/>
      <c r="K279" s="414"/>
      <c r="L279" s="421"/>
      <c r="M279" s="422"/>
      <c r="N279" s="422"/>
      <c r="O279" s="423"/>
      <c r="P279" s="483" t="s">
        <v>44</v>
      </c>
      <c r="Q279" s="484"/>
      <c r="R279" s="485"/>
      <c r="S279" s="239"/>
      <c r="T279" s="238"/>
      <c r="U279" s="238"/>
      <c r="V279" s="238"/>
      <c r="W279" s="238"/>
      <c r="X279" s="238"/>
      <c r="Y279" s="240"/>
      <c r="Z279" s="239"/>
      <c r="AA279" s="238"/>
      <c r="AB279" s="238"/>
      <c r="AC279" s="238"/>
      <c r="AD279" s="238"/>
      <c r="AE279" s="238"/>
      <c r="AF279" s="240"/>
      <c r="AG279" s="239"/>
      <c r="AH279" s="238"/>
      <c r="AI279" s="238"/>
      <c r="AJ279" s="238"/>
      <c r="AK279" s="238"/>
      <c r="AL279" s="238"/>
      <c r="AM279" s="240"/>
      <c r="AN279" s="239"/>
      <c r="AO279" s="238"/>
      <c r="AP279" s="238"/>
      <c r="AQ279" s="238"/>
      <c r="AR279" s="238"/>
      <c r="AS279" s="238"/>
      <c r="AT279" s="240"/>
      <c r="AU279" s="239"/>
      <c r="AV279" s="238"/>
      <c r="AW279" s="238"/>
      <c r="AX279" s="589"/>
      <c r="AY279" s="590"/>
      <c r="AZ279" s="591"/>
      <c r="BA279" s="592"/>
      <c r="BB279" s="430"/>
      <c r="BC279" s="422"/>
      <c r="BD279" s="422"/>
      <c r="BE279" s="422"/>
      <c r="BF279" s="423"/>
    </row>
    <row r="280" spans="2:58" ht="20.25" customHeight="1" x14ac:dyDescent="0.4">
      <c r="B280" s="517"/>
      <c r="C280" s="384"/>
      <c r="D280" s="385"/>
      <c r="E280" s="386"/>
      <c r="F280" s="83"/>
      <c r="G280" s="408"/>
      <c r="H280" s="412"/>
      <c r="I280" s="413"/>
      <c r="J280" s="413"/>
      <c r="K280" s="414"/>
      <c r="L280" s="368"/>
      <c r="M280" s="369"/>
      <c r="N280" s="369"/>
      <c r="O280" s="370"/>
      <c r="P280" s="499" t="s">
        <v>15</v>
      </c>
      <c r="Q280" s="500"/>
      <c r="R280" s="501"/>
      <c r="S280" s="232" t="str">
        <f>IF(S279="","",VLOOKUP(S279,'シフト記号表（勤務時間帯）'!$C$6:$K$35,9,FALSE))</f>
        <v/>
      </c>
      <c r="T280" s="233" t="str">
        <f>IF(T279="","",VLOOKUP(T279,'シフト記号表（勤務時間帯）'!$C$6:$K$35,9,FALSE))</f>
        <v/>
      </c>
      <c r="U280" s="233" t="str">
        <f>IF(U279="","",VLOOKUP(U279,'シフト記号表（勤務時間帯）'!$C$6:$K$35,9,FALSE))</f>
        <v/>
      </c>
      <c r="V280" s="233" t="str">
        <f>IF(V279="","",VLOOKUP(V279,'シフト記号表（勤務時間帯）'!$C$6:$K$35,9,FALSE))</f>
        <v/>
      </c>
      <c r="W280" s="233" t="str">
        <f>IF(W279="","",VLOOKUP(W279,'シフト記号表（勤務時間帯）'!$C$6:$K$35,9,FALSE))</f>
        <v/>
      </c>
      <c r="X280" s="233" t="str">
        <f>IF(X279="","",VLOOKUP(X279,'シフト記号表（勤務時間帯）'!$C$6:$K$35,9,FALSE))</f>
        <v/>
      </c>
      <c r="Y280" s="234" t="str">
        <f>IF(Y279="","",VLOOKUP(Y279,'シフト記号表（勤務時間帯）'!$C$6:$K$35,9,FALSE))</f>
        <v/>
      </c>
      <c r="Z280" s="232" t="str">
        <f>IF(Z279="","",VLOOKUP(Z279,'シフト記号表（勤務時間帯）'!$C$6:$K$35,9,FALSE))</f>
        <v/>
      </c>
      <c r="AA280" s="233" t="str">
        <f>IF(AA279="","",VLOOKUP(AA279,'シフト記号表（勤務時間帯）'!$C$6:$K$35,9,FALSE))</f>
        <v/>
      </c>
      <c r="AB280" s="233" t="str">
        <f>IF(AB279="","",VLOOKUP(AB279,'シフト記号表（勤務時間帯）'!$C$6:$K$35,9,FALSE))</f>
        <v/>
      </c>
      <c r="AC280" s="233" t="str">
        <f>IF(AC279="","",VLOOKUP(AC279,'シフト記号表（勤務時間帯）'!$C$6:$K$35,9,FALSE))</f>
        <v/>
      </c>
      <c r="AD280" s="233" t="str">
        <f>IF(AD279="","",VLOOKUP(AD279,'シフト記号表（勤務時間帯）'!$C$6:$K$35,9,FALSE))</f>
        <v/>
      </c>
      <c r="AE280" s="233" t="str">
        <f>IF(AE279="","",VLOOKUP(AE279,'シフト記号表（勤務時間帯）'!$C$6:$K$35,9,FALSE))</f>
        <v/>
      </c>
      <c r="AF280" s="234" t="str">
        <f>IF(AF279="","",VLOOKUP(AF279,'シフト記号表（勤務時間帯）'!$C$6:$K$35,9,FALSE))</f>
        <v/>
      </c>
      <c r="AG280" s="232" t="str">
        <f>IF(AG279="","",VLOOKUP(AG279,'シフト記号表（勤務時間帯）'!$C$6:$K$35,9,FALSE))</f>
        <v/>
      </c>
      <c r="AH280" s="233" t="str">
        <f>IF(AH279="","",VLOOKUP(AH279,'シフト記号表（勤務時間帯）'!$C$6:$K$35,9,FALSE))</f>
        <v/>
      </c>
      <c r="AI280" s="233" t="str">
        <f>IF(AI279="","",VLOOKUP(AI279,'シフト記号表（勤務時間帯）'!$C$6:$K$35,9,FALSE))</f>
        <v/>
      </c>
      <c r="AJ280" s="233" t="str">
        <f>IF(AJ279="","",VLOOKUP(AJ279,'シフト記号表（勤務時間帯）'!$C$6:$K$35,9,FALSE))</f>
        <v/>
      </c>
      <c r="AK280" s="233" t="str">
        <f>IF(AK279="","",VLOOKUP(AK279,'シフト記号表（勤務時間帯）'!$C$6:$K$35,9,FALSE))</f>
        <v/>
      </c>
      <c r="AL280" s="233" t="str">
        <f>IF(AL279="","",VLOOKUP(AL279,'シフト記号表（勤務時間帯）'!$C$6:$K$35,9,FALSE))</f>
        <v/>
      </c>
      <c r="AM280" s="234" t="str">
        <f>IF(AM279="","",VLOOKUP(AM279,'シフト記号表（勤務時間帯）'!$C$6:$K$35,9,FALSE))</f>
        <v/>
      </c>
      <c r="AN280" s="232" t="str">
        <f>IF(AN279="","",VLOOKUP(AN279,'シフト記号表（勤務時間帯）'!$C$6:$K$35,9,FALSE))</f>
        <v/>
      </c>
      <c r="AO280" s="233" t="str">
        <f>IF(AO279="","",VLOOKUP(AO279,'シフト記号表（勤務時間帯）'!$C$6:$K$35,9,FALSE))</f>
        <v/>
      </c>
      <c r="AP280" s="233" t="str">
        <f>IF(AP279="","",VLOOKUP(AP279,'シフト記号表（勤務時間帯）'!$C$6:$K$35,9,FALSE))</f>
        <v/>
      </c>
      <c r="AQ280" s="233" t="str">
        <f>IF(AQ279="","",VLOOKUP(AQ279,'シフト記号表（勤務時間帯）'!$C$6:$K$35,9,FALSE))</f>
        <v/>
      </c>
      <c r="AR280" s="233" t="str">
        <f>IF(AR279="","",VLOOKUP(AR279,'シフト記号表（勤務時間帯）'!$C$6:$K$35,9,FALSE))</f>
        <v/>
      </c>
      <c r="AS280" s="233" t="str">
        <f>IF(AS279="","",VLOOKUP(AS279,'シフト記号表（勤務時間帯）'!$C$6:$K$35,9,FALSE))</f>
        <v/>
      </c>
      <c r="AT280" s="234" t="str">
        <f>IF(AT279="","",VLOOKUP(AT279,'シフト記号表（勤務時間帯）'!$C$6:$K$35,9,FALSE))</f>
        <v/>
      </c>
      <c r="AU280" s="232" t="str">
        <f>IF(AU279="","",VLOOKUP(AU279,'シフト記号表（勤務時間帯）'!$C$6:$K$35,9,FALSE))</f>
        <v/>
      </c>
      <c r="AV280" s="233" t="str">
        <f>IF(AV279="","",VLOOKUP(AV279,'シフト記号表（勤務時間帯）'!$C$6:$K$35,9,FALSE))</f>
        <v/>
      </c>
      <c r="AW280" s="233" t="str">
        <f>IF(AW279="","",VLOOKUP(AW279,'シフト記号表（勤務時間帯）'!$C$6:$K$35,9,FALSE))</f>
        <v/>
      </c>
      <c r="AX280" s="502">
        <f>IF($BB$3="４週",SUM(S280:AT280),IF($BB$3="暦月",SUM(S280:AW280),""))</f>
        <v>0</v>
      </c>
      <c r="AY280" s="503"/>
      <c r="AZ280" s="504">
        <f>IF($BB$3="４週",AX280/4,IF($BB$3="暦月",'療養通所（100名）'!AX280/('療養通所（100名）'!$BB$8/7),""))</f>
        <v>0</v>
      </c>
      <c r="BA280" s="505"/>
      <c r="BB280" s="431"/>
      <c r="BC280" s="369"/>
      <c r="BD280" s="369"/>
      <c r="BE280" s="369"/>
      <c r="BF280" s="370"/>
    </row>
    <row r="281" spans="2:58" ht="20.25" customHeight="1" x14ac:dyDescent="0.4">
      <c r="B281" s="517"/>
      <c r="C281" s="387"/>
      <c r="D281" s="388"/>
      <c r="E281" s="389"/>
      <c r="F281" s="111">
        <f>C279</f>
        <v>0</v>
      </c>
      <c r="G281" s="419"/>
      <c r="H281" s="412"/>
      <c r="I281" s="413"/>
      <c r="J281" s="413"/>
      <c r="K281" s="414"/>
      <c r="L281" s="424"/>
      <c r="M281" s="425"/>
      <c r="N281" s="425"/>
      <c r="O281" s="426"/>
      <c r="P281" s="514" t="s">
        <v>45</v>
      </c>
      <c r="Q281" s="515"/>
      <c r="R281" s="516"/>
      <c r="S281" s="235" t="str">
        <f>IF(S279="","",VLOOKUP(S279,'シフト記号表（勤務時間帯）'!$C$6:$S$35,17,FALSE))</f>
        <v/>
      </c>
      <c r="T281" s="236" t="str">
        <f>IF(T279="","",VLOOKUP(T279,'シフト記号表（勤務時間帯）'!$C$6:$S$35,17,FALSE))</f>
        <v/>
      </c>
      <c r="U281" s="236" t="str">
        <f>IF(U279="","",VLOOKUP(U279,'シフト記号表（勤務時間帯）'!$C$6:$S$35,17,FALSE))</f>
        <v/>
      </c>
      <c r="V281" s="236" t="str">
        <f>IF(V279="","",VLOOKUP(V279,'シフト記号表（勤務時間帯）'!$C$6:$S$35,17,FALSE))</f>
        <v/>
      </c>
      <c r="W281" s="236" t="str">
        <f>IF(W279="","",VLOOKUP(W279,'シフト記号表（勤務時間帯）'!$C$6:$S$35,17,FALSE))</f>
        <v/>
      </c>
      <c r="X281" s="236" t="str">
        <f>IF(X279="","",VLOOKUP(X279,'シフト記号表（勤務時間帯）'!$C$6:$S$35,17,FALSE))</f>
        <v/>
      </c>
      <c r="Y281" s="237" t="str">
        <f>IF(Y279="","",VLOOKUP(Y279,'シフト記号表（勤務時間帯）'!$C$6:$S$35,17,FALSE))</f>
        <v/>
      </c>
      <c r="Z281" s="235" t="str">
        <f>IF(Z279="","",VLOOKUP(Z279,'シフト記号表（勤務時間帯）'!$C$6:$S$35,17,FALSE))</f>
        <v/>
      </c>
      <c r="AA281" s="236" t="str">
        <f>IF(AA279="","",VLOOKUP(AA279,'シフト記号表（勤務時間帯）'!$C$6:$S$35,17,FALSE))</f>
        <v/>
      </c>
      <c r="AB281" s="236" t="str">
        <f>IF(AB279="","",VLOOKUP(AB279,'シフト記号表（勤務時間帯）'!$C$6:$S$35,17,FALSE))</f>
        <v/>
      </c>
      <c r="AC281" s="236" t="str">
        <f>IF(AC279="","",VLOOKUP(AC279,'シフト記号表（勤務時間帯）'!$C$6:$S$35,17,FALSE))</f>
        <v/>
      </c>
      <c r="AD281" s="236" t="str">
        <f>IF(AD279="","",VLOOKUP(AD279,'シフト記号表（勤務時間帯）'!$C$6:$S$35,17,FALSE))</f>
        <v/>
      </c>
      <c r="AE281" s="236" t="str">
        <f>IF(AE279="","",VLOOKUP(AE279,'シフト記号表（勤務時間帯）'!$C$6:$S$35,17,FALSE))</f>
        <v/>
      </c>
      <c r="AF281" s="237" t="str">
        <f>IF(AF279="","",VLOOKUP(AF279,'シフト記号表（勤務時間帯）'!$C$6:$S$35,17,FALSE))</f>
        <v/>
      </c>
      <c r="AG281" s="235" t="str">
        <f>IF(AG279="","",VLOOKUP(AG279,'シフト記号表（勤務時間帯）'!$C$6:$S$35,17,FALSE))</f>
        <v/>
      </c>
      <c r="AH281" s="236" t="str">
        <f>IF(AH279="","",VLOOKUP(AH279,'シフト記号表（勤務時間帯）'!$C$6:$S$35,17,FALSE))</f>
        <v/>
      </c>
      <c r="AI281" s="236" t="str">
        <f>IF(AI279="","",VLOOKUP(AI279,'シフト記号表（勤務時間帯）'!$C$6:$S$35,17,FALSE))</f>
        <v/>
      </c>
      <c r="AJ281" s="236" t="str">
        <f>IF(AJ279="","",VLOOKUP(AJ279,'シフト記号表（勤務時間帯）'!$C$6:$S$35,17,FALSE))</f>
        <v/>
      </c>
      <c r="AK281" s="236" t="str">
        <f>IF(AK279="","",VLOOKUP(AK279,'シフト記号表（勤務時間帯）'!$C$6:$S$35,17,FALSE))</f>
        <v/>
      </c>
      <c r="AL281" s="236" t="str">
        <f>IF(AL279="","",VLOOKUP(AL279,'シフト記号表（勤務時間帯）'!$C$6:$S$35,17,FALSE))</f>
        <v/>
      </c>
      <c r="AM281" s="237" t="str">
        <f>IF(AM279="","",VLOOKUP(AM279,'シフト記号表（勤務時間帯）'!$C$6:$S$35,17,FALSE))</f>
        <v/>
      </c>
      <c r="AN281" s="235" t="str">
        <f>IF(AN279="","",VLOOKUP(AN279,'シフト記号表（勤務時間帯）'!$C$6:$S$35,17,FALSE))</f>
        <v/>
      </c>
      <c r="AO281" s="236" t="str">
        <f>IF(AO279="","",VLOOKUP(AO279,'シフト記号表（勤務時間帯）'!$C$6:$S$35,17,FALSE))</f>
        <v/>
      </c>
      <c r="AP281" s="236" t="str">
        <f>IF(AP279="","",VLOOKUP(AP279,'シフト記号表（勤務時間帯）'!$C$6:$S$35,17,FALSE))</f>
        <v/>
      </c>
      <c r="AQ281" s="236" t="str">
        <f>IF(AQ279="","",VLOOKUP(AQ279,'シフト記号表（勤務時間帯）'!$C$6:$S$35,17,FALSE))</f>
        <v/>
      </c>
      <c r="AR281" s="236" t="str">
        <f>IF(AR279="","",VLOOKUP(AR279,'シフト記号表（勤務時間帯）'!$C$6:$S$35,17,FALSE))</f>
        <v/>
      </c>
      <c r="AS281" s="236" t="str">
        <f>IF(AS279="","",VLOOKUP(AS279,'シフト記号表（勤務時間帯）'!$C$6:$S$35,17,FALSE))</f>
        <v/>
      </c>
      <c r="AT281" s="237" t="str">
        <f>IF(AT279="","",VLOOKUP(AT279,'シフト記号表（勤務時間帯）'!$C$6:$S$35,17,FALSE))</f>
        <v/>
      </c>
      <c r="AU281" s="235" t="str">
        <f>IF(AU279="","",VLOOKUP(AU279,'シフト記号表（勤務時間帯）'!$C$6:$S$35,17,FALSE))</f>
        <v/>
      </c>
      <c r="AV281" s="236" t="str">
        <f>IF(AV279="","",VLOOKUP(AV279,'シフト記号表（勤務時間帯）'!$C$6:$S$35,17,FALSE))</f>
        <v/>
      </c>
      <c r="AW281" s="236" t="str">
        <f>IF(AW279="","",VLOOKUP(AW279,'シフト記号表（勤務時間帯）'!$C$6:$S$35,17,FALSE))</f>
        <v/>
      </c>
      <c r="AX281" s="509">
        <f>IF($BB$3="４週",SUM(S281:AT281),IF($BB$3="暦月",SUM(S281:AW281),""))</f>
        <v>0</v>
      </c>
      <c r="AY281" s="510"/>
      <c r="AZ281" s="511">
        <f>IF($BB$3="４週",AX281/4,IF($BB$3="暦月",'療養通所（100名）'!AX281/('療養通所（100名）'!$BB$8/7),""))</f>
        <v>0</v>
      </c>
      <c r="BA281" s="512"/>
      <c r="BB281" s="432"/>
      <c r="BC281" s="425"/>
      <c r="BD281" s="425"/>
      <c r="BE281" s="425"/>
      <c r="BF281" s="426"/>
    </row>
    <row r="282" spans="2:58" ht="20.25" customHeight="1" x14ac:dyDescent="0.4">
      <c r="B282" s="517">
        <f>B279+1</f>
        <v>87</v>
      </c>
      <c r="C282" s="381"/>
      <c r="D282" s="382"/>
      <c r="E282" s="383"/>
      <c r="F282" s="108"/>
      <c r="G282" s="418"/>
      <c r="H282" s="420"/>
      <c r="I282" s="413"/>
      <c r="J282" s="413"/>
      <c r="K282" s="414"/>
      <c r="L282" s="421"/>
      <c r="M282" s="422"/>
      <c r="N282" s="422"/>
      <c r="O282" s="423"/>
      <c r="P282" s="483" t="s">
        <v>44</v>
      </c>
      <c r="Q282" s="484"/>
      <c r="R282" s="485"/>
      <c r="S282" s="239"/>
      <c r="T282" s="238"/>
      <c r="U282" s="238"/>
      <c r="V282" s="238"/>
      <c r="W282" s="238"/>
      <c r="X282" s="238"/>
      <c r="Y282" s="240"/>
      <c r="Z282" s="239"/>
      <c r="AA282" s="238"/>
      <c r="AB282" s="238"/>
      <c r="AC282" s="238"/>
      <c r="AD282" s="238"/>
      <c r="AE282" s="238"/>
      <c r="AF282" s="240"/>
      <c r="AG282" s="239"/>
      <c r="AH282" s="238"/>
      <c r="AI282" s="238"/>
      <c r="AJ282" s="238"/>
      <c r="AK282" s="238"/>
      <c r="AL282" s="238"/>
      <c r="AM282" s="240"/>
      <c r="AN282" s="239"/>
      <c r="AO282" s="238"/>
      <c r="AP282" s="238"/>
      <c r="AQ282" s="238"/>
      <c r="AR282" s="238"/>
      <c r="AS282" s="238"/>
      <c r="AT282" s="240"/>
      <c r="AU282" s="239"/>
      <c r="AV282" s="238"/>
      <c r="AW282" s="238"/>
      <c r="AX282" s="589"/>
      <c r="AY282" s="590"/>
      <c r="AZ282" s="591"/>
      <c r="BA282" s="592"/>
      <c r="BB282" s="430"/>
      <c r="BC282" s="422"/>
      <c r="BD282" s="422"/>
      <c r="BE282" s="422"/>
      <c r="BF282" s="423"/>
    </row>
    <row r="283" spans="2:58" ht="20.25" customHeight="1" x14ac:dyDescent="0.4">
      <c r="B283" s="517"/>
      <c r="C283" s="384"/>
      <c r="D283" s="385"/>
      <c r="E283" s="386"/>
      <c r="F283" s="83"/>
      <c r="G283" s="408"/>
      <c r="H283" s="412"/>
      <c r="I283" s="413"/>
      <c r="J283" s="413"/>
      <c r="K283" s="414"/>
      <c r="L283" s="368"/>
      <c r="M283" s="369"/>
      <c r="N283" s="369"/>
      <c r="O283" s="370"/>
      <c r="P283" s="499" t="s">
        <v>15</v>
      </c>
      <c r="Q283" s="500"/>
      <c r="R283" s="501"/>
      <c r="S283" s="232" t="str">
        <f>IF(S282="","",VLOOKUP(S282,'シフト記号表（勤務時間帯）'!$C$6:$K$35,9,FALSE))</f>
        <v/>
      </c>
      <c r="T283" s="233" t="str">
        <f>IF(T282="","",VLOOKUP(T282,'シフト記号表（勤務時間帯）'!$C$6:$K$35,9,FALSE))</f>
        <v/>
      </c>
      <c r="U283" s="233" t="str">
        <f>IF(U282="","",VLOOKUP(U282,'シフト記号表（勤務時間帯）'!$C$6:$K$35,9,FALSE))</f>
        <v/>
      </c>
      <c r="V283" s="233" t="str">
        <f>IF(V282="","",VLOOKUP(V282,'シフト記号表（勤務時間帯）'!$C$6:$K$35,9,FALSE))</f>
        <v/>
      </c>
      <c r="W283" s="233" t="str">
        <f>IF(W282="","",VLOOKUP(W282,'シフト記号表（勤務時間帯）'!$C$6:$K$35,9,FALSE))</f>
        <v/>
      </c>
      <c r="X283" s="233" t="str">
        <f>IF(X282="","",VLOOKUP(X282,'シフト記号表（勤務時間帯）'!$C$6:$K$35,9,FALSE))</f>
        <v/>
      </c>
      <c r="Y283" s="234" t="str">
        <f>IF(Y282="","",VLOOKUP(Y282,'シフト記号表（勤務時間帯）'!$C$6:$K$35,9,FALSE))</f>
        <v/>
      </c>
      <c r="Z283" s="232" t="str">
        <f>IF(Z282="","",VLOOKUP(Z282,'シフト記号表（勤務時間帯）'!$C$6:$K$35,9,FALSE))</f>
        <v/>
      </c>
      <c r="AA283" s="233" t="str">
        <f>IF(AA282="","",VLOOKUP(AA282,'シフト記号表（勤務時間帯）'!$C$6:$K$35,9,FALSE))</f>
        <v/>
      </c>
      <c r="AB283" s="233" t="str">
        <f>IF(AB282="","",VLOOKUP(AB282,'シフト記号表（勤務時間帯）'!$C$6:$K$35,9,FALSE))</f>
        <v/>
      </c>
      <c r="AC283" s="233" t="str">
        <f>IF(AC282="","",VLOOKUP(AC282,'シフト記号表（勤務時間帯）'!$C$6:$K$35,9,FALSE))</f>
        <v/>
      </c>
      <c r="AD283" s="233" t="str">
        <f>IF(AD282="","",VLOOKUP(AD282,'シフト記号表（勤務時間帯）'!$C$6:$K$35,9,FALSE))</f>
        <v/>
      </c>
      <c r="AE283" s="233" t="str">
        <f>IF(AE282="","",VLOOKUP(AE282,'シフト記号表（勤務時間帯）'!$C$6:$K$35,9,FALSE))</f>
        <v/>
      </c>
      <c r="AF283" s="234" t="str">
        <f>IF(AF282="","",VLOOKUP(AF282,'シフト記号表（勤務時間帯）'!$C$6:$K$35,9,FALSE))</f>
        <v/>
      </c>
      <c r="AG283" s="232" t="str">
        <f>IF(AG282="","",VLOOKUP(AG282,'シフト記号表（勤務時間帯）'!$C$6:$K$35,9,FALSE))</f>
        <v/>
      </c>
      <c r="AH283" s="233" t="str">
        <f>IF(AH282="","",VLOOKUP(AH282,'シフト記号表（勤務時間帯）'!$C$6:$K$35,9,FALSE))</f>
        <v/>
      </c>
      <c r="AI283" s="233" t="str">
        <f>IF(AI282="","",VLOOKUP(AI282,'シフト記号表（勤務時間帯）'!$C$6:$K$35,9,FALSE))</f>
        <v/>
      </c>
      <c r="AJ283" s="233" t="str">
        <f>IF(AJ282="","",VLOOKUP(AJ282,'シフト記号表（勤務時間帯）'!$C$6:$K$35,9,FALSE))</f>
        <v/>
      </c>
      <c r="AK283" s="233" t="str">
        <f>IF(AK282="","",VLOOKUP(AK282,'シフト記号表（勤務時間帯）'!$C$6:$K$35,9,FALSE))</f>
        <v/>
      </c>
      <c r="AL283" s="233" t="str">
        <f>IF(AL282="","",VLOOKUP(AL282,'シフト記号表（勤務時間帯）'!$C$6:$K$35,9,FALSE))</f>
        <v/>
      </c>
      <c r="AM283" s="234" t="str">
        <f>IF(AM282="","",VLOOKUP(AM282,'シフト記号表（勤務時間帯）'!$C$6:$K$35,9,FALSE))</f>
        <v/>
      </c>
      <c r="AN283" s="232" t="str">
        <f>IF(AN282="","",VLOOKUP(AN282,'シフト記号表（勤務時間帯）'!$C$6:$K$35,9,FALSE))</f>
        <v/>
      </c>
      <c r="AO283" s="233" t="str">
        <f>IF(AO282="","",VLOOKUP(AO282,'シフト記号表（勤務時間帯）'!$C$6:$K$35,9,FALSE))</f>
        <v/>
      </c>
      <c r="AP283" s="233" t="str">
        <f>IF(AP282="","",VLOOKUP(AP282,'シフト記号表（勤務時間帯）'!$C$6:$K$35,9,FALSE))</f>
        <v/>
      </c>
      <c r="AQ283" s="233" t="str">
        <f>IF(AQ282="","",VLOOKUP(AQ282,'シフト記号表（勤務時間帯）'!$C$6:$K$35,9,FALSE))</f>
        <v/>
      </c>
      <c r="AR283" s="233" t="str">
        <f>IF(AR282="","",VLOOKUP(AR282,'シフト記号表（勤務時間帯）'!$C$6:$K$35,9,FALSE))</f>
        <v/>
      </c>
      <c r="AS283" s="233" t="str">
        <f>IF(AS282="","",VLOOKUP(AS282,'シフト記号表（勤務時間帯）'!$C$6:$K$35,9,FALSE))</f>
        <v/>
      </c>
      <c r="AT283" s="234" t="str">
        <f>IF(AT282="","",VLOOKUP(AT282,'シフト記号表（勤務時間帯）'!$C$6:$K$35,9,FALSE))</f>
        <v/>
      </c>
      <c r="AU283" s="232" t="str">
        <f>IF(AU282="","",VLOOKUP(AU282,'シフト記号表（勤務時間帯）'!$C$6:$K$35,9,FALSE))</f>
        <v/>
      </c>
      <c r="AV283" s="233" t="str">
        <f>IF(AV282="","",VLOOKUP(AV282,'シフト記号表（勤務時間帯）'!$C$6:$K$35,9,FALSE))</f>
        <v/>
      </c>
      <c r="AW283" s="233" t="str">
        <f>IF(AW282="","",VLOOKUP(AW282,'シフト記号表（勤務時間帯）'!$C$6:$K$35,9,FALSE))</f>
        <v/>
      </c>
      <c r="AX283" s="502">
        <f>IF($BB$3="４週",SUM(S283:AT283),IF($BB$3="暦月",SUM(S283:AW283),""))</f>
        <v>0</v>
      </c>
      <c r="AY283" s="503"/>
      <c r="AZ283" s="504">
        <f>IF($BB$3="４週",AX283/4,IF($BB$3="暦月",'療養通所（100名）'!AX283/('療養通所（100名）'!$BB$8/7),""))</f>
        <v>0</v>
      </c>
      <c r="BA283" s="505"/>
      <c r="BB283" s="431"/>
      <c r="BC283" s="369"/>
      <c r="BD283" s="369"/>
      <c r="BE283" s="369"/>
      <c r="BF283" s="370"/>
    </row>
    <row r="284" spans="2:58" ht="20.25" customHeight="1" x14ac:dyDescent="0.4">
      <c r="B284" s="517"/>
      <c r="C284" s="387"/>
      <c r="D284" s="388"/>
      <c r="E284" s="389"/>
      <c r="F284" s="111">
        <f>C282</f>
        <v>0</v>
      </c>
      <c r="G284" s="419"/>
      <c r="H284" s="412"/>
      <c r="I284" s="413"/>
      <c r="J284" s="413"/>
      <c r="K284" s="414"/>
      <c r="L284" s="424"/>
      <c r="M284" s="425"/>
      <c r="N284" s="425"/>
      <c r="O284" s="426"/>
      <c r="P284" s="514" t="s">
        <v>45</v>
      </c>
      <c r="Q284" s="515"/>
      <c r="R284" s="516"/>
      <c r="S284" s="235" t="str">
        <f>IF(S282="","",VLOOKUP(S282,'シフト記号表（勤務時間帯）'!$C$6:$S$35,17,FALSE))</f>
        <v/>
      </c>
      <c r="T284" s="236" t="str">
        <f>IF(T282="","",VLOOKUP(T282,'シフト記号表（勤務時間帯）'!$C$6:$S$35,17,FALSE))</f>
        <v/>
      </c>
      <c r="U284" s="236" t="str">
        <f>IF(U282="","",VLOOKUP(U282,'シフト記号表（勤務時間帯）'!$C$6:$S$35,17,FALSE))</f>
        <v/>
      </c>
      <c r="V284" s="236" t="str">
        <f>IF(V282="","",VLOOKUP(V282,'シフト記号表（勤務時間帯）'!$C$6:$S$35,17,FALSE))</f>
        <v/>
      </c>
      <c r="W284" s="236" t="str">
        <f>IF(W282="","",VLOOKUP(W282,'シフト記号表（勤務時間帯）'!$C$6:$S$35,17,FALSE))</f>
        <v/>
      </c>
      <c r="X284" s="236" t="str">
        <f>IF(X282="","",VLOOKUP(X282,'シフト記号表（勤務時間帯）'!$C$6:$S$35,17,FALSE))</f>
        <v/>
      </c>
      <c r="Y284" s="237" t="str">
        <f>IF(Y282="","",VLOOKUP(Y282,'シフト記号表（勤務時間帯）'!$C$6:$S$35,17,FALSE))</f>
        <v/>
      </c>
      <c r="Z284" s="235" t="str">
        <f>IF(Z282="","",VLOOKUP(Z282,'シフト記号表（勤務時間帯）'!$C$6:$S$35,17,FALSE))</f>
        <v/>
      </c>
      <c r="AA284" s="236" t="str">
        <f>IF(AA282="","",VLOOKUP(AA282,'シフト記号表（勤務時間帯）'!$C$6:$S$35,17,FALSE))</f>
        <v/>
      </c>
      <c r="AB284" s="236" t="str">
        <f>IF(AB282="","",VLOOKUP(AB282,'シフト記号表（勤務時間帯）'!$C$6:$S$35,17,FALSE))</f>
        <v/>
      </c>
      <c r="AC284" s="236" t="str">
        <f>IF(AC282="","",VLOOKUP(AC282,'シフト記号表（勤務時間帯）'!$C$6:$S$35,17,FALSE))</f>
        <v/>
      </c>
      <c r="AD284" s="236" t="str">
        <f>IF(AD282="","",VLOOKUP(AD282,'シフト記号表（勤務時間帯）'!$C$6:$S$35,17,FALSE))</f>
        <v/>
      </c>
      <c r="AE284" s="236" t="str">
        <f>IF(AE282="","",VLOOKUP(AE282,'シフト記号表（勤務時間帯）'!$C$6:$S$35,17,FALSE))</f>
        <v/>
      </c>
      <c r="AF284" s="237" t="str">
        <f>IF(AF282="","",VLOOKUP(AF282,'シフト記号表（勤務時間帯）'!$C$6:$S$35,17,FALSE))</f>
        <v/>
      </c>
      <c r="AG284" s="235" t="str">
        <f>IF(AG282="","",VLOOKUP(AG282,'シフト記号表（勤務時間帯）'!$C$6:$S$35,17,FALSE))</f>
        <v/>
      </c>
      <c r="AH284" s="236" t="str">
        <f>IF(AH282="","",VLOOKUP(AH282,'シフト記号表（勤務時間帯）'!$C$6:$S$35,17,FALSE))</f>
        <v/>
      </c>
      <c r="AI284" s="236" t="str">
        <f>IF(AI282="","",VLOOKUP(AI282,'シフト記号表（勤務時間帯）'!$C$6:$S$35,17,FALSE))</f>
        <v/>
      </c>
      <c r="AJ284" s="236" t="str">
        <f>IF(AJ282="","",VLOOKUP(AJ282,'シフト記号表（勤務時間帯）'!$C$6:$S$35,17,FALSE))</f>
        <v/>
      </c>
      <c r="AK284" s="236" t="str">
        <f>IF(AK282="","",VLOOKUP(AK282,'シフト記号表（勤務時間帯）'!$C$6:$S$35,17,FALSE))</f>
        <v/>
      </c>
      <c r="AL284" s="236" t="str">
        <f>IF(AL282="","",VLOOKUP(AL282,'シフト記号表（勤務時間帯）'!$C$6:$S$35,17,FALSE))</f>
        <v/>
      </c>
      <c r="AM284" s="237" t="str">
        <f>IF(AM282="","",VLOOKUP(AM282,'シフト記号表（勤務時間帯）'!$C$6:$S$35,17,FALSE))</f>
        <v/>
      </c>
      <c r="AN284" s="235" t="str">
        <f>IF(AN282="","",VLOOKUP(AN282,'シフト記号表（勤務時間帯）'!$C$6:$S$35,17,FALSE))</f>
        <v/>
      </c>
      <c r="AO284" s="236" t="str">
        <f>IF(AO282="","",VLOOKUP(AO282,'シフト記号表（勤務時間帯）'!$C$6:$S$35,17,FALSE))</f>
        <v/>
      </c>
      <c r="AP284" s="236" t="str">
        <f>IF(AP282="","",VLOOKUP(AP282,'シフト記号表（勤務時間帯）'!$C$6:$S$35,17,FALSE))</f>
        <v/>
      </c>
      <c r="AQ284" s="236" t="str">
        <f>IF(AQ282="","",VLOOKUP(AQ282,'シフト記号表（勤務時間帯）'!$C$6:$S$35,17,FALSE))</f>
        <v/>
      </c>
      <c r="AR284" s="236" t="str">
        <f>IF(AR282="","",VLOOKUP(AR282,'シフト記号表（勤務時間帯）'!$C$6:$S$35,17,FALSE))</f>
        <v/>
      </c>
      <c r="AS284" s="236" t="str">
        <f>IF(AS282="","",VLOOKUP(AS282,'シフト記号表（勤務時間帯）'!$C$6:$S$35,17,FALSE))</f>
        <v/>
      </c>
      <c r="AT284" s="237" t="str">
        <f>IF(AT282="","",VLOOKUP(AT282,'シフト記号表（勤務時間帯）'!$C$6:$S$35,17,FALSE))</f>
        <v/>
      </c>
      <c r="AU284" s="235" t="str">
        <f>IF(AU282="","",VLOOKUP(AU282,'シフト記号表（勤務時間帯）'!$C$6:$S$35,17,FALSE))</f>
        <v/>
      </c>
      <c r="AV284" s="236" t="str">
        <f>IF(AV282="","",VLOOKUP(AV282,'シフト記号表（勤務時間帯）'!$C$6:$S$35,17,FALSE))</f>
        <v/>
      </c>
      <c r="AW284" s="236" t="str">
        <f>IF(AW282="","",VLOOKUP(AW282,'シフト記号表（勤務時間帯）'!$C$6:$S$35,17,FALSE))</f>
        <v/>
      </c>
      <c r="AX284" s="509">
        <f>IF($BB$3="４週",SUM(S284:AT284),IF($BB$3="暦月",SUM(S284:AW284),""))</f>
        <v>0</v>
      </c>
      <c r="AY284" s="510"/>
      <c r="AZ284" s="511">
        <f>IF($BB$3="４週",AX284/4,IF($BB$3="暦月",'療養通所（100名）'!AX284/('療養通所（100名）'!$BB$8/7),""))</f>
        <v>0</v>
      </c>
      <c r="BA284" s="512"/>
      <c r="BB284" s="432"/>
      <c r="BC284" s="425"/>
      <c r="BD284" s="425"/>
      <c r="BE284" s="425"/>
      <c r="BF284" s="426"/>
    </row>
    <row r="285" spans="2:58" ht="20.25" customHeight="1" x14ac:dyDescent="0.4">
      <c r="B285" s="517">
        <f>B282+1</f>
        <v>88</v>
      </c>
      <c r="C285" s="381"/>
      <c r="D285" s="382"/>
      <c r="E285" s="383"/>
      <c r="F285" s="108"/>
      <c r="G285" s="418"/>
      <c r="H285" s="420"/>
      <c r="I285" s="413"/>
      <c r="J285" s="413"/>
      <c r="K285" s="414"/>
      <c r="L285" s="421"/>
      <c r="M285" s="422"/>
      <c r="N285" s="422"/>
      <c r="O285" s="423"/>
      <c r="P285" s="483" t="s">
        <v>44</v>
      </c>
      <c r="Q285" s="484"/>
      <c r="R285" s="485"/>
      <c r="S285" s="239"/>
      <c r="T285" s="238"/>
      <c r="U285" s="238"/>
      <c r="V285" s="238"/>
      <c r="W285" s="238"/>
      <c r="X285" s="238"/>
      <c r="Y285" s="240"/>
      <c r="Z285" s="239"/>
      <c r="AA285" s="238"/>
      <c r="AB285" s="238"/>
      <c r="AC285" s="238"/>
      <c r="AD285" s="238"/>
      <c r="AE285" s="238"/>
      <c r="AF285" s="240"/>
      <c r="AG285" s="239"/>
      <c r="AH285" s="238"/>
      <c r="AI285" s="238"/>
      <c r="AJ285" s="238"/>
      <c r="AK285" s="238"/>
      <c r="AL285" s="238"/>
      <c r="AM285" s="240"/>
      <c r="AN285" s="239"/>
      <c r="AO285" s="238"/>
      <c r="AP285" s="238"/>
      <c r="AQ285" s="238"/>
      <c r="AR285" s="238"/>
      <c r="AS285" s="238"/>
      <c r="AT285" s="240"/>
      <c r="AU285" s="239"/>
      <c r="AV285" s="238"/>
      <c r="AW285" s="238"/>
      <c r="AX285" s="589"/>
      <c r="AY285" s="590"/>
      <c r="AZ285" s="591"/>
      <c r="BA285" s="592"/>
      <c r="BB285" s="430"/>
      <c r="BC285" s="422"/>
      <c r="BD285" s="422"/>
      <c r="BE285" s="422"/>
      <c r="BF285" s="423"/>
    </row>
    <row r="286" spans="2:58" ht="20.25" customHeight="1" x14ac:dyDescent="0.4">
      <c r="B286" s="517"/>
      <c r="C286" s="384"/>
      <c r="D286" s="385"/>
      <c r="E286" s="386"/>
      <c r="F286" s="83"/>
      <c r="G286" s="408"/>
      <c r="H286" s="412"/>
      <c r="I286" s="413"/>
      <c r="J286" s="413"/>
      <c r="K286" s="414"/>
      <c r="L286" s="368"/>
      <c r="M286" s="369"/>
      <c r="N286" s="369"/>
      <c r="O286" s="370"/>
      <c r="P286" s="499" t="s">
        <v>15</v>
      </c>
      <c r="Q286" s="500"/>
      <c r="R286" s="501"/>
      <c r="S286" s="232" t="str">
        <f>IF(S285="","",VLOOKUP(S285,'シフト記号表（勤務時間帯）'!$C$6:$K$35,9,FALSE))</f>
        <v/>
      </c>
      <c r="T286" s="233" t="str">
        <f>IF(T285="","",VLOOKUP(T285,'シフト記号表（勤務時間帯）'!$C$6:$K$35,9,FALSE))</f>
        <v/>
      </c>
      <c r="U286" s="233" t="str">
        <f>IF(U285="","",VLOOKUP(U285,'シフト記号表（勤務時間帯）'!$C$6:$K$35,9,FALSE))</f>
        <v/>
      </c>
      <c r="V286" s="233" t="str">
        <f>IF(V285="","",VLOOKUP(V285,'シフト記号表（勤務時間帯）'!$C$6:$K$35,9,FALSE))</f>
        <v/>
      </c>
      <c r="W286" s="233" t="str">
        <f>IF(W285="","",VLOOKUP(W285,'シフト記号表（勤務時間帯）'!$C$6:$K$35,9,FALSE))</f>
        <v/>
      </c>
      <c r="X286" s="233" t="str">
        <f>IF(X285="","",VLOOKUP(X285,'シフト記号表（勤務時間帯）'!$C$6:$K$35,9,FALSE))</f>
        <v/>
      </c>
      <c r="Y286" s="234" t="str">
        <f>IF(Y285="","",VLOOKUP(Y285,'シフト記号表（勤務時間帯）'!$C$6:$K$35,9,FALSE))</f>
        <v/>
      </c>
      <c r="Z286" s="232" t="str">
        <f>IF(Z285="","",VLOOKUP(Z285,'シフト記号表（勤務時間帯）'!$C$6:$K$35,9,FALSE))</f>
        <v/>
      </c>
      <c r="AA286" s="233" t="str">
        <f>IF(AA285="","",VLOOKUP(AA285,'シフト記号表（勤務時間帯）'!$C$6:$K$35,9,FALSE))</f>
        <v/>
      </c>
      <c r="AB286" s="233" t="str">
        <f>IF(AB285="","",VLOOKUP(AB285,'シフト記号表（勤務時間帯）'!$C$6:$K$35,9,FALSE))</f>
        <v/>
      </c>
      <c r="AC286" s="233" t="str">
        <f>IF(AC285="","",VLOOKUP(AC285,'シフト記号表（勤務時間帯）'!$C$6:$K$35,9,FALSE))</f>
        <v/>
      </c>
      <c r="AD286" s="233" t="str">
        <f>IF(AD285="","",VLOOKUP(AD285,'シフト記号表（勤務時間帯）'!$C$6:$K$35,9,FALSE))</f>
        <v/>
      </c>
      <c r="AE286" s="233" t="str">
        <f>IF(AE285="","",VLOOKUP(AE285,'シフト記号表（勤務時間帯）'!$C$6:$K$35,9,FALSE))</f>
        <v/>
      </c>
      <c r="AF286" s="234" t="str">
        <f>IF(AF285="","",VLOOKUP(AF285,'シフト記号表（勤務時間帯）'!$C$6:$K$35,9,FALSE))</f>
        <v/>
      </c>
      <c r="AG286" s="232" t="str">
        <f>IF(AG285="","",VLOOKUP(AG285,'シフト記号表（勤務時間帯）'!$C$6:$K$35,9,FALSE))</f>
        <v/>
      </c>
      <c r="AH286" s="233" t="str">
        <f>IF(AH285="","",VLOOKUP(AH285,'シフト記号表（勤務時間帯）'!$C$6:$K$35,9,FALSE))</f>
        <v/>
      </c>
      <c r="AI286" s="233" t="str">
        <f>IF(AI285="","",VLOOKUP(AI285,'シフト記号表（勤務時間帯）'!$C$6:$K$35,9,FALSE))</f>
        <v/>
      </c>
      <c r="AJ286" s="233" t="str">
        <f>IF(AJ285="","",VLOOKUP(AJ285,'シフト記号表（勤務時間帯）'!$C$6:$K$35,9,FALSE))</f>
        <v/>
      </c>
      <c r="AK286" s="233" t="str">
        <f>IF(AK285="","",VLOOKUP(AK285,'シフト記号表（勤務時間帯）'!$C$6:$K$35,9,FALSE))</f>
        <v/>
      </c>
      <c r="AL286" s="233" t="str">
        <f>IF(AL285="","",VLOOKUP(AL285,'シフト記号表（勤務時間帯）'!$C$6:$K$35,9,FALSE))</f>
        <v/>
      </c>
      <c r="AM286" s="234" t="str">
        <f>IF(AM285="","",VLOOKUP(AM285,'シフト記号表（勤務時間帯）'!$C$6:$K$35,9,FALSE))</f>
        <v/>
      </c>
      <c r="AN286" s="232" t="str">
        <f>IF(AN285="","",VLOOKUP(AN285,'シフト記号表（勤務時間帯）'!$C$6:$K$35,9,FALSE))</f>
        <v/>
      </c>
      <c r="AO286" s="233" t="str">
        <f>IF(AO285="","",VLOOKUP(AO285,'シフト記号表（勤務時間帯）'!$C$6:$K$35,9,FALSE))</f>
        <v/>
      </c>
      <c r="AP286" s="233" t="str">
        <f>IF(AP285="","",VLOOKUP(AP285,'シフト記号表（勤務時間帯）'!$C$6:$K$35,9,FALSE))</f>
        <v/>
      </c>
      <c r="AQ286" s="233" t="str">
        <f>IF(AQ285="","",VLOOKUP(AQ285,'シフト記号表（勤務時間帯）'!$C$6:$K$35,9,FALSE))</f>
        <v/>
      </c>
      <c r="AR286" s="233" t="str">
        <f>IF(AR285="","",VLOOKUP(AR285,'シフト記号表（勤務時間帯）'!$C$6:$K$35,9,FALSE))</f>
        <v/>
      </c>
      <c r="AS286" s="233" t="str">
        <f>IF(AS285="","",VLOOKUP(AS285,'シフト記号表（勤務時間帯）'!$C$6:$K$35,9,FALSE))</f>
        <v/>
      </c>
      <c r="AT286" s="234" t="str">
        <f>IF(AT285="","",VLOOKUP(AT285,'シフト記号表（勤務時間帯）'!$C$6:$K$35,9,FALSE))</f>
        <v/>
      </c>
      <c r="AU286" s="232" t="str">
        <f>IF(AU285="","",VLOOKUP(AU285,'シフト記号表（勤務時間帯）'!$C$6:$K$35,9,FALSE))</f>
        <v/>
      </c>
      <c r="AV286" s="233" t="str">
        <f>IF(AV285="","",VLOOKUP(AV285,'シフト記号表（勤務時間帯）'!$C$6:$K$35,9,FALSE))</f>
        <v/>
      </c>
      <c r="AW286" s="233" t="str">
        <f>IF(AW285="","",VLOOKUP(AW285,'シフト記号表（勤務時間帯）'!$C$6:$K$35,9,FALSE))</f>
        <v/>
      </c>
      <c r="AX286" s="502">
        <f>IF($BB$3="４週",SUM(S286:AT286),IF($BB$3="暦月",SUM(S286:AW286),""))</f>
        <v>0</v>
      </c>
      <c r="AY286" s="503"/>
      <c r="AZ286" s="504">
        <f>IF($BB$3="４週",AX286/4,IF($BB$3="暦月",'療養通所（100名）'!AX286/('療養通所（100名）'!$BB$8/7),""))</f>
        <v>0</v>
      </c>
      <c r="BA286" s="505"/>
      <c r="BB286" s="431"/>
      <c r="BC286" s="369"/>
      <c r="BD286" s="369"/>
      <c r="BE286" s="369"/>
      <c r="BF286" s="370"/>
    </row>
    <row r="287" spans="2:58" ht="20.25" customHeight="1" x14ac:dyDescent="0.4">
      <c r="B287" s="517"/>
      <c r="C287" s="387"/>
      <c r="D287" s="388"/>
      <c r="E287" s="389"/>
      <c r="F287" s="111">
        <f>C285</f>
        <v>0</v>
      </c>
      <c r="G287" s="419"/>
      <c r="H287" s="412"/>
      <c r="I287" s="413"/>
      <c r="J287" s="413"/>
      <c r="K287" s="414"/>
      <c r="L287" s="424"/>
      <c r="M287" s="425"/>
      <c r="N287" s="425"/>
      <c r="O287" s="426"/>
      <c r="P287" s="514" t="s">
        <v>45</v>
      </c>
      <c r="Q287" s="515"/>
      <c r="R287" s="516"/>
      <c r="S287" s="235" t="str">
        <f>IF(S285="","",VLOOKUP(S285,'シフト記号表（勤務時間帯）'!$C$6:$S$35,17,FALSE))</f>
        <v/>
      </c>
      <c r="T287" s="236" t="str">
        <f>IF(T285="","",VLOOKUP(T285,'シフト記号表（勤務時間帯）'!$C$6:$S$35,17,FALSE))</f>
        <v/>
      </c>
      <c r="U287" s="236" t="str">
        <f>IF(U285="","",VLOOKUP(U285,'シフト記号表（勤務時間帯）'!$C$6:$S$35,17,FALSE))</f>
        <v/>
      </c>
      <c r="V287" s="236" t="str">
        <f>IF(V285="","",VLOOKUP(V285,'シフト記号表（勤務時間帯）'!$C$6:$S$35,17,FALSE))</f>
        <v/>
      </c>
      <c r="W287" s="236" t="str">
        <f>IF(W285="","",VLOOKUP(W285,'シフト記号表（勤務時間帯）'!$C$6:$S$35,17,FALSE))</f>
        <v/>
      </c>
      <c r="X287" s="236" t="str">
        <f>IF(X285="","",VLOOKUP(X285,'シフト記号表（勤務時間帯）'!$C$6:$S$35,17,FALSE))</f>
        <v/>
      </c>
      <c r="Y287" s="237" t="str">
        <f>IF(Y285="","",VLOOKUP(Y285,'シフト記号表（勤務時間帯）'!$C$6:$S$35,17,FALSE))</f>
        <v/>
      </c>
      <c r="Z287" s="235" t="str">
        <f>IF(Z285="","",VLOOKUP(Z285,'シフト記号表（勤務時間帯）'!$C$6:$S$35,17,FALSE))</f>
        <v/>
      </c>
      <c r="AA287" s="236" t="str">
        <f>IF(AA285="","",VLOOKUP(AA285,'シフト記号表（勤務時間帯）'!$C$6:$S$35,17,FALSE))</f>
        <v/>
      </c>
      <c r="AB287" s="236" t="str">
        <f>IF(AB285="","",VLOOKUP(AB285,'シフト記号表（勤務時間帯）'!$C$6:$S$35,17,FALSE))</f>
        <v/>
      </c>
      <c r="AC287" s="236" t="str">
        <f>IF(AC285="","",VLOOKUP(AC285,'シフト記号表（勤務時間帯）'!$C$6:$S$35,17,FALSE))</f>
        <v/>
      </c>
      <c r="AD287" s="236" t="str">
        <f>IF(AD285="","",VLOOKUP(AD285,'シフト記号表（勤務時間帯）'!$C$6:$S$35,17,FALSE))</f>
        <v/>
      </c>
      <c r="AE287" s="236" t="str">
        <f>IF(AE285="","",VLOOKUP(AE285,'シフト記号表（勤務時間帯）'!$C$6:$S$35,17,FALSE))</f>
        <v/>
      </c>
      <c r="AF287" s="237" t="str">
        <f>IF(AF285="","",VLOOKUP(AF285,'シフト記号表（勤務時間帯）'!$C$6:$S$35,17,FALSE))</f>
        <v/>
      </c>
      <c r="AG287" s="235" t="str">
        <f>IF(AG285="","",VLOOKUP(AG285,'シフト記号表（勤務時間帯）'!$C$6:$S$35,17,FALSE))</f>
        <v/>
      </c>
      <c r="AH287" s="236" t="str">
        <f>IF(AH285="","",VLOOKUP(AH285,'シフト記号表（勤務時間帯）'!$C$6:$S$35,17,FALSE))</f>
        <v/>
      </c>
      <c r="AI287" s="236" t="str">
        <f>IF(AI285="","",VLOOKUP(AI285,'シフト記号表（勤務時間帯）'!$C$6:$S$35,17,FALSE))</f>
        <v/>
      </c>
      <c r="AJ287" s="236" t="str">
        <f>IF(AJ285="","",VLOOKUP(AJ285,'シフト記号表（勤務時間帯）'!$C$6:$S$35,17,FALSE))</f>
        <v/>
      </c>
      <c r="AK287" s="236" t="str">
        <f>IF(AK285="","",VLOOKUP(AK285,'シフト記号表（勤務時間帯）'!$C$6:$S$35,17,FALSE))</f>
        <v/>
      </c>
      <c r="AL287" s="236" t="str">
        <f>IF(AL285="","",VLOOKUP(AL285,'シフト記号表（勤務時間帯）'!$C$6:$S$35,17,FALSE))</f>
        <v/>
      </c>
      <c r="AM287" s="237" t="str">
        <f>IF(AM285="","",VLOOKUP(AM285,'シフト記号表（勤務時間帯）'!$C$6:$S$35,17,FALSE))</f>
        <v/>
      </c>
      <c r="AN287" s="235" t="str">
        <f>IF(AN285="","",VLOOKUP(AN285,'シフト記号表（勤務時間帯）'!$C$6:$S$35,17,FALSE))</f>
        <v/>
      </c>
      <c r="AO287" s="236" t="str">
        <f>IF(AO285="","",VLOOKUP(AO285,'シフト記号表（勤務時間帯）'!$C$6:$S$35,17,FALSE))</f>
        <v/>
      </c>
      <c r="AP287" s="236" t="str">
        <f>IF(AP285="","",VLOOKUP(AP285,'シフト記号表（勤務時間帯）'!$C$6:$S$35,17,FALSE))</f>
        <v/>
      </c>
      <c r="AQ287" s="236" t="str">
        <f>IF(AQ285="","",VLOOKUP(AQ285,'シフト記号表（勤務時間帯）'!$C$6:$S$35,17,FALSE))</f>
        <v/>
      </c>
      <c r="AR287" s="236" t="str">
        <f>IF(AR285="","",VLOOKUP(AR285,'シフト記号表（勤務時間帯）'!$C$6:$S$35,17,FALSE))</f>
        <v/>
      </c>
      <c r="AS287" s="236" t="str">
        <f>IF(AS285="","",VLOOKUP(AS285,'シフト記号表（勤務時間帯）'!$C$6:$S$35,17,FALSE))</f>
        <v/>
      </c>
      <c r="AT287" s="237" t="str">
        <f>IF(AT285="","",VLOOKUP(AT285,'シフト記号表（勤務時間帯）'!$C$6:$S$35,17,FALSE))</f>
        <v/>
      </c>
      <c r="AU287" s="235" t="str">
        <f>IF(AU285="","",VLOOKUP(AU285,'シフト記号表（勤務時間帯）'!$C$6:$S$35,17,FALSE))</f>
        <v/>
      </c>
      <c r="AV287" s="236" t="str">
        <f>IF(AV285="","",VLOOKUP(AV285,'シフト記号表（勤務時間帯）'!$C$6:$S$35,17,FALSE))</f>
        <v/>
      </c>
      <c r="AW287" s="236" t="str">
        <f>IF(AW285="","",VLOOKUP(AW285,'シフト記号表（勤務時間帯）'!$C$6:$S$35,17,FALSE))</f>
        <v/>
      </c>
      <c r="AX287" s="509">
        <f>IF($BB$3="４週",SUM(S287:AT287),IF($BB$3="暦月",SUM(S287:AW287),""))</f>
        <v>0</v>
      </c>
      <c r="AY287" s="510"/>
      <c r="AZ287" s="511">
        <f>IF($BB$3="４週",AX287/4,IF($BB$3="暦月",'療養通所（100名）'!AX287/('療養通所（100名）'!$BB$8/7),""))</f>
        <v>0</v>
      </c>
      <c r="BA287" s="512"/>
      <c r="BB287" s="432"/>
      <c r="BC287" s="425"/>
      <c r="BD287" s="425"/>
      <c r="BE287" s="425"/>
      <c r="BF287" s="426"/>
    </row>
    <row r="288" spans="2:58" ht="20.25" customHeight="1" x14ac:dyDescent="0.4">
      <c r="B288" s="517">
        <f>B285+1</f>
        <v>89</v>
      </c>
      <c r="C288" s="381"/>
      <c r="D288" s="382"/>
      <c r="E288" s="383"/>
      <c r="F288" s="108"/>
      <c r="G288" s="418"/>
      <c r="H288" s="420"/>
      <c r="I288" s="413"/>
      <c r="J288" s="413"/>
      <c r="K288" s="414"/>
      <c r="L288" s="421"/>
      <c r="M288" s="422"/>
      <c r="N288" s="422"/>
      <c r="O288" s="423"/>
      <c r="P288" s="483" t="s">
        <v>44</v>
      </c>
      <c r="Q288" s="484"/>
      <c r="R288" s="485"/>
      <c r="S288" s="239"/>
      <c r="T288" s="238"/>
      <c r="U288" s="238"/>
      <c r="V288" s="238"/>
      <c r="W288" s="238"/>
      <c r="X288" s="238"/>
      <c r="Y288" s="240"/>
      <c r="Z288" s="239"/>
      <c r="AA288" s="238"/>
      <c r="AB288" s="238"/>
      <c r="AC288" s="238"/>
      <c r="AD288" s="238"/>
      <c r="AE288" s="238"/>
      <c r="AF288" s="240"/>
      <c r="AG288" s="239"/>
      <c r="AH288" s="238"/>
      <c r="AI288" s="238"/>
      <c r="AJ288" s="238"/>
      <c r="AK288" s="238"/>
      <c r="AL288" s="238"/>
      <c r="AM288" s="240"/>
      <c r="AN288" s="239"/>
      <c r="AO288" s="238"/>
      <c r="AP288" s="238"/>
      <c r="AQ288" s="238"/>
      <c r="AR288" s="238"/>
      <c r="AS288" s="238"/>
      <c r="AT288" s="240"/>
      <c r="AU288" s="239"/>
      <c r="AV288" s="238"/>
      <c r="AW288" s="238"/>
      <c r="AX288" s="589"/>
      <c r="AY288" s="590"/>
      <c r="AZ288" s="591"/>
      <c r="BA288" s="592"/>
      <c r="BB288" s="430"/>
      <c r="BC288" s="422"/>
      <c r="BD288" s="422"/>
      <c r="BE288" s="422"/>
      <c r="BF288" s="423"/>
    </row>
    <row r="289" spans="2:58" ht="20.25" customHeight="1" x14ac:dyDescent="0.4">
      <c r="B289" s="517"/>
      <c r="C289" s="384"/>
      <c r="D289" s="385"/>
      <c r="E289" s="386"/>
      <c r="F289" s="83"/>
      <c r="G289" s="408"/>
      <c r="H289" s="412"/>
      <c r="I289" s="413"/>
      <c r="J289" s="413"/>
      <c r="K289" s="414"/>
      <c r="L289" s="368"/>
      <c r="M289" s="369"/>
      <c r="N289" s="369"/>
      <c r="O289" s="370"/>
      <c r="P289" s="499" t="s">
        <v>15</v>
      </c>
      <c r="Q289" s="500"/>
      <c r="R289" s="501"/>
      <c r="S289" s="232" t="str">
        <f>IF(S288="","",VLOOKUP(S288,'シフト記号表（勤務時間帯）'!$C$6:$K$35,9,FALSE))</f>
        <v/>
      </c>
      <c r="T289" s="233" t="str">
        <f>IF(T288="","",VLOOKUP(T288,'シフト記号表（勤務時間帯）'!$C$6:$K$35,9,FALSE))</f>
        <v/>
      </c>
      <c r="U289" s="233" t="str">
        <f>IF(U288="","",VLOOKUP(U288,'シフト記号表（勤務時間帯）'!$C$6:$K$35,9,FALSE))</f>
        <v/>
      </c>
      <c r="V289" s="233" t="str">
        <f>IF(V288="","",VLOOKUP(V288,'シフト記号表（勤務時間帯）'!$C$6:$K$35,9,FALSE))</f>
        <v/>
      </c>
      <c r="W289" s="233" t="str">
        <f>IF(W288="","",VLOOKUP(W288,'シフト記号表（勤務時間帯）'!$C$6:$K$35,9,FALSE))</f>
        <v/>
      </c>
      <c r="X289" s="233" t="str">
        <f>IF(X288="","",VLOOKUP(X288,'シフト記号表（勤務時間帯）'!$C$6:$K$35,9,FALSE))</f>
        <v/>
      </c>
      <c r="Y289" s="234" t="str">
        <f>IF(Y288="","",VLOOKUP(Y288,'シフト記号表（勤務時間帯）'!$C$6:$K$35,9,FALSE))</f>
        <v/>
      </c>
      <c r="Z289" s="232" t="str">
        <f>IF(Z288="","",VLOOKUP(Z288,'シフト記号表（勤務時間帯）'!$C$6:$K$35,9,FALSE))</f>
        <v/>
      </c>
      <c r="AA289" s="233" t="str">
        <f>IF(AA288="","",VLOOKUP(AA288,'シフト記号表（勤務時間帯）'!$C$6:$K$35,9,FALSE))</f>
        <v/>
      </c>
      <c r="AB289" s="233" t="str">
        <f>IF(AB288="","",VLOOKUP(AB288,'シフト記号表（勤務時間帯）'!$C$6:$K$35,9,FALSE))</f>
        <v/>
      </c>
      <c r="AC289" s="233" t="str">
        <f>IF(AC288="","",VLOOKUP(AC288,'シフト記号表（勤務時間帯）'!$C$6:$K$35,9,FALSE))</f>
        <v/>
      </c>
      <c r="AD289" s="233" t="str">
        <f>IF(AD288="","",VLOOKUP(AD288,'シフト記号表（勤務時間帯）'!$C$6:$K$35,9,FALSE))</f>
        <v/>
      </c>
      <c r="AE289" s="233" t="str">
        <f>IF(AE288="","",VLOOKUP(AE288,'シフト記号表（勤務時間帯）'!$C$6:$K$35,9,FALSE))</f>
        <v/>
      </c>
      <c r="AF289" s="234" t="str">
        <f>IF(AF288="","",VLOOKUP(AF288,'シフト記号表（勤務時間帯）'!$C$6:$K$35,9,FALSE))</f>
        <v/>
      </c>
      <c r="AG289" s="232" t="str">
        <f>IF(AG288="","",VLOOKUP(AG288,'シフト記号表（勤務時間帯）'!$C$6:$K$35,9,FALSE))</f>
        <v/>
      </c>
      <c r="AH289" s="233" t="str">
        <f>IF(AH288="","",VLOOKUP(AH288,'シフト記号表（勤務時間帯）'!$C$6:$K$35,9,FALSE))</f>
        <v/>
      </c>
      <c r="AI289" s="233" t="str">
        <f>IF(AI288="","",VLOOKUP(AI288,'シフト記号表（勤務時間帯）'!$C$6:$K$35,9,FALSE))</f>
        <v/>
      </c>
      <c r="AJ289" s="233" t="str">
        <f>IF(AJ288="","",VLOOKUP(AJ288,'シフト記号表（勤務時間帯）'!$C$6:$K$35,9,FALSE))</f>
        <v/>
      </c>
      <c r="AK289" s="233" t="str">
        <f>IF(AK288="","",VLOOKUP(AK288,'シフト記号表（勤務時間帯）'!$C$6:$K$35,9,FALSE))</f>
        <v/>
      </c>
      <c r="AL289" s="233" t="str">
        <f>IF(AL288="","",VLOOKUP(AL288,'シフト記号表（勤務時間帯）'!$C$6:$K$35,9,FALSE))</f>
        <v/>
      </c>
      <c r="AM289" s="234" t="str">
        <f>IF(AM288="","",VLOOKUP(AM288,'シフト記号表（勤務時間帯）'!$C$6:$K$35,9,FALSE))</f>
        <v/>
      </c>
      <c r="AN289" s="232" t="str">
        <f>IF(AN288="","",VLOOKUP(AN288,'シフト記号表（勤務時間帯）'!$C$6:$K$35,9,FALSE))</f>
        <v/>
      </c>
      <c r="AO289" s="233" t="str">
        <f>IF(AO288="","",VLOOKUP(AO288,'シフト記号表（勤務時間帯）'!$C$6:$K$35,9,FALSE))</f>
        <v/>
      </c>
      <c r="AP289" s="233" t="str">
        <f>IF(AP288="","",VLOOKUP(AP288,'シフト記号表（勤務時間帯）'!$C$6:$K$35,9,FALSE))</f>
        <v/>
      </c>
      <c r="AQ289" s="233" t="str">
        <f>IF(AQ288="","",VLOOKUP(AQ288,'シフト記号表（勤務時間帯）'!$C$6:$K$35,9,FALSE))</f>
        <v/>
      </c>
      <c r="AR289" s="233" t="str">
        <f>IF(AR288="","",VLOOKUP(AR288,'シフト記号表（勤務時間帯）'!$C$6:$K$35,9,FALSE))</f>
        <v/>
      </c>
      <c r="AS289" s="233" t="str">
        <f>IF(AS288="","",VLOOKUP(AS288,'シフト記号表（勤務時間帯）'!$C$6:$K$35,9,FALSE))</f>
        <v/>
      </c>
      <c r="AT289" s="234" t="str">
        <f>IF(AT288="","",VLOOKUP(AT288,'シフト記号表（勤務時間帯）'!$C$6:$K$35,9,FALSE))</f>
        <v/>
      </c>
      <c r="AU289" s="232" t="str">
        <f>IF(AU288="","",VLOOKUP(AU288,'シフト記号表（勤務時間帯）'!$C$6:$K$35,9,FALSE))</f>
        <v/>
      </c>
      <c r="AV289" s="233" t="str">
        <f>IF(AV288="","",VLOOKUP(AV288,'シフト記号表（勤務時間帯）'!$C$6:$K$35,9,FALSE))</f>
        <v/>
      </c>
      <c r="AW289" s="233" t="str">
        <f>IF(AW288="","",VLOOKUP(AW288,'シフト記号表（勤務時間帯）'!$C$6:$K$35,9,FALSE))</f>
        <v/>
      </c>
      <c r="AX289" s="502">
        <f>IF($BB$3="４週",SUM(S289:AT289),IF($BB$3="暦月",SUM(S289:AW289),""))</f>
        <v>0</v>
      </c>
      <c r="AY289" s="503"/>
      <c r="AZ289" s="504">
        <f>IF($BB$3="４週",AX289/4,IF($BB$3="暦月",'療養通所（100名）'!AX289/('療養通所（100名）'!$BB$8/7),""))</f>
        <v>0</v>
      </c>
      <c r="BA289" s="505"/>
      <c r="BB289" s="431"/>
      <c r="BC289" s="369"/>
      <c r="BD289" s="369"/>
      <c r="BE289" s="369"/>
      <c r="BF289" s="370"/>
    </row>
    <row r="290" spans="2:58" ht="20.25" customHeight="1" x14ac:dyDescent="0.4">
      <c r="B290" s="517"/>
      <c r="C290" s="387"/>
      <c r="D290" s="388"/>
      <c r="E290" s="389"/>
      <c r="F290" s="111">
        <f>C288</f>
        <v>0</v>
      </c>
      <c r="G290" s="419"/>
      <c r="H290" s="412"/>
      <c r="I290" s="413"/>
      <c r="J290" s="413"/>
      <c r="K290" s="414"/>
      <c r="L290" s="424"/>
      <c r="M290" s="425"/>
      <c r="N290" s="425"/>
      <c r="O290" s="426"/>
      <c r="P290" s="514" t="s">
        <v>45</v>
      </c>
      <c r="Q290" s="515"/>
      <c r="R290" s="516"/>
      <c r="S290" s="235" t="str">
        <f>IF(S288="","",VLOOKUP(S288,'シフト記号表（勤務時間帯）'!$C$6:$S$35,17,FALSE))</f>
        <v/>
      </c>
      <c r="T290" s="236" t="str">
        <f>IF(T288="","",VLOOKUP(T288,'シフト記号表（勤務時間帯）'!$C$6:$S$35,17,FALSE))</f>
        <v/>
      </c>
      <c r="U290" s="236" t="str">
        <f>IF(U288="","",VLOOKUP(U288,'シフト記号表（勤務時間帯）'!$C$6:$S$35,17,FALSE))</f>
        <v/>
      </c>
      <c r="V290" s="236" t="str">
        <f>IF(V288="","",VLOOKUP(V288,'シフト記号表（勤務時間帯）'!$C$6:$S$35,17,FALSE))</f>
        <v/>
      </c>
      <c r="W290" s="236" t="str">
        <f>IF(W288="","",VLOOKUP(W288,'シフト記号表（勤務時間帯）'!$C$6:$S$35,17,FALSE))</f>
        <v/>
      </c>
      <c r="X290" s="236" t="str">
        <f>IF(X288="","",VLOOKUP(X288,'シフト記号表（勤務時間帯）'!$C$6:$S$35,17,FALSE))</f>
        <v/>
      </c>
      <c r="Y290" s="237" t="str">
        <f>IF(Y288="","",VLOOKUP(Y288,'シフト記号表（勤務時間帯）'!$C$6:$S$35,17,FALSE))</f>
        <v/>
      </c>
      <c r="Z290" s="235" t="str">
        <f>IF(Z288="","",VLOOKUP(Z288,'シフト記号表（勤務時間帯）'!$C$6:$S$35,17,FALSE))</f>
        <v/>
      </c>
      <c r="AA290" s="236" t="str">
        <f>IF(AA288="","",VLOOKUP(AA288,'シフト記号表（勤務時間帯）'!$C$6:$S$35,17,FALSE))</f>
        <v/>
      </c>
      <c r="AB290" s="236" t="str">
        <f>IF(AB288="","",VLOOKUP(AB288,'シフト記号表（勤務時間帯）'!$C$6:$S$35,17,FALSE))</f>
        <v/>
      </c>
      <c r="AC290" s="236" t="str">
        <f>IF(AC288="","",VLOOKUP(AC288,'シフト記号表（勤務時間帯）'!$C$6:$S$35,17,FALSE))</f>
        <v/>
      </c>
      <c r="AD290" s="236" t="str">
        <f>IF(AD288="","",VLOOKUP(AD288,'シフト記号表（勤務時間帯）'!$C$6:$S$35,17,FALSE))</f>
        <v/>
      </c>
      <c r="AE290" s="236" t="str">
        <f>IF(AE288="","",VLOOKUP(AE288,'シフト記号表（勤務時間帯）'!$C$6:$S$35,17,FALSE))</f>
        <v/>
      </c>
      <c r="AF290" s="237" t="str">
        <f>IF(AF288="","",VLOOKUP(AF288,'シフト記号表（勤務時間帯）'!$C$6:$S$35,17,FALSE))</f>
        <v/>
      </c>
      <c r="AG290" s="235" t="str">
        <f>IF(AG288="","",VLOOKUP(AG288,'シフト記号表（勤務時間帯）'!$C$6:$S$35,17,FALSE))</f>
        <v/>
      </c>
      <c r="AH290" s="236" t="str">
        <f>IF(AH288="","",VLOOKUP(AH288,'シフト記号表（勤務時間帯）'!$C$6:$S$35,17,FALSE))</f>
        <v/>
      </c>
      <c r="AI290" s="236" t="str">
        <f>IF(AI288="","",VLOOKUP(AI288,'シフト記号表（勤務時間帯）'!$C$6:$S$35,17,FALSE))</f>
        <v/>
      </c>
      <c r="AJ290" s="236" t="str">
        <f>IF(AJ288="","",VLOOKUP(AJ288,'シフト記号表（勤務時間帯）'!$C$6:$S$35,17,FALSE))</f>
        <v/>
      </c>
      <c r="AK290" s="236" t="str">
        <f>IF(AK288="","",VLOOKUP(AK288,'シフト記号表（勤務時間帯）'!$C$6:$S$35,17,FALSE))</f>
        <v/>
      </c>
      <c r="AL290" s="236" t="str">
        <f>IF(AL288="","",VLOOKUP(AL288,'シフト記号表（勤務時間帯）'!$C$6:$S$35,17,FALSE))</f>
        <v/>
      </c>
      <c r="AM290" s="237" t="str">
        <f>IF(AM288="","",VLOOKUP(AM288,'シフト記号表（勤務時間帯）'!$C$6:$S$35,17,FALSE))</f>
        <v/>
      </c>
      <c r="AN290" s="235" t="str">
        <f>IF(AN288="","",VLOOKUP(AN288,'シフト記号表（勤務時間帯）'!$C$6:$S$35,17,FALSE))</f>
        <v/>
      </c>
      <c r="AO290" s="236" t="str">
        <f>IF(AO288="","",VLOOKUP(AO288,'シフト記号表（勤務時間帯）'!$C$6:$S$35,17,FALSE))</f>
        <v/>
      </c>
      <c r="AP290" s="236" t="str">
        <f>IF(AP288="","",VLOOKUP(AP288,'シフト記号表（勤務時間帯）'!$C$6:$S$35,17,FALSE))</f>
        <v/>
      </c>
      <c r="AQ290" s="236" t="str">
        <f>IF(AQ288="","",VLOOKUP(AQ288,'シフト記号表（勤務時間帯）'!$C$6:$S$35,17,FALSE))</f>
        <v/>
      </c>
      <c r="AR290" s="236" t="str">
        <f>IF(AR288="","",VLOOKUP(AR288,'シフト記号表（勤務時間帯）'!$C$6:$S$35,17,FALSE))</f>
        <v/>
      </c>
      <c r="AS290" s="236" t="str">
        <f>IF(AS288="","",VLOOKUP(AS288,'シフト記号表（勤務時間帯）'!$C$6:$S$35,17,FALSE))</f>
        <v/>
      </c>
      <c r="AT290" s="237" t="str">
        <f>IF(AT288="","",VLOOKUP(AT288,'シフト記号表（勤務時間帯）'!$C$6:$S$35,17,FALSE))</f>
        <v/>
      </c>
      <c r="AU290" s="235" t="str">
        <f>IF(AU288="","",VLOOKUP(AU288,'シフト記号表（勤務時間帯）'!$C$6:$S$35,17,FALSE))</f>
        <v/>
      </c>
      <c r="AV290" s="236" t="str">
        <f>IF(AV288="","",VLOOKUP(AV288,'シフト記号表（勤務時間帯）'!$C$6:$S$35,17,FALSE))</f>
        <v/>
      </c>
      <c r="AW290" s="236" t="str">
        <f>IF(AW288="","",VLOOKUP(AW288,'シフト記号表（勤務時間帯）'!$C$6:$S$35,17,FALSE))</f>
        <v/>
      </c>
      <c r="AX290" s="509">
        <f>IF($BB$3="４週",SUM(S290:AT290),IF($BB$3="暦月",SUM(S290:AW290),""))</f>
        <v>0</v>
      </c>
      <c r="AY290" s="510"/>
      <c r="AZ290" s="511">
        <f>IF($BB$3="４週",AX290/4,IF($BB$3="暦月",'療養通所（100名）'!AX290/('療養通所（100名）'!$BB$8/7),""))</f>
        <v>0</v>
      </c>
      <c r="BA290" s="512"/>
      <c r="BB290" s="432"/>
      <c r="BC290" s="425"/>
      <c r="BD290" s="425"/>
      <c r="BE290" s="425"/>
      <c r="BF290" s="426"/>
    </row>
    <row r="291" spans="2:58" ht="20.25" customHeight="1" x14ac:dyDescent="0.4">
      <c r="B291" s="517">
        <f>B288+1</f>
        <v>90</v>
      </c>
      <c r="C291" s="381"/>
      <c r="D291" s="382"/>
      <c r="E291" s="383"/>
      <c r="F291" s="108"/>
      <c r="G291" s="418"/>
      <c r="H291" s="420"/>
      <c r="I291" s="413"/>
      <c r="J291" s="413"/>
      <c r="K291" s="414"/>
      <c r="L291" s="421"/>
      <c r="M291" s="422"/>
      <c r="N291" s="422"/>
      <c r="O291" s="423"/>
      <c r="P291" s="483" t="s">
        <v>44</v>
      </c>
      <c r="Q291" s="484"/>
      <c r="R291" s="485"/>
      <c r="S291" s="239"/>
      <c r="T291" s="238"/>
      <c r="U291" s="238"/>
      <c r="V291" s="238"/>
      <c r="W291" s="238"/>
      <c r="X291" s="238"/>
      <c r="Y291" s="240"/>
      <c r="Z291" s="239"/>
      <c r="AA291" s="238"/>
      <c r="AB291" s="238"/>
      <c r="AC291" s="238"/>
      <c r="AD291" s="238"/>
      <c r="AE291" s="238"/>
      <c r="AF291" s="240"/>
      <c r="AG291" s="239"/>
      <c r="AH291" s="238"/>
      <c r="AI291" s="238"/>
      <c r="AJ291" s="238"/>
      <c r="AK291" s="238"/>
      <c r="AL291" s="238"/>
      <c r="AM291" s="240"/>
      <c r="AN291" s="239"/>
      <c r="AO291" s="238"/>
      <c r="AP291" s="238"/>
      <c r="AQ291" s="238"/>
      <c r="AR291" s="238"/>
      <c r="AS291" s="238"/>
      <c r="AT291" s="240"/>
      <c r="AU291" s="239"/>
      <c r="AV291" s="238"/>
      <c r="AW291" s="238"/>
      <c r="AX291" s="589"/>
      <c r="AY291" s="590"/>
      <c r="AZ291" s="591"/>
      <c r="BA291" s="592"/>
      <c r="BB291" s="430"/>
      <c r="BC291" s="422"/>
      <c r="BD291" s="422"/>
      <c r="BE291" s="422"/>
      <c r="BF291" s="423"/>
    </row>
    <row r="292" spans="2:58" ht="20.25" customHeight="1" x14ac:dyDescent="0.4">
      <c r="B292" s="517"/>
      <c r="C292" s="384"/>
      <c r="D292" s="385"/>
      <c r="E292" s="386"/>
      <c r="F292" s="83"/>
      <c r="G292" s="408"/>
      <c r="H292" s="412"/>
      <c r="I292" s="413"/>
      <c r="J292" s="413"/>
      <c r="K292" s="414"/>
      <c r="L292" s="368"/>
      <c r="M292" s="369"/>
      <c r="N292" s="369"/>
      <c r="O292" s="370"/>
      <c r="P292" s="499" t="s">
        <v>15</v>
      </c>
      <c r="Q292" s="500"/>
      <c r="R292" s="501"/>
      <c r="S292" s="232" t="str">
        <f>IF(S291="","",VLOOKUP(S291,'シフト記号表（勤務時間帯）'!$C$6:$K$35,9,FALSE))</f>
        <v/>
      </c>
      <c r="T292" s="233" t="str">
        <f>IF(T291="","",VLOOKUP(T291,'シフト記号表（勤務時間帯）'!$C$6:$K$35,9,FALSE))</f>
        <v/>
      </c>
      <c r="U292" s="233" t="str">
        <f>IF(U291="","",VLOOKUP(U291,'シフト記号表（勤務時間帯）'!$C$6:$K$35,9,FALSE))</f>
        <v/>
      </c>
      <c r="V292" s="233" t="str">
        <f>IF(V291="","",VLOOKUP(V291,'シフト記号表（勤務時間帯）'!$C$6:$K$35,9,FALSE))</f>
        <v/>
      </c>
      <c r="W292" s="233" t="str">
        <f>IF(W291="","",VLOOKUP(W291,'シフト記号表（勤務時間帯）'!$C$6:$K$35,9,FALSE))</f>
        <v/>
      </c>
      <c r="X292" s="233" t="str">
        <f>IF(X291="","",VLOOKUP(X291,'シフト記号表（勤務時間帯）'!$C$6:$K$35,9,FALSE))</f>
        <v/>
      </c>
      <c r="Y292" s="234" t="str">
        <f>IF(Y291="","",VLOOKUP(Y291,'シフト記号表（勤務時間帯）'!$C$6:$K$35,9,FALSE))</f>
        <v/>
      </c>
      <c r="Z292" s="232" t="str">
        <f>IF(Z291="","",VLOOKUP(Z291,'シフト記号表（勤務時間帯）'!$C$6:$K$35,9,FALSE))</f>
        <v/>
      </c>
      <c r="AA292" s="233" t="str">
        <f>IF(AA291="","",VLOOKUP(AA291,'シフト記号表（勤務時間帯）'!$C$6:$K$35,9,FALSE))</f>
        <v/>
      </c>
      <c r="AB292" s="233" t="str">
        <f>IF(AB291="","",VLOOKUP(AB291,'シフト記号表（勤務時間帯）'!$C$6:$K$35,9,FALSE))</f>
        <v/>
      </c>
      <c r="AC292" s="233" t="str">
        <f>IF(AC291="","",VLOOKUP(AC291,'シフト記号表（勤務時間帯）'!$C$6:$K$35,9,FALSE))</f>
        <v/>
      </c>
      <c r="AD292" s="233" t="str">
        <f>IF(AD291="","",VLOOKUP(AD291,'シフト記号表（勤務時間帯）'!$C$6:$K$35,9,FALSE))</f>
        <v/>
      </c>
      <c r="AE292" s="233" t="str">
        <f>IF(AE291="","",VLOOKUP(AE291,'シフト記号表（勤務時間帯）'!$C$6:$K$35,9,FALSE))</f>
        <v/>
      </c>
      <c r="AF292" s="234" t="str">
        <f>IF(AF291="","",VLOOKUP(AF291,'シフト記号表（勤務時間帯）'!$C$6:$K$35,9,FALSE))</f>
        <v/>
      </c>
      <c r="AG292" s="232" t="str">
        <f>IF(AG291="","",VLOOKUP(AG291,'シフト記号表（勤務時間帯）'!$C$6:$K$35,9,FALSE))</f>
        <v/>
      </c>
      <c r="AH292" s="233" t="str">
        <f>IF(AH291="","",VLOOKUP(AH291,'シフト記号表（勤務時間帯）'!$C$6:$K$35,9,FALSE))</f>
        <v/>
      </c>
      <c r="AI292" s="233" t="str">
        <f>IF(AI291="","",VLOOKUP(AI291,'シフト記号表（勤務時間帯）'!$C$6:$K$35,9,FALSE))</f>
        <v/>
      </c>
      <c r="AJ292" s="233" t="str">
        <f>IF(AJ291="","",VLOOKUP(AJ291,'シフト記号表（勤務時間帯）'!$C$6:$K$35,9,FALSE))</f>
        <v/>
      </c>
      <c r="AK292" s="233" t="str">
        <f>IF(AK291="","",VLOOKUP(AK291,'シフト記号表（勤務時間帯）'!$C$6:$K$35,9,FALSE))</f>
        <v/>
      </c>
      <c r="AL292" s="233" t="str">
        <f>IF(AL291="","",VLOOKUP(AL291,'シフト記号表（勤務時間帯）'!$C$6:$K$35,9,FALSE))</f>
        <v/>
      </c>
      <c r="AM292" s="234" t="str">
        <f>IF(AM291="","",VLOOKUP(AM291,'シフト記号表（勤務時間帯）'!$C$6:$K$35,9,FALSE))</f>
        <v/>
      </c>
      <c r="AN292" s="232" t="str">
        <f>IF(AN291="","",VLOOKUP(AN291,'シフト記号表（勤務時間帯）'!$C$6:$K$35,9,FALSE))</f>
        <v/>
      </c>
      <c r="AO292" s="233" t="str">
        <f>IF(AO291="","",VLOOKUP(AO291,'シフト記号表（勤務時間帯）'!$C$6:$K$35,9,FALSE))</f>
        <v/>
      </c>
      <c r="AP292" s="233" t="str">
        <f>IF(AP291="","",VLOOKUP(AP291,'シフト記号表（勤務時間帯）'!$C$6:$K$35,9,FALSE))</f>
        <v/>
      </c>
      <c r="AQ292" s="233" t="str">
        <f>IF(AQ291="","",VLOOKUP(AQ291,'シフト記号表（勤務時間帯）'!$C$6:$K$35,9,FALSE))</f>
        <v/>
      </c>
      <c r="AR292" s="233" t="str">
        <f>IF(AR291="","",VLOOKUP(AR291,'シフト記号表（勤務時間帯）'!$C$6:$K$35,9,FALSE))</f>
        <v/>
      </c>
      <c r="AS292" s="233" t="str">
        <f>IF(AS291="","",VLOOKUP(AS291,'シフト記号表（勤務時間帯）'!$C$6:$K$35,9,FALSE))</f>
        <v/>
      </c>
      <c r="AT292" s="234" t="str">
        <f>IF(AT291="","",VLOOKUP(AT291,'シフト記号表（勤務時間帯）'!$C$6:$K$35,9,FALSE))</f>
        <v/>
      </c>
      <c r="AU292" s="232" t="str">
        <f>IF(AU291="","",VLOOKUP(AU291,'シフト記号表（勤務時間帯）'!$C$6:$K$35,9,FALSE))</f>
        <v/>
      </c>
      <c r="AV292" s="233" t="str">
        <f>IF(AV291="","",VLOOKUP(AV291,'シフト記号表（勤務時間帯）'!$C$6:$K$35,9,FALSE))</f>
        <v/>
      </c>
      <c r="AW292" s="233" t="str">
        <f>IF(AW291="","",VLOOKUP(AW291,'シフト記号表（勤務時間帯）'!$C$6:$K$35,9,FALSE))</f>
        <v/>
      </c>
      <c r="AX292" s="502">
        <f>IF($BB$3="４週",SUM(S292:AT292),IF($BB$3="暦月",SUM(S292:AW292),""))</f>
        <v>0</v>
      </c>
      <c r="AY292" s="503"/>
      <c r="AZ292" s="504">
        <f>IF($BB$3="４週",AX292/4,IF($BB$3="暦月",'療養通所（100名）'!AX292/('療養通所（100名）'!$BB$8/7),""))</f>
        <v>0</v>
      </c>
      <c r="BA292" s="505"/>
      <c r="BB292" s="431"/>
      <c r="BC292" s="369"/>
      <c r="BD292" s="369"/>
      <c r="BE292" s="369"/>
      <c r="BF292" s="370"/>
    </row>
    <row r="293" spans="2:58" ht="20.25" customHeight="1" x14ac:dyDescent="0.4">
      <c r="B293" s="517"/>
      <c r="C293" s="387"/>
      <c r="D293" s="388"/>
      <c r="E293" s="389"/>
      <c r="F293" s="111">
        <f>C291</f>
        <v>0</v>
      </c>
      <c r="G293" s="419"/>
      <c r="H293" s="412"/>
      <c r="I293" s="413"/>
      <c r="J293" s="413"/>
      <c r="K293" s="414"/>
      <c r="L293" s="424"/>
      <c r="M293" s="425"/>
      <c r="N293" s="425"/>
      <c r="O293" s="426"/>
      <c r="P293" s="514" t="s">
        <v>45</v>
      </c>
      <c r="Q293" s="515"/>
      <c r="R293" s="516"/>
      <c r="S293" s="235" t="str">
        <f>IF(S291="","",VLOOKUP(S291,'シフト記号表（勤務時間帯）'!$C$6:$S$35,17,FALSE))</f>
        <v/>
      </c>
      <c r="T293" s="236" t="str">
        <f>IF(T291="","",VLOOKUP(T291,'シフト記号表（勤務時間帯）'!$C$6:$S$35,17,FALSE))</f>
        <v/>
      </c>
      <c r="U293" s="236" t="str">
        <f>IF(U291="","",VLOOKUP(U291,'シフト記号表（勤務時間帯）'!$C$6:$S$35,17,FALSE))</f>
        <v/>
      </c>
      <c r="V293" s="236" t="str">
        <f>IF(V291="","",VLOOKUP(V291,'シフト記号表（勤務時間帯）'!$C$6:$S$35,17,FALSE))</f>
        <v/>
      </c>
      <c r="W293" s="236" t="str">
        <f>IF(W291="","",VLOOKUP(W291,'シフト記号表（勤務時間帯）'!$C$6:$S$35,17,FALSE))</f>
        <v/>
      </c>
      <c r="X293" s="236" t="str">
        <f>IF(X291="","",VLOOKUP(X291,'シフト記号表（勤務時間帯）'!$C$6:$S$35,17,FALSE))</f>
        <v/>
      </c>
      <c r="Y293" s="237" t="str">
        <f>IF(Y291="","",VLOOKUP(Y291,'シフト記号表（勤務時間帯）'!$C$6:$S$35,17,FALSE))</f>
        <v/>
      </c>
      <c r="Z293" s="235" t="str">
        <f>IF(Z291="","",VLOOKUP(Z291,'シフト記号表（勤務時間帯）'!$C$6:$S$35,17,FALSE))</f>
        <v/>
      </c>
      <c r="AA293" s="236" t="str">
        <f>IF(AA291="","",VLOOKUP(AA291,'シフト記号表（勤務時間帯）'!$C$6:$S$35,17,FALSE))</f>
        <v/>
      </c>
      <c r="AB293" s="236" t="str">
        <f>IF(AB291="","",VLOOKUP(AB291,'シフト記号表（勤務時間帯）'!$C$6:$S$35,17,FALSE))</f>
        <v/>
      </c>
      <c r="AC293" s="236" t="str">
        <f>IF(AC291="","",VLOOKUP(AC291,'シフト記号表（勤務時間帯）'!$C$6:$S$35,17,FALSE))</f>
        <v/>
      </c>
      <c r="AD293" s="236" t="str">
        <f>IF(AD291="","",VLOOKUP(AD291,'シフト記号表（勤務時間帯）'!$C$6:$S$35,17,FALSE))</f>
        <v/>
      </c>
      <c r="AE293" s="236" t="str">
        <f>IF(AE291="","",VLOOKUP(AE291,'シフト記号表（勤務時間帯）'!$C$6:$S$35,17,FALSE))</f>
        <v/>
      </c>
      <c r="AF293" s="237" t="str">
        <f>IF(AF291="","",VLOOKUP(AF291,'シフト記号表（勤務時間帯）'!$C$6:$S$35,17,FALSE))</f>
        <v/>
      </c>
      <c r="AG293" s="235" t="str">
        <f>IF(AG291="","",VLOOKUP(AG291,'シフト記号表（勤務時間帯）'!$C$6:$S$35,17,FALSE))</f>
        <v/>
      </c>
      <c r="AH293" s="236" t="str">
        <f>IF(AH291="","",VLOOKUP(AH291,'シフト記号表（勤務時間帯）'!$C$6:$S$35,17,FALSE))</f>
        <v/>
      </c>
      <c r="AI293" s="236" t="str">
        <f>IF(AI291="","",VLOOKUP(AI291,'シフト記号表（勤務時間帯）'!$C$6:$S$35,17,FALSE))</f>
        <v/>
      </c>
      <c r="AJ293" s="236" t="str">
        <f>IF(AJ291="","",VLOOKUP(AJ291,'シフト記号表（勤務時間帯）'!$C$6:$S$35,17,FALSE))</f>
        <v/>
      </c>
      <c r="AK293" s="236" t="str">
        <f>IF(AK291="","",VLOOKUP(AK291,'シフト記号表（勤務時間帯）'!$C$6:$S$35,17,FALSE))</f>
        <v/>
      </c>
      <c r="AL293" s="236" t="str">
        <f>IF(AL291="","",VLOOKUP(AL291,'シフト記号表（勤務時間帯）'!$C$6:$S$35,17,FALSE))</f>
        <v/>
      </c>
      <c r="AM293" s="237" t="str">
        <f>IF(AM291="","",VLOOKUP(AM291,'シフト記号表（勤務時間帯）'!$C$6:$S$35,17,FALSE))</f>
        <v/>
      </c>
      <c r="AN293" s="235" t="str">
        <f>IF(AN291="","",VLOOKUP(AN291,'シフト記号表（勤務時間帯）'!$C$6:$S$35,17,FALSE))</f>
        <v/>
      </c>
      <c r="AO293" s="236" t="str">
        <f>IF(AO291="","",VLOOKUP(AO291,'シフト記号表（勤務時間帯）'!$C$6:$S$35,17,FALSE))</f>
        <v/>
      </c>
      <c r="AP293" s="236" t="str">
        <f>IF(AP291="","",VLOOKUP(AP291,'シフト記号表（勤務時間帯）'!$C$6:$S$35,17,FALSE))</f>
        <v/>
      </c>
      <c r="AQ293" s="236" t="str">
        <f>IF(AQ291="","",VLOOKUP(AQ291,'シフト記号表（勤務時間帯）'!$C$6:$S$35,17,FALSE))</f>
        <v/>
      </c>
      <c r="AR293" s="236" t="str">
        <f>IF(AR291="","",VLOOKUP(AR291,'シフト記号表（勤務時間帯）'!$C$6:$S$35,17,FALSE))</f>
        <v/>
      </c>
      <c r="AS293" s="236" t="str">
        <f>IF(AS291="","",VLOOKUP(AS291,'シフト記号表（勤務時間帯）'!$C$6:$S$35,17,FALSE))</f>
        <v/>
      </c>
      <c r="AT293" s="237" t="str">
        <f>IF(AT291="","",VLOOKUP(AT291,'シフト記号表（勤務時間帯）'!$C$6:$S$35,17,FALSE))</f>
        <v/>
      </c>
      <c r="AU293" s="235" t="str">
        <f>IF(AU291="","",VLOOKUP(AU291,'シフト記号表（勤務時間帯）'!$C$6:$S$35,17,FALSE))</f>
        <v/>
      </c>
      <c r="AV293" s="236" t="str">
        <f>IF(AV291="","",VLOOKUP(AV291,'シフト記号表（勤務時間帯）'!$C$6:$S$35,17,FALSE))</f>
        <v/>
      </c>
      <c r="AW293" s="236" t="str">
        <f>IF(AW291="","",VLOOKUP(AW291,'シフト記号表（勤務時間帯）'!$C$6:$S$35,17,FALSE))</f>
        <v/>
      </c>
      <c r="AX293" s="509">
        <f>IF($BB$3="４週",SUM(S293:AT293),IF($BB$3="暦月",SUM(S293:AW293),""))</f>
        <v>0</v>
      </c>
      <c r="AY293" s="510"/>
      <c r="AZ293" s="511">
        <f>IF($BB$3="４週",AX293/4,IF($BB$3="暦月",'療養通所（100名）'!AX293/('療養通所（100名）'!$BB$8/7),""))</f>
        <v>0</v>
      </c>
      <c r="BA293" s="512"/>
      <c r="BB293" s="432"/>
      <c r="BC293" s="425"/>
      <c r="BD293" s="425"/>
      <c r="BE293" s="425"/>
      <c r="BF293" s="426"/>
    </row>
    <row r="294" spans="2:58" ht="20.25" customHeight="1" x14ac:dyDescent="0.4">
      <c r="B294" s="517">
        <f>B291+1</f>
        <v>91</v>
      </c>
      <c r="C294" s="381"/>
      <c r="D294" s="382"/>
      <c r="E294" s="383"/>
      <c r="F294" s="108"/>
      <c r="G294" s="418"/>
      <c r="H294" s="420"/>
      <c r="I294" s="413"/>
      <c r="J294" s="413"/>
      <c r="K294" s="414"/>
      <c r="L294" s="421"/>
      <c r="M294" s="422"/>
      <c r="N294" s="422"/>
      <c r="O294" s="423"/>
      <c r="P294" s="483" t="s">
        <v>44</v>
      </c>
      <c r="Q294" s="484"/>
      <c r="R294" s="485"/>
      <c r="S294" s="239"/>
      <c r="T294" s="238"/>
      <c r="U294" s="238"/>
      <c r="V294" s="238"/>
      <c r="W294" s="238"/>
      <c r="X294" s="238"/>
      <c r="Y294" s="240"/>
      <c r="Z294" s="239"/>
      <c r="AA294" s="238"/>
      <c r="AB294" s="238"/>
      <c r="AC294" s="238"/>
      <c r="AD294" s="238"/>
      <c r="AE294" s="238"/>
      <c r="AF294" s="240"/>
      <c r="AG294" s="239"/>
      <c r="AH294" s="238"/>
      <c r="AI294" s="238"/>
      <c r="AJ294" s="238"/>
      <c r="AK294" s="238"/>
      <c r="AL294" s="238"/>
      <c r="AM294" s="240"/>
      <c r="AN294" s="239"/>
      <c r="AO294" s="238"/>
      <c r="AP294" s="238"/>
      <c r="AQ294" s="238"/>
      <c r="AR294" s="238"/>
      <c r="AS294" s="238"/>
      <c r="AT294" s="240"/>
      <c r="AU294" s="239"/>
      <c r="AV294" s="238"/>
      <c r="AW294" s="238"/>
      <c r="AX294" s="589"/>
      <c r="AY294" s="590"/>
      <c r="AZ294" s="591"/>
      <c r="BA294" s="592"/>
      <c r="BB294" s="430"/>
      <c r="BC294" s="422"/>
      <c r="BD294" s="422"/>
      <c r="BE294" s="422"/>
      <c r="BF294" s="423"/>
    </row>
    <row r="295" spans="2:58" ht="20.25" customHeight="1" x14ac:dyDescent="0.4">
      <c r="B295" s="517"/>
      <c r="C295" s="384"/>
      <c r="D295" s="385"/>
      <c r="E295" s="386"/>
      <c r="F295" s="83"/>
      <c r="G295" s="408"/>
      <c r="H295" s="412"/>
      <c r="I295" s="413"/>
      <c r="J295" s="413"/>
      <c r="K295" s="414"/>
      <c r="L295" s="368"/>
      <c r="M295" s="369"/>
      <c r="N295" s="369"/>
      <c r="O295" s="370"/>
      <c r="P295" s="499" t="s">
        <v>15</v>
      </c>
      <c r="Q295" s="500"/>
      <c r="R295" s="501"/>
      <c r="S295" s="232" t="str">
        <f>IF(S294="","",VLOOKUP(S294,'シフト記号表（勤務時間帯）'!$C$6:$K$35,9,FALSE))</f>
        <v/>
      </c>
      <c r="T295" s="233" t="str">
        <f>IF(T294="","",VLOOKUP(T294,'シフト記号表（勤務時間帯）'!$C$6:$K$35,9,FALSE))</f>
        <v/>
      </c>
      <c r="U295" s="233" t="str">
        <f>IF(U294="","",VLOOKUP(U294,'シフト記号表（勤務時間帯）'!$C$6:$K$35,9,FALSE))</f>
        <v/>
      </c>
      <c r="V295" s="233" t="str">
        <f>IF(V294="","",VLOOKUP(V294,'シフト記号表（勤務時間帯）'!$C$6:$K$35,9,FALSE))</f>
        <v/>
      </c>
      <c r="W295" s="233" t="str">
        <f>IF(W294="","",VLOOKUP(W294,'シフト記号表（勤務時間帯）'!$C$6:$K$35,9,FALSE))</f>
        <v/>
      </c>
      <c r="X295" s="233" t="str">
        <f>IF(X294="","",VLOOKUP(X294,'シフト記号表（勤務時間帯）'!$C$6:$K$35,9,FALSE))</f>
        <v/>
      </c>
      <c r="Y295" s="234" t="str">
        <f>IF(Y294="","",VLOOKUP(Y294,'シフト記号表（勤務時間帯）'!$C$6:$K$35,9,FALSE))</f>
        <v/>
      </c>
      <c r="Z295" s="232" t="str">
        <f>IF(Z294="","",VLOOKUP(Z294,'シフト記号表（勤務時間帯）'!$C$6:$K$35,9,FALSE))</f>
        <v/>
      </c>
      <c r="AA295" s="233" t="str">
        <f>IF(AA294="","",VLOOKUP(AA294,'シフト記号表（勤務時間帯）'!$C$6:$K$35,9,FALSE))</f>
        <v/>
      </c>
      <c r="AB295" s="233" t="str">
        <f>IF(AB294="","",VLOOKUP(AB294,'シフト記号表（勤務時間帯）'!$C$6:$K$35,9,FALSE))</f>
        <v/>
      </c>
      <c r="AC295" s="233" t="str">
        <f>IF(AC294="","",VLOOKUP(AC294,'シフト記号表（勤務時間帯）'!$C$6:$K$35,9,FALSE))</f>
        <v/>
      </c>
      <c r="AD295" s="233" t="str">
        <f>IF(AD294="","",VLOOKUP(AD294,'シフト記号表（勤務時間帯）'!$C$6:$K$35,9,FALSE))</f>
        <v/>
      </c>
      <c r="AE295" s="233" t="str">
        <f>IF(AE294="","",VLOOKUP(AE294,'シフト記号表（勤務時間帯）'!$C$6:$K$35,9,FALSE))</f>
        <v/>
      </c>
      <c r="AF295" s="234" t="str">
        <f>IF(AF294="","",VLOOKUP(AF294,'シフト記号表（勤務時間帯）'!$C$6:$K$35,9,FALSE))</f>
        <v/>
      </c>
      <c r="AG295" s="232" t="str">
        <f>IF(AG294="","",VLOOKUP(AG294,'シフト記号表（勤務時間帯）'!$C$6:$K$35,9,FALSE))</f>
        <v/>
      </c>
      <c r="AH295" s="233" t="str">
        <f>IF(AH294="","",VLOOKUP(AH294,'シフト記号表（勤務時間帯）'!$C$6:$K$35,9,FALSE))</f>
        <v/>
      </c>
      <c r="AI295" s="233" t="str">
        <f>IF(AI294="","",VLOOKUP(AI294,'シフト記号表（勤務時間帯）'!$C$6:$K$35,9,FALSE))</f>
        <v/>
      </c>
      <c r="AJ295" s="233" t="str">
        <f>IF(AJ294="","",VLOOKUP(AJ294,'シフト記号表（勤務時間帯）'!$C$6:$K$35,9,FALSE))</f>
        <v/>
      </c>
      <c r="AK295" s="233" t="str">
        <f>IF(AK294="","",VLOOKUP(AK294,'シフト記号表（勤務時間帯）'!$C$6:$K$35,9,FALSE))</f>
        <v/>
      </c>
      <c r="AL295" s="233" t="str">
        <f>IF(AL294="","",VLOOKUP(AL294,'シフト記号表（勤務時間帯）'!$C$6:$K$35,9,FALSE))</f>
        <v/>
      </c>
      <c r="AM295" s="234" t="str">
        <f>IF(AM294="","",VLOOKUP(AM294,'シフト記号表（勤務時間帯）'!$C$6:$K$35,9,FALSE))</f>
        <v/>
      </c>
      <c r="AN295" s="232" t="str">
        <f>IF(AN294="","",VLOOKUP(AN294,'シフト記号表（勤務時間帯）'!$C$6:$K$35,9,FALSE))</f>
        <v/>
      </c>
      <c r="AO295" s="233" t="str">
        <f>IF(AO294="","",VLOOKUP(AO294,'シフト記号表（勤務時間帯）'!$C$6:$K$35,9,FALSE))</f>
        <v/>
      </c>
      <c r="AP295" s="233" t="str">
        <f>IF(AP294="","",VLOOKUP(AP294,'シフト記号表（勤務時間帯）'!$C$6:$K$35,9,FALSE))</f>
        <v/>
      </c>
      <c r="AQ295" s="233" t="str">
        <f>IF(AQ294="","",VLOOKUP(AQ294,'シフト記号表（勤務時間帯）'!$C$6:$K$35,9,FALSE))</f>
        <v/>
      </c>
      <c r="AR295" s="233" t="str">
        <f>IF(AR294="","",VLOOKUP(AR294,'シフト記号表（勤務時間帯）'!$C$6:$K$35,9,FALSE))</f>
        <v/>
      </c>
      <c r="AS295" s="233" t="str">
        <f>IF(AS294="","",VLOOKUP(AS294,'シフト記号表（勤務時間帯）'!$C$6:$K$35,9,FALSE))</f>
        <v/>
      </c>
      <c r="AT295" s="234" t="str">
        <f>IF(AT294="","",VLOOKUP(AT294,'シフト記号表（勤務時間帯）'!$C$6:$K$35,9,FALSE))</f>
        <v/>
      </c>
      <c r="AU295" s="232" t="str">
        <f>IF(AU294="","",VLOOKUP(AU294,'シフト記号表（勤務時間帯）'!$C$6:$K$35,9,FALSE))</f>
        <v/>
      </c>
      <c r="AV295" s="233" t="str">
        <f>IF(AV294="","",VLOOKUP(AV294,'シフト記号表（勤務時間帯）'!$C$6:$K$35,9,FALSE))</f>
        <v/>
      </c>
      <c r="AW295" s="233" t="str">
        <f>IF(AW294="","",VLOOKUP(AW294,'シフト記号表（勤務時間帯）'!$C$6:$K$35,9,FALSE))</f>
        <v/>
      </c>
      <c r="AX295" s="502">
        <f>IF($BB$3="４週",SUM(S295:AT295),IF($BB$3="暦月",SUM(S295:AW295),""))</f>
        <v>0</v>
      </c>
      <c r="AY295" s="503"/>
      <c r="AZ295" s="504">
        <f>IF($BB$3="４週",AX295/4,IF($BB$3="暦月",'療養通所（100名）'!AX295/('療養通所（100名）'!$BB$8/7),""))</f>
        <v>0</v>
      </c>
      <c r="BA295" s="505"/>
      <c r="BB295" s="431"/>
      <c r="BC295" s="369"/>
      <c r="BD295" s="369"/>
      <c r="BE295" s="369"/>
      <c r="BF295" s="370"/>
    </row>
    <row r="296" spans="2:58" ht="20.25" customHeight="1" x14ac:dyDescent="0.4">
      <c r="B296" s="517"/>
      <c r="C296" s="387"/>
      <c r="D296" s="388"/>
      <c r="E296" s="389"/>
      <c r="F296" s="111">
        <f>C294</f>
        <v>0</v>
      </c>
      <c r="G296" s="419"/>
      <c r="H296" s="412"/>
      <c r="I296" s="413"/>
      <c r="J296" s="413"/>
      <c r="K296" s="414"/>
      <c r="L296" s="424"/>
      <c r="M296" s="425"/>
      <c r="N296" s="425"/>
      <c r="O296" s="426"/>
      <c r="P296" s="514" t="s">
        <v>45</v>
      </c>
      <c r="Q296" s="515"/>
      <c r="R296" s="516"/>
      <c r="S296" s="235" t="str">
        <f>IF(S294="","",VLOOKUP(S294,'シフト記号表（勤務時間帯）'!$C$6:$S$35,17,FALSE))</f>
        <v/>
      </c>
      <c r="T296" s="236" t="str">
        <f>IF(T294="","",VLOOKUP(T294,'シフト記号表（勤務時間帯）'!$C$6:$S$35,17,FALSE))</f>
        <v/>
      </c>
      <c r="U296" s="236" t="str">
        <f>IF(U294="","",VLOOKUP(U294,'シフト記号表（勤務時間帯）'!$C$6:$S$35,17,FALSE))</f>
        <v/>
      </c>
      <c r="V296" s="236" t="str">
        <f>IF(V294="","",VLOOKUP(V294,'シフト記号表（勤務時間帯）'!$C$6:$S$35,17,FALSE))</f>
        <v/>
      </c>
      <c r="W296" s="236" t="str">
        <f>IF(W294="","",VLOOKUP(W294,'シフト記号表（勤務時間帯）'!$C$6:$S$35,17,FALSE))</f>
        <v/>
      </c>
      <c r="X296" s="236" t="str">
        <f>IF(X294="","",VLOOKUP(X294,'シフト記号表（勤務時間帯）'!$C$6:$S$35,17,FALSE))</f>
        <v/>
      </c>
      <c r="Y296" s="237" t="str">
        <f>IF(Y294="","",VLOOKUP(Y294,'シフト記号表（勤務時間帯）'!$C$6:$S$35,17,FALSE))</f>
        <v/>
      </c>
      <c r="Z296" s="235" t="str">
        <f>IF(Z294="","",VLOOKUP(Z294,'シフト記号表（勤務時間帯）'!$C$6:$S$35,17,FALSE))</f>
        <v/>
      </c>
      <c r="AA296" s="236" t="str">
        <f>IF(AA294="","",VLOOKUP(AA294,'シフト記号表（勤務時間帯）'!$C$6:$S$35,17,FALSE))</f>
        <v/>
      </c>
      <c r="AB296" s="236" t="str">
        <f>IF(AB294="","",VLOOKUP(AB294,'シフト記号表（勤務時間帯）'!$C$6:$S$35,17,FALSE))</f>
        <v/>
      </c>
      <c r="AC296" s="236" t="str">
        <f>IF(AC294="","",VLOOKUP(AC294,'シフト記号表（勤務時間帯）'!$C$6:$S$35,17,FALSE))</f>
        <v/>
      </c>
      <c r="AD296" s="236" t="str">
        <f>IF(AD294="","",VLOOKUP(AD294,'シフト記号表（勤務時間帯）'!$C$6:$S$35,17,FALSE))</f>
        <v/>
      </c>
      <c r="AE296" s="236" t="str">
        <f>IF(AE294="","",VLOOKUP(AE294,'シフト記号表（勤務時間帯）'!$C$6:$S$35,17,FALSE))</f>
        <v/>
      </c>
      <c r="AF296" s="237" t="str">
        <f>IF(AF294="","",VLOOKUP(AF294,'シフト記号表（勤務時間帯）'!$C$6:$S$35,17,FALSE))</f>
        <v/>
      </c>
      <c r="AG296" s="235" t="str">
        <f>IF(AG294="","",VLOOKUP(AG294,'シフト記号表（勤務時間帯）'!$C$6:$S$35,17,FALSE))</f>
        <v/>
      </c>
      <c r="AH296" s="236" t="str">
        <f>IF(AH294="","",VLOOKUP(AH294,'シフト記号表（勤務時間帯）'!$C$6:$S$35,17,FALSE))</f>
        <v/>
      </c>
      <c r="AI296" s="236" t="str">
        <f>IF(AI294="","",VLOOKUP(AI294,'シフト記号表（勤務時間帯）'!$C$6:$S$35,17,FALSE))</f>
        <v/>
      </c>
      <c r="AJ296" s="236" t="str">
        <f>IF(AJ294="","",VLOOKUP(AJ294,'シフト記号表（勤務時間帯）'!$C$6:$S$35,17,FALSE))</f>
        <v/>
      </c>
      <c r="AK296" s="236" t="str">
        <f>IF(AK294="","",VLOOKUP(AK294,'シフト記号表（勤務時間帯）'!$C$6:$S$35,17,FALSE))</f>
        <v/>
      </c>
      <c r="AL296" s="236" t="str">
        <f>IF(AL294="","",VLOOKUP(AL294,'シフト記号表（勤務時間帯）'!$C$6:$S$35,17,FALSE))</f>
        <v/>
      </c>
      <c r="AM296" s="237" t="str">
        <f>IF(AM294="","",VLOOKUP(AM294,'シフト記号表（勤務時間帯）'!$C$6:$S$35,17,FALSE))</f>
        <v/>
      </c>
      <c r="AN296" s="235" t="str">
        <f>IF(AN294="","",VLOOKUP(AN294,'シフト記号表（勤務時間帯）'!$C$6:$S$35,17,FALSE))</f>
        <v/>
      </c>
      <c r="AO296" s="236" t="str">
        <f>IF(AO294="","",VLOOKUP(AO294,'シフト記号表（勤務時間帯）'!$C$6:$S$35,17,FALSE))</f>
        <v/>
      </c>
      <c r="AP296" s="236" t="str">
        <f>IF(AP294="","",VLOOKUP(AP294,'シフト記号表（勤務時間帯）'!$C$6:$S$35,17,FALSE))</f>
        <v/>
      </c>
      <c r="AQ296" s="236" t="str">
        <f>IF(AQ294="","",VLOOKUP(AQ294,'シフト記号表（勤務時間帯）'!$C$6:$S$35,17,FALSE))</f>
        <v/>
      </c>
      <c r="AR296" s="236" t="str">
        <f>IF(AR294="","",VLOOKUP(AR294,'シフト記号表（勤務時間帯）'!$C$6:$S$35,17,FALSE))</f>
        <v/>
      </c>
      <c r="AS296" s="236" t="str">
        <f>IF(AS294="","",VLOOKUP(AS294,'シフト記号表（勤務時間帯）'!$C$6:$S$35,17,FALSE))</f>
        <v/>
      </c>
      <c r="AT296" s="237" t="str">
        <f>IF(AT294="","",VLOOKUP(AT294,'シフト記号表（勤務時間帯）'!$C$6:$S$35,17,FALSE))</f>
        <v/>
      </c>
      <c r="AU296" s="235" t="str">
        <f>IF(AU294="","",VLOOKUP(AU294,'シフト記号表（勤務時間帯）'!$C$6:$S$35,17,FALSE))</f>
        <v/>
      </c>
      <c r="AV296" s="236" t="str">
        <f>IF(AV294="","",VLOOKUP(AV294,'シフト記号表（勤務時間帯）'!$C$6:$S$35,17,FALSE))</f>
        <v/>
      </c>
      <c r="AW296" s="236" t="str">
        <f>IF(AW294="","",VLOOKUP(AW294,'シフト記号表（勤務時間帯）'!$C$6:$S$35,17,FALSE))</f>
        <v/>
      </c>
      <c r="AX296" s="509">
        <f>IF($BB$3="４週",SUM(S296:AT296),IF($BB$3="暦月",SUM(S296:AW296),""))</f>
        <v>0</v>
      </c>
      <c r="AY296" s="510"/>
      <c r="AZ296" s="511">
        <f>IF($BB$3="４週",AX296/4,IF($BB$3="暦月",'療養通所（100名）'!AX296/('療養通所（100名）'!$BB$8/7),""))</f>
        <v>0</v>
      </c>
      <c r="BA296" s="512"/>
      <c r="BB296" s="432"/>
      <c r="BC296" s="425"/>
      <c r="BD296" s="425"/>
      <c r="BE296" s="425"/>
      <c r="BF296" s="426"/>
    </row>
    <row r="297" spans="2:58" ht="20.25" customHeight="1" x14ac:dyDescent="0.4">
      <c r="B297" s="517">
        <f>B294+1</f>
        <v>92</v>
      </c>
      <c r="C297" s="381"/>
      <c r="D297" s="382"/>
      <c r="E297" s="383"/>
      <c r="F297" s="108"/>
      <c r="G297" s="418"/>
      <c r="H297" s="420"/>
      <c r="I297" s="413"/>
      <c r="J297" s="413"/>
      <c r="K297" s="414"/>
      <c r="L297" s="421"/>
      <c r="M297" s="422"/>
      <c r="N297" s="422"/>
      <c r="O297" s="423"/>
      <c r="P297" s="483" t="s">
        <v>44</v>
      </c>
      <c r="Q297" s="484"/>
      <c r="R297" s="485"/>
      <c r="S297" s="239"/>
      <c r="T297" s="238"/>
      <c r="U297" s="238"/>
      <c r="V297" s="238"/>
      <c r="W297" s="238"/>
      <c r="X297" s="238"/>
      <c r="Y297" s="240"/>
      <c r="Z297" s="239"/>
      <c r="AA297" s="238"/>
      <c r="AB297" s="238"/>
      <c r="AC297" s="238"/>
      <c r="AD297" s="238"/>
      <c r="AE297" s="238"/>
      <c r="AF297" s="240"/>
      <c r="AG297" s="239"/>
      <c r="AH297" s="238"/>
      <c r="AI297" s="238"/>
      <c r="AJ297" s="238"/>
      <c r="AK297" s="238"/>
      <c r="AL297" s="238"/>
      <c r="AM297" s="240"/>
      <c r="AN297" s="239"/>
      <c r="AO297" s="238"/>
      <c r="AP297" s="238"/>
      <c r="AQ297" s="238"/>
      <c r="AR297" s="238"/>
      <c r="AS297" s="238"/>
      <c r="AT297" s="240"/>
      <c r="AU297" s="239"/>
      <c r="AV297" s="238"/>
      <c r="AW297" s="238"/>
      <c r="AX297" s="589"/>
      <c r="AY297" s="590"/>
      <c r="AZ297" s="591"/>
      <c r="BA297" s="592"/>
      <c r="BB297" s="430"/>
      <c r="BC297" s="422"/>
      <c r="BD297" s="422"/>
      <c r="BE297" s="422"/>
      <c r="BF297" s="423"/>
    </row>
    <row r="298" spans="2:58" ht="20.25" customHeight="1" x14ac:dyDescent="0.4">
      <c r="B298" s="517"/>
      <c r="C298" s="384"/>
      <c r="D298" s="385"/>
      <c r="E298" s="386"/>
      <c r="F298" s="83"/>
      <c r="G298" s="408"/>
      <c r="H298" s="412"/>
      <c r="I298" s="413"/>
      <c r="J298" s="413"/>
      <c r="K298" s="414"/>
      <c r="L298" s="368"/>
      <c r="M298" s="369"/>
      <c r="N298" s="369"/>
      <c r="O298" s="370"/>
      <c r="P298" s="499" t="s">
        <v>15</v>
      </c>
      <c r="Q298" s="500"/>
      <c r="R298" s="501"/>
      <c r="S298" s="232" t="str">
        <f>IF(S297="","",VLOOKUP(S297,'シフト記号表（勤務時間帯）'!$C$6:$K$35,9,FALSE))</f>
        <v/>
      </c>
      <c r="T298" s="233" t="str">
        <f>IF(T297="","",VLOOKUP(T297,'シフト記号表（勤務時間帯）'!$C$6:$K$35,9,FALSE))</f>
        <v/>
      </c>
      <c r="U298" s="233" t="str">
        <f>IF(U297="","",VLOOKUP(U297,'シフト記号表（勤務時間帯）'!$C$6:$K$35,9,FALSE))</f>
        <v/>
      </c>
      <c r="V298" s="233" t="str">
        <f>IF(V297="","",VLOOKUP(V297,'シフト記号表（勤務時間帯）'!$C$6:$K$35,9,FALSE))</f>
        <v/>
      </c>
      <c r="W298" s="233" t="str">
        <f>IF(W297="","",VLOOKUP(W297,'シフト記号表（勤務時間帯）'!$C$6:$K$35,9,FALSE))</f>
        <v/>
      </c>
      <c r="X298" s="233" t="str">
        <f>IF(X297="","",VLOOKUP(X297,'シフト記号表（勤務時間帯）'!$C$6:$K$35,9,FALSE))</f>
        <v/>
      </c>
      <c r="Y298" s="234" t="str">
        <f>IF(Y297="","",VLOOKUP(Y297,'シフト記号表（勤務時間帯）'!$C$6:$K$35,9,FALSE))</f>
        <v/>
      </c>
      <c r="Z298" s="232" t="str">
        <f>IF(Z297="","",VLOOKUP(Z297,'シフト記号表（勤務時間帯）'!$C$6:$K$35,9,FALSE))</f>
        <v/>
      </c>
      <c r="AA298" s="233" t="str">
        <f>IF(AA297="","",VLOOKUP(AA297,'シフト記号表（勤務時間帯）'!$C$6:$K$35,9,FALSE))</f>
        <v/>
      </c>
      <c r="AB298" s="233" t="str">
        <f>IF(AB297="","",VLOOKUP(AB297,'シフト記号表（勤務時間帯）'!$C$6:$K$35,9,FALSE))</f>
        <v/>
      </c>
      <c r="AC298" s="233" t="str">
        <f>IF(AC297="","",VLOOKUP(AC297,'シフト記号表（勤務時間帯）'!$C$6:$K$35,9,FALSE))</f>
        <v/>
      </c>
      <c r="AD298" s="233" t="str">
        <f>IF(AD297="","",VLOOKUP(AD297,'シフト記号表（勤務時間帯）'!$C$6:$K$35,9,FALSE))</f>
        <v/>
      </c>
      <c r="AE298" s="233" t="str">
        <f>IF(AE297="","",VLOOKUP(AE297,'シフト記号表（勤務時間帯）'!$C$6:$K$35,9,FALSE))</f>
        <v/>
      </c>
      <c r="AF298" s="234" t="str">
        <f>IF(AF297="","",VLOOKUP(AF297,'シフト記号表（勤務時間帯）'!$C$6:$K$35,9,FALSE))</f>
        <v/>
      </c>
      <c r="AG298" s="232" t="str">
        <f>IF(AG297="","",VLOOKUP(AG297,'シフト記号表（勤務時間帯）'!$C$6:$K$35,9,FALSE))</f>
        <v/>
      </c>
      <c r="AH298" s="233" t="str">
        <f>IF(AH297="","",VLOOKUP(AH297,'シフト記号表（勤務時間帯）'!$C$6:$K$35,9,FALSE))</f>
        <v/>
      </c>
      <c r="AI298" s="233" t="str">
        <f>IF(AI297="","",VLOOKUP(AI297,'シフト記号表（勤務時間帯）'!$C$6:$K$35,9,FALSE))</f>
        <v/>
      </c>
      <c r="AJ298" s="233" t="str">
        <f>IF(AJ297="","",VLOOKUP(AJ297,'シフト記号表（勤務時間帯）'!$C$6:$K$35,9,FALSE))</f>
        <v/>
      </c>
      <c r="AK298" s="233" t="str">
        <f>IF(AK297="","",VLOOKUP(AK297,'シフト記号表（勤務時間帯）'!$C$6:$K$35,9,FALSE))</f>
        <v/>
      </c>
      <c r="AL298" s="233" t="str">
        <f>IF(AL297="","",VLOOKUP(AL297,'シフト記号表（勤務時間帯）'!$C$6:$K$35,9,FALSE))</f>
        <v/>
      </c>
      <c r="AM298" s="234" t="str">
        <f>IF(AM297="","",VLOOKUP(AM297,'シフト記号表（勤務時間帯）'!$C$6:$K$35,9,FALSE))</f>
        <v/>
      </c>
      <c r="AN298" s="232" t="str">
        <f>IF(AN297="","",VLOOKUP(AN297,'シフト記号表（勤務時間帯）'!$C$6:$K$35,9,FALSE))</f>
        <v/>
      </c>
      <c r="AO298" s="233" t="str">
        <f>IF(AO297="","",VLOOKUP(AO297,'シフト記号表（勤務時間帯）'!$C$6:$K$35,9,FALSE))</f>
        <v/>
      </c>
      <c r="AP298" s="233" t="str">
        <f>IF(AP297="","",VLOOKUP(AP297,'シフト記号表（勤務時間帯）'!$C$6:$K$35,9,FALSE))</f>
        <v/>
      </c>
      <c r="AQ298" s="233" t="str">
        <f>IF(AQ297="","",VLOOKUP(AQ297,'シフト記号表（勤務時間帯）'!$C$6:$K$35,9,FALSE))</f>
        <v/>
      </c>
      <c r="AR298" s="233" t="str">
        <f>IF(AR297="","",VLOOKUP(AR297,'シフト記号表（勤務時間帯）'!$C$6:$K$35,9,FALSE))</f>
        <v/>
      </c>
      <c r="AS298" s="233" t="str">
        <f>IF(AS297="","",VLOOKUP(AS297,'シフト記号表（勤務時間帯）'!$C$6:$K$35,9,FALSE))</f>
        <v/>
      </c>
      <c r="AT298" s="234" t="str">
        <f>IF(AT297="","",VLOOKUP(AT297,'シフト記号表（勤務時間帯）'!$C$6:$K$35,9,FALSE))</f>
        <v/>
      </c>
      <c r="AU298" s="232" t="str">
        <f>IF(AU297="","",VLOOKUP(AU297,'シフト記号表（勤務時間帯）'!$C$6:$K$35,9,FALSE))</f>
        <v/>
      </c>
      <c r="AV298" s="233" t="str">
        <f>IF(AV297="","",VLOOKUP(AV297,'シフト記号表（勤務時間帯）'!$C$6:$K$35,9,FALSE))</f>
        <v/>
      </c>
      <c r="AW298" s="233" t="str">
        <f>IF(AW297="","",VLOOKUP(AW297,'シフト記号表（勤務時間帯）'!$C$6:$K$35,9,FALSE))</f>
        <v/>
      </c>
      <c r="AX298" s="502">
        <f>IF($BB$3="４週",SUM(S298:AT298),IF($BB$3="暦月",SUM(S298:AW298),""))</f>
        <v>0</v>
      </c>
      <c r="AY298" s="503"/>
      <c r="AZ298" s="504">
        <f>IF($BB$3="４週",AX298/4,IF($BB$3="暦月",'療養通所（100名）'!AX298/('療養通所（100名）'!$BB$8/7),""))</f>
        <v>0</v>
      </c>
      <c r="BA298" s="505"/>
      <c r="BB298" s="431"/>
      <c r="BC298" s="369"/>
      <c r="BD298" s="369"/>
      <c r="BE298" s="369"/>
      <c r="BF298" s="370"/>
    </row>
    <row r="299" spans="2:58" ht="20.25" customHeight="1" x14ac:dyDescent="0.4">
      <c r="B299" s="517"/>
      <c r="C299" s="387"/>
      <c r="D299" s="388"/>
      <c r="E299" s="389"/>
      <c r="F299" s="111">
        <f>C297</f>
        <v>0</v>
      </c>
      <c r="G299" s="419"/>
      <c r="H299" s="412"/>
      <c r="I299" s="413"/>
      <c r="J299" s="413"/>
      <c r="K299" s="414"/>
      <c r="L299" s="424"/>
      <c r="M299" s="425"/>
      <c r="N299" s="425"/>
      <c r="O299" s="426"/>
      <c r="P299" s="514" t="s">
        <v>45</v>
      </c>
      <c r="Q299" s="515"/>
      <c r="R299" s="516"/>
      <c r="S299" s="235" t="str">
        <f>IF(S297="","",VLOOKUP(S297,'シフト記号表（勤務時間帯）'!$C$6:$S$35,17,FALSE))</f>
        <v/>
      </c>
      <c r="T299" s="236" t="str">
        <f>IF(T297="","",VLOOKUP(T297,'シフト記号表（勤務時間帯）'!$C$6:$S$35,17,FALSE))</f>
        <v/>
      </c>
      <c r="U299" s="236" t="str">
        <f>IF(U297="","",VLOOKUP(U297,'シフト記号表（勤務時間帯）'!$C$6:$S$35,17,FALSE))</f>
        <v/>
      </c>
      <c r="V299" s="236" t="str">
        <f>IF(V297="","",VLOOKUP(V297,'シフト記号表（勤務時間帯）'!$C$6:$S$35,17,FALSE))</f>
        <v/>
      </c>
      <c r="W299" s="236" t="str">
        <f>IF(W297="","",VLOOKUP(W297,'シフト記号表（勤務時間帯）'!$C$6:$S$35,17,FALSE))</f>
        <v/>
      </c>
      <c r="X299" s="236" t="str">
        <f>IF(X297="","",VLOOKUP(X297,'シフト記号表（勤務時間帯）'!$C$6:$S$35,17,FALSE))</f>
        <v/>
      </c>
      <c r="Y299" s="237" t="str">
        <f>IF(Y297="","",VLOOKUP(Y297,'シフト記号表（勤務時間帯）'!$C$6:$S$35,17,FALSE))</f>
        <v/>
      </c>
      <c r="Z299" s="235" t="str">
        <f>IF(Z297="","",VLOOKUP(Z297,'シフト記号表（勤務時間帯）'!$C$6:$S$35,17,FALSE))</f>
        <v/>
      </c>
      <c r="AA299" s="236" t="str">
        <f>IF(AA297="","",VLOOKUP(AA297,'シフト記号表（勤務時間帯）'!$C$6:$S$35,17,FALSE))</f>
        <v/>
      </c>
      <c r="AB299" s="236" t="str">
        <f>IF(AB297="","",VLOOKUP(AB297,'シフト記号表（勤務時間帯）'!$C$6:$S$35,17,FALSE))</f>
        <v/>
      </c>
      <c r="AC299" s="236" t="str">
        <f>IF(AC297="","",VLOOKUP(AC297,'シフト記号表（勤務時間帯）'!$C$6:$S$35,17,FALSE))</f>
        <v/>
      </c>
      <c r="AD299" s="236" t="str">
        <f>IF(AD297="","",VLOOKUP(AD297,'シフト記号表（勤務時間帯）'!$C$6:$S$35,17,FALSE))</f>
        <v/>
      </c>
      <c r="AE299" s="236" t="str">
        <f>IF(AE297="","",VLOOKUP(AE297,'シフト記号表（勤務時間帯）'!$C$6:$S$35,17,FALSE))</f>
        <v/>
      </c>
      <c r="AF299" s="237" t="str">
        <f>IF(AF297="","",VLOOKUP(AF297,'シフト記号表（勤務時間帯）'!$C$6:$S$35,17,FALSE))</f>
        <v/>
      </c>
      <c r="AG299" s="235" t="str">
        <f>IF(AG297="","",VLOOKUP(AG297,'シフト記号表（勤務時間帯）'!$C$6:$S$35,17,FALSE))</f>
        <v/>
      </c>
      <c r="AH299" s="236" t="str">
        <f>IF(AH297="","",VLOOKUP(AH297,'シフト記号表（勤務時間帯）'!$C$6:$S$35,17,FALSE))</f>
        <v/>
      </c>
      <c r="AI299" s="236" t="str">
        <f>IF(AI297="","",VLOOKUP(AI297,'シフト記号表（勤務時間帯）'!$C$6:$S$35,17,FALSE))</f>
        <v/>
      </c>
      <c r="AJ299" s="236" t="str">
        <f>IF(AJ297="","",VLOOKUP(AJ297,'シフト記号表（勤務時間帯）'!$C$6:$S$35,17,FALSE))</f>
        <v/>
      </c>
      <c r="AK299" s="236" t="str">
        <f>IF(AK297="","",VLOOKUP(AK297,'シフト記号表（勤務時間帯）'!$C$6:$S$35,17,FALSE))</f>
        <v/>
      </c>
      <c r="AL299" s="236" t="str">
        <f>IF(AL297="","",VLOOKUP(AL297,'シフト記号表（勤務時間帯）'!$C$6:$S$35,17,FALSE))</f>
        <v/>
      </c>
      <c r="AM299" s="237" t="str">
        <f>IF(AM297="","",VLOOKUP(AM297,'シフト記号表（勤務時間帯）'!$C$6:$S$35,17,FALSE))</f>
        <v/>
      </c>
      <c r="AN299" s="235" t="str">
        <f>IF(AN297="","",VLOOKUP(AN297,'シフト記号表（勤務時間帯）'!$C$6:$S$35,17,FALSE))</f>
        <v/>
      </c>
      <c r="AO299" s="236" t="str">
        <f>IF(AO297="","",VLOOKUP(AO297,'シフト記号表（勤務時間帯）'!$C$6:$S$35,17,FALSE))</f>
        <v/>
      </c>
      <c r="AP299" s="236" t="str">
        <f>IF(AP297="","",VLOOKUP(AP297,'シフト記号表（勤務時間帯）'!$C$6:$S$35,17,FALSE))</f>
        <v/>
      </c>
      <c r="AQ299" s="236" t="str">
        <f>IF(AQ297="","",VLOOKUP(AQ297,'シフト記号表（勤務時間帯）'!$C$6:$S$35,17,FALSE))</f>
        <v/>
      </c>
      <c r="AR299" s="236" t="str">
        <f>IF(AR297="","",VLOOKUP(AR297,'シフト記号表（勤務時間帯）'!$C$6:$S$35,17,FALSE))</f>
        <v/>
      </c>
      <c r="AS299" s="236" t="str">
        <f>IF(AS297="","",VLOOKUP(AS297,'シフト記号表（勤務時間帯）'!$C$6:$S$35,17,FALSE))</f>
        <v/>
      </c>
      <c r="AT299" s="237" t="str">
        <f>IF(AT297="","",VLOOKUP(AT297,'シフト記号表（勤務時間帯）'!$C$6:$S$35,17,FALSE))</f>
        <v/>
      </c>
      <c r="AU299" s="235" t="str">
        <f>IF(AU297="","",VLOOKUP(AU297,'シフト記号表（勤務時間帯）'!$C$6:$S$35,17,FALSE))</f>
        <v/>
      </c>
      <c r="AV299" s="236" t="str">
        <f>IF(AV297="","",VLOOKUP(AV297,'シフト記号表（勤務時間帯）'!$C$6:$S$35,17,FALSE))</f>
        <v/>
      </c>
      <c r="AW299" s="236" t="str">
        <f>IF(AW297="","",VLOOKUP(AW297,'シフト記号表（勤務時間帯）'!$C$6:$S$35,17,FALSE))</f>
        <v/>
      </c>
      <c r="AX299" s="509">
        <f>IF($BB$3="４週",SUM(S299:AT299),IF($BB$3="暦月",SUM(S299:AW299),""))</f>
        <v>0</v>
      </c>
      <c r="AY299" s="510"/>
      <c r="AZ299" s="511">
        <f>IF($BB$3="４週",AX299/4,IF($BB$3="暦月",'療養通所（100名）'!AX299/('療養通所（100名）'!$BB$8/7),""))</f>
        <v>0</v>
      </c>
      <c r="BA299" s="512"/>
      <c r="BB299" s="432"/>
      <c r="BC299" s="425"/>
      <c r="BD299" s="425"/>
      <c r="BE299" s="425"/>
      <c r="BF299" s="426"/>
    </row>
    <row r="300" spans="2:58" ht="20.25" customHeight="1" x14ac:dyDescent="0.4">
      <c r="B300" s="517">
        <f>B297+1</f>
        <v>93</v>
      </c>
      <c r="C300" s="381"/>
      <c r="D300" s="382"/>
      <c r="E300" s="383"/>
      <c r="F300" s="108"/>
      <c r="G300" s="418"/>
      <c r="H300" s="420"/>
      <c r="I300" s="413"/>
      <c r="J300" s="413"/>
      <c r="K300" s="414"/>
      <c r="L300" s="421"/>
      <c r="M300" s="422"/>
      <c r="N300" s="422"/>
      <c r="O300" s="423"/>
      <c r="P300" s="483" t="s">
        <v>44</v>
      </c>
      <c r="Q300" s="484"/>
      <c r="R300" s="485"/>
      <c r="S300" s="239"/>
      <c r="T300" s="238"/>
      <c r="U300" s="238"/>
      <c r="V300" s="238"/>
      <c r="W300" s="238"/>
      <c r="X300" s="238"/>
      <c r="Y300" s="240"/>
      <c r="Z300" s="239"/>
      <c r="AA300" s="238"/>
      <c r="AB300" s="238"/>
      <c r="AC300" s="238"/>
      <c r="AD300" s="238"/>
      <c r="AE300" s="238"/>
      <c r="AF300" s="240"/>
      <c r="AG300" s="239"/>
      <c r="AH300" s="238"/>
      <c r="AI300" s="238"/>
      <c r="AJ300" s="238"/>
      <c r="AK300" s="238"/>
      <c r="AL300" s="238"/>
      <c r="AM300" s="240"/>
      <c r="AN300" s="239"/>
      <c r="AO300" s="238"/>
      <c r="AP300" s="238"/>
      <c r="AQ300" s="238"/>
      <c r="AR300" s="238"/>
      <c r="AS300" s="238"/>
      <c r="AT300" s="240"/>
      <c r="AU300" s="239"/>
      <c r="AV300" s="238"/>
      <c r="AW300" s="238"/>
      <c r="AX300" s="589"/>
      <c r="AY300" s="590"/>
      <c r="AZ300" s="591"/>
      <c r="BA300" s="592"/>
      <c r="BB300" s="430"/>
      <c r="BC300" s="422"/>
      <c r="BD300" s="422"/>
      <c r="BE300" s="422"/>
      <c r="BF300" s="423"/>
    </row>
    <row r="301" spans="2:58" ht="20.25" customHeight="1" x14ac:dyDescent="0.4">
      <c r="B301" s="517"/>
      <c r="C301" s="384"/>
      <c r="D301" s="385"/>
      <c r="E301" s="386"/>
      <c r="F301" s="83"/>
      <c r="G301" s="408"/>
      <c r="H301" s="412"/>
      <c r="I301" s="413"/>
      <c r="J301" s="413"/>
      <c r="K301" s="414"/>
      <c r="L301" s="368"/>
      <c r="M301" s="369"/>
      <c r="N301" s="369"/>
      <c r="O301" s="370"/>
      <c r="P301" s="499" t="s">
        <v>15</v>
      </c>
      <c r="Q301" s="500"/>
      <c r="R301" s="501"/>
      <c r="S301" s="232" t="str">
        <f>IF(S300="","",VLOOKUP(S300,'シフト記号表（勤務時間帯）'!$C$6:$K$35,9,FALSE))</f>
        <v/>
      </c>
      <c r="T301" s="233" t="str">
        <f>IF(T300="","",VLOOKUP(T300,'シフト記号表（勤務時間帯）'!$C$6:$K$35,9,FALSE))</f>
        <v/>
      </c>
      <c r="U301" s="233" t="str">
        <f>IF(U300="","",VLOOKUP(U300,'シフト記号表（勤務時間帯）'!$C$6:$K$35,9,FALSE))</f>
        <v/>
      </c>
      <c r="V301" s="233" t="str">
        <f>IF(V300="","",VLOOKUP(V300,'シフト記号表（勤務時間帯）'!$C$6:$K$35,9,FALSE))</f>
        <v/>
      </c>
      <c r="W301" s="233" t="str">
        <f>IF(W300="","",VLOOKUP(W300,'シフト記号表（勤務時間帯）'!$C$6:$K$35,9,FALSE))</f>
        <v/>
      </c>
      <c r="X301" s="233" t="str">
        <f>IF(X300="","",VLOOKUP(X300,'シフト記号表（勤務時間帯）'!$C$6:$K$35,9,FALSE))</f>
        <v/>
      </c>
      <c r="Y301" s="234" t="str">
        <f>IF(Y300="","",VLOOKUP(Y300,'シフト記号表（勤務時間帯）'!$C$6:$K$35,9,FALSE))</f>
        <v/>
      </c>
      <c r="Z301" s="232" t="str">
        <f>IF(Z300="","",VLOOKUP(Z300,'シフト記号表（勤務時間帯）'!$C$6:$K$35,9,FALSE))</f>
        <v/>
      </c>
      <c r="AA301" s="233" t="str">
        <f>IF(AA300="","",VLOOKUP(AA300,'シフト記号表（勤務時間帯）'!$C$6:$K$35,9,FALSE))</f>
        <v/>
      </c>
      <c r="AB301" s="233" t="str">
        <f>IF(AB300="","",VLOOKUP(AB300,'シフト記号表（勤務時間帯）'!$C$6:$K$35,9,FALSE))</f>
        <v/>
      </c>
      <c r="AC301" s="233" t="str">
        <f>IF(AC300="","",VLOOKUP(AC300,'シフト記号表（勤務時間帯）'!$C$6:$K$35,9,FALSE))</f>
        <v/>
      </c>
      <c r="AD301" s="233" t="str">
        <f>IF(AD300="","",VLOOKUP(AD300,'シフト記号表（勤務時間帯）'!$C$6:$K$35,9,FALSE))</f>
        <v/>
      </c>
      <c r="AE301" s="233" t="str">
        <f>IF(AE300="","",VLOOKUP(AE300,'シフト記号表（勤務時間帯）'!$C$6:$K$35,9,FALSE))</f>
        <v/>
      </c>
      <c r="AF301" s="234" t="str">
        <f>IF(AF300="","",VLOOKUP(AF300,'シフト記号表（勤務時間帯）'!$C$6:$K$35,9,FALSE))</f>
        <v/>
      </c>
      <c r="AG301" s="232" t="str">
        <f>IF(AG300="","",VLOOKUP(AG300,'シフト記号表（勤務時間帯）'!$C$6:$K$35,9,FALSE))</f>
        <v/>
      </c>
      <c r="AH301" s="233" t="str">
        <f>IF(AH300="","",VLOOKUP(AH300,'シフト記号表（勤務時間帯）'!$C$6:$K$35,9,FALSE))</f>
        <v/>
      </c>
      <c r="AI301" s="233" t="str">
        <f>IF(AI300="","",VLOOKUP(AI300,'シフト記号表（勤務時間帯）'!$C$6:$K$35,9,FALSE))</f>
        <v/>
      </c>
      <c r="AJ301" s="233" t="str">
        <f>IF(AJ300="","",VLOOKUP(AJ300,'シフト記号表（勤務時間帯）'!$C$6:$K$35,9,FALSE))</f>
        <v/>
      </c>
      <c r="AK301" s="233" t="str">
        <f>IF(AK300="","",VLOOKUP(AK300,'シフト記号表（勤務時間帯）'!$C$6:$K$35,9,FALSE))</f>
        <v/>
      </c>
      <c r="AL301" s="233" t="str">
        <f>IF(AL300="","",VLOOKUP(AL300,'シフト記号表（勤務時間帯）'!$C$6:$K$35,9,FALSE))</f>
        <v/>
      </c>
      <c r="AM301" s="234" t="str">
        <f>IF(AM300="","",VLOOKUP(AM300,'シフト記号表（勤務時間帯）'!$C$6:$K$35,9,FALSE))</f>
        <v/>
      </c>
      <c r="AN301" s="232" t="str">
        <f>IF(AN300="","",VLOOKUP(AN300,'シフト記号表（勤務時間帯）'!$C$6:$K$35,9,FALSE))</f>
        <v/>
      </c>
      <c r="AO301" s="233" t="str">
        <f>IF(AO300="","",VLOOKUP(AO300,'シフト記号表（勤務時間帯）'!$C$6:$K$35,9,FALSE))</f>
        <v/>
      </c>
      <c r="AP301" s="233" t="str">
        <f>IF(AP300="","",VLOOKUP(AP300,'シフト記号表（勤務時間帯）'!$C$6:$K$35,9,FALSE))</f>
        <v/>
      </c>
      <c r="AQ301" s="233" t="str">
        <f>IF(AQ300="","",VLOOKUP(AQ300,'シフト記号表（勤務時間帯）'!$C$6:$K$35,9,FALSE))</f>
        <v/>
      </c>
      <c r="AR301" s="233" t="str">
        <f>IF(AR300="","",VLOOKUP(AR300,'シフト記号表（勤務時間帯）'!$C$6:$K$35,9,FALSE))</f>
        <v/>
      </c>
      <c r="AS301" s="233" t="str">
        <f>IF(AS300="","",VLOOKUP(AS300,'シフト記号表（勤務時間帯）'!$C$6:$K$35,9,FALSE))</f>
        <v/>
      </c>
      <c r="AT301" s="234" t="str">
        <f>IF(AT300="","",VLOOKUP(AT300,'シフト記号表（勤務時間帯）'!$C$6:$K$35,9,FALSE))</f>
        <v/>
      </c>
      <c r="AU301" s="232" t="str">
        <f>IF(AU300="","",VLOOKUP(AU300,'シフト記号表（勤務時間帯）'!$C$6:$K$35,9,FALSE))</f>
        <v/>
      </c>
      <c r="AV301" s="233" t="str">
        <f>IF(AV300="","",VLOOKUP(AV300,'シフト記号表（勤務時間帯）'!$C$6:$K$35,9,FALSE))</f>
        <v/>
      </c>
      <c r="AW301" s="233" t="str">
        <f>IF(AW300="","",VLOOKUP(AW300,'シフト記号表（勤務時間帯）'!$C$6:$K$35,9,FALSE))</f>
        <v/>
      </c>
      <c r="AX301" s="502">
        <f>IF($BB$3="４週",SUM(S301:AT301),IF($BB$3="暦月",SUM(S301:AW301),""))</f>
        <v>0</v>
      </c>
      <c r="AY301" s="503"/>
      <c r="AZ301" s="504">
        <f>IF($BB$3="４週",AX301/4,IF($BB$3="暦月",'療養通所（100名）'!AX301/('療養通所（100名）'!$BB$8/7),""))</f>
        <v>0</v>
      </c>
      <c r="BA301" s="505"/>
      <c r="BB301" s="431"/>
      <c r="BC301" s="369"/>
      <c r="BD301" s="369"/>
      <c r="BE301" s="369"/>
      <c r="BF301" s="370"/>
    </row>
    <row r="302" spans="2:58" ht="20.25" customHeight="1" x14ac:dyDescent="0.4">
      <c r="B302" s="517"/>
      <c r="C302" s="387"/>
      <c r="D302" s="388"/>
      <c r="E302" s="389"/>
      <c r="F302" s="111">
        <f>C300</f>
        <v>0</v>
      </c>
      <c r="G302" s="419"/>
      <c r="H302" s="412"/>
      <c r="I302" s="413"/>
      <c r="J302" s="413"/>
      <c r="K302" s="414"/>
      <c r="L302" s="424"/>
      <c r="M302" s="425"/>
      <c r="N302" s="425"/>
      <c r="O302" s="426"/>
      <c r="P302" s="514" t="s">
        <v>45</v>
      </c>
      <c r="Q302" s="515"/>
      <c r="R302" s="516"/>
      <c r="S302" s="235" t="str">
        <f>IF(S300="","",VLOOKUP(S300,'シフト記号表（勤務時間帯）'!$C$6:$S$35,17,FALSE))</f>
        <v/>
      </c>
      <c r="T302" s="236" t="str">
        <f>IF(T300="","",VLOOKUP(T300,'シフト記号表（勤務時間帯）'!$C$6:$S$35,17,FALSE))</f>
        <v/>
      </c>
      <c r="U302" s="236" t="str">
        <f>IF(U300="","",VLOOKUP(U300,'シフト記号表（勤務時間帯）'!$C$6:$S$35,17,FALSE))</f>
        <v/>
      </c>
      <c r="V302" s="236" t="str">
        <f>IF(V300="","",VLOOKUP(V300,'シフト記号表（勤務時間帯）'!$C$6:$S$35,17,FALSE))</f>
        <v/>
      </c>
      <c r="W302" s="236" t="str">
        <f>IF(W300="","",VLOOKUP(W300,'シフト記号表（勤務時間帯）'!$C$6:$S$35,17,FALSE))</f>
        <v/>
      </c>
      <c r="X302" s="236" t="str">
        <f>IF(X300="","",VLOOKUP(X300,'シフト記号表（勤務時間帯）'!$C$6:$S$35,17,FALSE))</f>
        <v/>
      </c>
      <c r="Y302" s="237" t="str">
        <f>IF(Y300="","",VLOOKUP(Y300,'シフト記号表（勤務時間帯）'!$C$6:$S$35,17,FALSE))</f>
        <v/>
      </c>
      <c r="Z302" s="235" t="str">
        <f>IF(Z300="","",VLOOKUP(Z300,'シフト記号表（勤務時間帯）'!$C$6:$S$35,17,FALSE))</f>
        <v/>
      </c>
      <c r="AA302" s="236" t="str">
        <f>IF(AA300="","",VLOOKUP(AA300,'シフト記号表（勤務時間帯）'!$C$6:$S$35,17,FALSE))</f>
        <v/>
      </c>
      <c r="AB302" s="236" t="str">
        <f>IF(AB300="","",VLOOKUP(AB300,'シフト記号表（勤務時間帯）'!$C$6:$S$35,17,FALSE))</f>
        <v/>
      </c>
      <c r="AC302" s="236" t="str">
        <f>IF(AC300="","",VLOOKUP(AC300,'シフト記号表（勤務時間帯）'!$C$6:$S$35,17,FALSE))</f>
        <v/>
      </c>
      <c r="AD302" s="236" t="str">
        <f>IF(AD300="","",VLOOKUP(AD300,'シフト記号表（勤務時間帯）'!$C$6:$S$35,17,FALSE))</f>
        <v/>
      </c>
      <c r="AE302" s="236" t="str">
        <f>IF(AE300="","",VLOOKUP(AE300,'シフト記号表（勤務時間帯）'!$C$6:$S$35,17,FALSE))</f>
        <v/>
      </c>
      <c r="AF302" s="237" t="str">
        <f>IF(AF300="","",VLOOKUP(AF300,'シフト記号表（勤務時間帯）'!$C$6:$S$35,17,FALSE))</f>
        <v/>
      </c>
      <c r="AG302" s="235" t="str">
        <f>IF(AG300="","",VLOOKUP(AG300,'シフト記号表（勤務時間帯）'!$C$6:$S$35,17,FALSE))</f>
        <v/>
      </c>
      <c r="AH302" s="236" t="str">
        <f>IF(AH300="","",VLOOKUP(AH300,'シフト記号表（勤務時間帯）'!$C$6:$S$35,17,FALSE))</f>
        <v/>
      </c>
      <c r="AI302" s="236" t="str">
        <f>IF(AI300="","",VLOOKUP(AI300,'シフト記号表（勤務時間帯）'!$C$6:$S$35,17,FALSE))</f>
        <v/>
      </c>
      <c r="AJ302" s="236" t="str">
        <f>IF(AJ300="","",VLOOKUP(AJ300,'シフト記号表（勤務時間帯）'!$C$6:$S$35,17,FALSE))</f>
        <v/>
      </c>
      <c r="AK302" s="236" t="str">
        <f>IF(AK300="","",VLOOKUP(AK300,'シフト記号表（勤務時間帯）'!$C$6:$S$35,17,FALSE))</f>
        <v/>
      </c>
      <c r="AL302" s="236" t="str">
        <f>IF(AL300="","",VLOOKUP(AL300,'シフト記号表（勤務時間帯）'!$C$6:$S$35,17,FALSE))</f>
        <v/>
      </c>
      <c r="AM302" s="237" t="str">
        <f>IF(AM300="","",VLOOKUP(AM300,'シフト記号表（勤務時間帯）'!$C$6:$S$35,17,FALSE))</f>
        <v/>
      </c>
      <c r="AN302" s="235" t="str">
        <f>IF(AN300="","",VLOOKUP(AN300,'シフト記号表（勤務時間帯）'!$C$6:$S$35,17,FALSE))</f>
        <v/>
      </c>
      <c r="AO302" s="236" t="str">
        <f>IF(AO300="","",VLOOKUP(AO300,'シフト記号表（勤務時間帯）'!$C$6:$S$35,17,FALSE))</f>
        <v/>
      </c>
      <c r="AP302" s="236" t="str">
        <f>IF(AP300="","",VLOOKUP(AP300,'シフト記号表（勤務時間帯）'!$C$6:$S$35,17,FALSE))</f>
        <v/>
      </c>
      <c r="AQ302" s="236" t="str">
        <f>IF(AQ300="","",VLOOKUP(AQ300,'シフト記号表（勤務時間帯）'!$C$6:$S$35,17,FALSE))</f>
        <v/>
      </c>
      <c r="AR302" s="236" t="str">
        <f>IF(AR300="","",VLOOKUP(AR300,'シフト記号表（勤務時間帯）'!$C$6:$S$35,17,FALSE))</f>
        <v/>
      </c>
      <c r="AS302" s="236" t="str">
        <f>IF(AS300="","",VLOOKUP(AS300,'シフト記号表（勤務時間帯）'!$C$6:$S$35,17,FALSE))</f>
        <v/>
      </c>
      <c r="AT302" s="237" t="str">
        <f>IF(AT300="","",VLOOKUP(AT300,'シフト記号表（勤務時間帯）'!$C$6:$S$35,17,FALSE))</f>
        <v/>
      </c>
      <c r="AU302" s="235" t="str">
        <f>IF(AU300="","",VLOOKUP(AU300,'シフト記号表（勤務時間帯）'!$C$6:$S$35,17,FALSE))</f>
        <v/>
      </c>
      <c r="AV302" s="236" t="str">
        <f>IF(AV300="","",VLOOKUP(AV300,'シフト記号表（勤務時間帯）'!$C$6:$S$35,17,FALSE))</f>
        <v/>
      </c>
      <c r="AW302" s="236" t="str">
        <f>IF(AW300="","",VLOOKUP(AW300,'シフト記号表（勤務時間帯）'!$C$6:$S$35,17,FALSE))</f>
        <v/>
      </c>
      <c r="AX302" s="509">
        <f>IF($BB$3="４週",SUM(S302:AT302),IF($BB$3="暦月",SUM(S302:AW302),""))</f>
        <v>0</v>
      </c>
      <c r="AY302" s="510"/>
      <c r="AZ302" s="511">
        <f>IF($BB$3="４週",AX302/4,IF($BB$3="暦月",'療養通所（100名）'!AX302/('療養通所（100名）'!$BB$8/7),""))</f>
        <v>0</v>
      </c>
      <c r="BA302" s="512"/>
      <c r="BB302" s="432"/>
      <c r="BC302" s="425"/>
      <c r="BD302" s="425"/>
      <c r="BE302" s="425"/>
      <c r="BF302" s="426"/>
    </row>
    <row r="303" spans="2:58" ht="20.25" customHeight="1" x14ac:dyDescent="0.4">
      <c r="B303" s="517">
        <f>B300+1</f>
        <v>94</v>
      </c>
      <c r="C303" s="381"/>
      <c r="D303" s="382"/>
      <c r="E303" s="383"/>
      <c r="F303" s="108"/>
      <c r="G303" s="418"/>
      <c r="H303" s="420"/>
      <c r="I303" s="413"/>
      <c r="J303" s="413"/>
      <c r="K303" s="414"/>
      <c r="L303" s="421"/>
      <c r="M303" s="422"/>
      <c r="N303" s="422"/>
      <c r="O303" s="423"/>
      <c r="P303" s="483" t="s">
        <v>44</v>
      </c>
      <c r="Q303" s="484"/>
      <c r="R303" s="485"/>
      <c r="S303" s="239"/>
      <c r="T303" s="238"/>
      <c r="U303" s="238"/>
      <c r="V303" s="238"/>
      <c r="W303" s="238"/>
      <c r="X303" s="238"/>
      <c r="Y303" s="240"/>
      <c r="Z303" s="239"/>
      <c r="AA303" s="238"/>
      <c r="AB303" s="238"/>
      <c r="AC303" s="238"/>
      <c r="AD303" s="238"/>
      <c r="AE303" s="238"/>
      <c r="AF303" s="240"/>
      <c r="AG303" s="239"/>
      <c r="AH303" s="238"/>
      <c r="AI303" s="238"/>
      <c r="AJ303" s="238"/>
      <c r="AK303" s="238"/>
      <c r="AL303" s="238"/>
      <c r="AM303" s="240"/>
      <c r="AN303" s="239"/>
      <c r="AO303" s="238"/>
      <c r="AP303" s="238"/>
      <c r="AQ303" s="238"/>
      <c r="AR303" s="238"/>
      <c r="AS303" s="238"/>
      <c r="AT303" s="240"/>
      <c r="AU303" s="239"/>
      <c r="AV303" s="238"/>
      <c r="AW303" s="238"/>
      <c r="AX303" s="589"/>
      <c r="AY303" s="590"/>
      <c r="AZ303" s="591"/>
      <c r="BA303" s="592"/>
      <c r="BB303" s="430"/>
      <c r="BC303" s="422"/>
      <c r="BD303" s="422"/>
      <c r="BE303" s="422"/>
      <c r="BF303" s="423"/>
    </row>
    <row r="304" spans="2:58" ht="20.25" customHeight="1" x14ac:dyDescent="0.4">
      <c r="B304" s="517"/>
      <c r="C304" s="384"/>
      <c r="D304" s="385"/>
      <c r="E304" s="386"/>
      <c r="F304" s="83"/>
      <c r="G304" s="408"/>
      <c r="H304" s="412"/>
      <c r="I304" s="413"/>
      <c r="J304" s="413"/>
      <c r="K304" s="414"/>
      <c r="L304" s="368"/>
      <c r="M304" s="369"/>
      <c r="N304" s="369"/>
      <c r="O304" s="370"/>
      <c r="P304" s="499" t="s">
        <v>15</v>
      </c>
      <c r="Q304" s="500"/>
      <c r="R304" s="501"/>
      <c r="S304" s="232" t="str">
        <f>IF(S303="","",VLOOKUP(S303,'シフト記号表（勤務時間帯）'!$C$6:$K$35,9,FALSE))</f>
        <v/>
      </c>
      <c r="T304" s="233" t="str">
        <f>IF(T303="","",VLOOKUP(T303,'シフト記号表（勤務時間帯）'!$C$6:$K$35,9,FALSE))</f>
        <v/>
      </c>
      <c r="U304" s="233" t="str">
        <f>IF(U303="","",VLOOKUP(U303,'シフト記号表（勤務時間帯）'!$C$6:$K$35,9,FALSE))</f>
        <v/>
      </c>
      <c r="V304" s="233" t="str">
        <f>IF(V303="","",VLOOKUP(V303,'シフト記号表（勤務時間帯）'!$C$6:$K$35,9,FALSE))</f>
        <v/>
      </c>
      <c r="W304" s="233" t="str">
        <f>IF(W303="","",VLOOKUP(W303,'シフト記号表（勤務時間帯）'!$C$6:$K$35,9,FALSE))</f>
        <v/>
      </c>
      <c r="X304" s="233" t="str">
        <f>IF(X303="","",VLOOKUP(X303,'シフト記号表（勤務時間帯）'!$C$6:$K$35,9,FALSE))</f>
        <v/>
      </c>
      <c r="Y304" s="234" t="str">
        <f>IF(Y303="","",VLOOKUP(Y303,'シフト記号表（勤務時間帯）'!$C$6:$K$35,9,FALSE))</f>
        <v/>
      </c>
      <c r="Z304" s="232" t="str">
        <f>IF(Z303="","",VLOOKUP(Z303,'シフト記号表（勤務時間帯）'!$C$6:$K$35,9,FALSE))</f>
        <v/>
      </c>
      <c r="AA304" s="233" t="str">
        <f>IF(AA303="","",VLOOKUP(AA303,'シフト記号表（勤務時間帯）'!$C$6:$K$35,9,FALSE))</f>
        <v/>
      </c>
      <c r="AB304" s="233" t="str">
        <f>IF(AB303="","",VLOOKUP(AB303,'シフト記号表（勤務時間帯）'!$C$6:$K$35,9,FALSE))</f>
        <v/>
      </c>
      <c r="AC304" s="233" t="str">
        <f>IF(AC303="","",VLOOKUP(AC303,'シフト記号表（勤務時間帯）'!$C$6:$K$35,9,FALSE))</f>
        <v/>
      </c>
      <c r="AD304" s="233" t="str">
        <f>IF(AD303="","",VLOOKUP(AD303,'シフト記号表（勤務時間帯）'!$C$6:$K$35,9,FALSE))</f>
        <v/>
      </c>
      <c r="AE304" s="233" t="str">
        <f>IF(AE303="","",VLOOKUP(AE303,'シフト記号表（勤務時間帯）'!$C$6:$K$35,9,FALSE))</f>
        <v/>
      </c>
      <c r="AF304" s="234" t="str">
        <f>IF(AF303="","",VLOOKUP(AF303,'シフト記号表（勤務時間帯）'!$C$6:$K$35,9,FALSE))</f>
        <v/>
      </c>
      <c r="AG304" s="232" t="str">
        <f>IF(AG303="","",VLOOKUP(AG303,'シフト記号表（勤務時間帯）'!$C$6:$K$35,9,FALSE))</f>
        <v/>
      </c>
      <c r="AH304" s="233" t="str">
        <f>IF(AH303="","",VLOOKUP(AH303,'シフト記号表（勤務時間帯）'!$C$6:$K$35,9,FALSE))</f>
        <v/>
      </c>
      <c r="AI304" s="233" t="str">
        <f>IF(AI303="","",VLOOKUP(AI303,'シフト記号表（勤務時間帯）'!$C$6:$K$35,9,FALSE))</f>
        <v/>
      </c>
      <c r="AJ304" s="233" t="str">
        <f>IF(AJ303="","",VLOOKUP(AJ303,'シフト記号表（勤務時間帯）'!$C$6:$K$35,9,FALSE))</f>
        <v/>
      </c>
      <c r="AK304" s="233" t="str">
        <f>IF(AK303="","",VLOOKUP(AK303,'シフト記号表（勤務時間帯）'!$C$6:$K$35,9,FALSE))</f>
        <v/>
      </c>
      <c r="AL304" s="233" t="str">
        <f>IF(AL303="","",VLOOKUP(AL303,'シフト記号表（勤務時間帯）'!$C$6:$K$35,9,FALSE))</f>
        <v/>
      </c>
      <c r="AM304" s="234" t="str">
        <f>IF(AM303="","",VLOOKUP(AM303,'シフト記号表（勤務時間帯）'!$C$6:$K$35,9,FALSE))</f>
        <v/>
      </c>
      <c r="AN304" s="232" t="str">
        <f>IF(AN303="","",VLOOKUP(AN303,'シフト記号表（勤務時間帯）'!$C$6:$K$35,9,FALSE))</f>
        <v/>
      </c>
      <c r="AO304" s="233" t="str">
        <f>IF(AO303="","",VLOOKUP(AO303,'シフト記号表（勤務時間帯）'!$C$6:$K$35,9,FALSE))</f>
        <v/>
      </c>
      <c r="AP304" s="233" t="str">
        <f>IF(AP303="","",VLOOKUP(AP303,'シフト記号表（勤務時間帯）'!$C$6:$K$35,9,FALSE))</f>
        <v/>
      </c>
      <c r="AQ304" s="233" t="str">
        <f>IF(AQ303="","",VLOOKUP(AQ303,'シフト記号表（勤務時間帯）'!$C$6:$K$35,9,FALSE))</f>
        <v/>
      </c>
      <c r="AR304" s="233" t="str">
        <f>IF(AR303="","",VLOOKUP(AR303,'シフト記号表（勤務時間帯）'!$C$6:$K$35,9,FALSE))</f>
        <v/>
      </c>
      <c r="AS304" s="233" t="str">
        <f>IF(AS303="","",VLOOKUP(AS303,'シフト記号表（勤務時間帯）'!$C$6:$K$35,9,FALSE))</f>
        <v/>
      </c>
      <c r="AT304" s="234" t="str">
        <f>IF(AT303="","",VLOOKUP(AT303,'シフト記号表（勤務時間帯）'!$C$6:$K$35,9,FALSE))</f>
        <v/>
      </c>
      <c r="AU304" s="232" t="str">
        <f>IF(AU303="","",VLOOKUP(AU303,'シフト記号表（勤務時間帯）'!$C$6:$K$35,9,FALSE))</f>
        <v/>
      </c>
      <c r="AV304" s="233" t="str">
        <f>IF(AV303="","",VLOOKUP(AV303,'シフト記号表（勤務時間帯）'!$C$6:$K$35,9,FALSE))</f>
        <v/>
      </c>
      <c r="AW304" s="233" t="str">
        <f>IF(AW303="","",VLOOKUP(AW303,'シフト記号表（勤務時間帯）'!$C$6:$K$35,9,FALSE))</f>
        <v/>
      </c>
      <c r="AX304" s="502">
        <f>IF($BB$3="４週",SUM(S304:AT304),IF($BB$3="暦月",SUM(S304:AW304),""))</f>
        <v>0</v>
      </c>
      <c r="AY304" s="503"/>
      <c r="AZ304" s="504">
        <f>IF($BB$3="４週",AX304/4,IF($BB$3="暦月",'療養通所（100名）'!AX304/('療養通所（100名）'!$BB$8/7),""))</f>
        <v>0</v>
      </c>
      <c r="BA304" s="505"/>
      <c r="BB304" s="431"/>
      <c r="BC304" s="369"/>
      <c r="BD304" s="369"/>
      <c r="BE304" s="369"/>
      <c r="BF304" s="370"/>
    </row>
    <row r="305" spans="2:58" ht="20.25" customHeight="1" x14ac:dyDescent="0.4">
      <c r="B305" s="517"/>
      <c r="C305" s="387"/>
      <c r="D305" s="388"/>
      <c r="E305" s="389"/>
      <c r="F305" s="111">
        <f>C303</f>
        <v>0</v>
      </c>
      <c r="G305" s="419"/>
      <c r="H305" s="412"/>
      <c r="I305" s="413"/>
      <c r="J305" s="413"/>
      <c r="K305" s="414"/>
      <c r="L305" s="424"/>
      <c r="M305" s="425"/>
      <c r="N305" s="425"/>
      <c r="O305" s="426"/>
      <c r="P305" s="514" t="s">
        <v>45</v>
      </c>
      <c r="Q305" s="515"/>
      <c r="R305" s="516"/>
      <c r="S305" s="235" t="str">
        <f>IF(S303="","",VLOOKUP(S303,'シフト記号表（勤務時間帯）'!$C$6:$S$35,17,FALSE))</f>
        <v/>
      </c>
      <c r="T305" s="236" t="str">
        <f>IF(T303="","",VLOOKUP(T303,'シフト記号表（勤務時間帯）'!$C$6:$S$35,17,FALSE))</f>
        <v/>
      </c>
      <c r="U305" s="236" t="str">
        <f>IF(U303="","",VLOOKUP(U303,'シフト記号表（勤務時間帯）'!$C$6:$S$35,17,FALSE))</f>
        <v/>
      </c>
      <c r="V305" s="236" t="str">
        <f>IF(V303="","",VLOOKUP(V303,'シフト記号表（勤務時間帯）'!$C$6:$S$35,17,FALSE))</f>
        <v/>
      </c>
      <c r="W305" s="236" t="str">
        <f>IF(W303="","",VLOOKUP(W303,'シフト記号表（勤務時間帯）'!$C$6:$S$35,17,FALSE))</f>
        <v/>
      </c>
      <c r="X305" s="236" t="str">
        <f>IF(X303="","",VLOOKUP(X303,'シフト記号表（勤務時間帯）'!$C$6:$S$35,17,FALSE))</f>
        <v/>
      </c>
      <c r="Y305" s="237" t="str">
        <f>IF(Y303="","",VLOOKUP(Y303,'シフト記号表（勤務時間帯）'!$C$6:$S$35,17,FALSE))</f>
        <v/>
      </c>
      <c r="Z305" s="235" t="str">
        <f>IF(Z303="","",VLOOKUP(Z303,'シフト記号表（勤務時間帯）'!$C$6:$S$35,17,FALSE))</f>
        <v/>
      </c>
      <c r="AA305" s="236" t="str">
        <f>IF(AA303="","",VLOOKUP(AA303,'シフト記号表（勤務時間帯）'!$C$6:$S$35,17,FALSE))</f>
        <v/>
      </c>
      <c r="AB305" s="236" t="str">
        <f>IF(AB303="","",VLOOKUP(AB303,'シフト記号表（勤務時間帯）'!$C$6:$S$35,17,FALSE))</f>
        <v/>
      </c>
      <c r="AC305" s="236" t="str">
        <f>IF(AC303="","",VLOOKUP(AC303,'シフト記号表（勤務時間帯）'!$C$6:$S$35,17,FALSE))</f>
        <v/>
      </c>
      <c r="AD305" s="236" t="str">
        <f>IF(AD303="","",VLOOKUP(AD303,'シフト記号表（勤務時間帯）'!$C$6:$S$35,17,FALSE))</f>
        <v/>
      </c>
      <c r="AE305" s="236" t="str">
        <f>IF(AE303="","",VLOOKUP(AE303,'シフト記号表（勤務時間帯）'!$C$6:$S$35,17,FALSE))</f>
        <v/>
      </c>
      <c r="AF305" s="237" t="str">
        <f>IF(AF303="","",VLOOKUP(AF303,'シフト記号表（勤務時間帯）'!$C$6:$S$35,17,FALSE))</f>
        <v/>
      </c>
      <c r="AG305" s="235" t="str">
        <f>IF(AG303="","",VLOOKUP(AG303,'シフト記号表（勤務時間帯）'!$C$6:$S$35,17,FALSE))</f>
        <v/>
      </c>
      <c r="AH305" s="236" t="str">
        <f>IF(AH303="","",VLOOKUP(AH303,'シフト記号表（勤務時間帯）'!$C$6:$S$35,17,FALSE))</f>
        <v/>
      </c>
      <c r="AI305" s="236" t="str">
        <f>IF(AI303="","",VLOOKUP(AI303,'シフト記号表（勤務時間帯）'!$C$6:$S$35,17,FALSE))</f>
        <v/>
      </c>
      <c r="AJ305" s="236" t="str">
        <f>IF(AJ303="","",VLOOKUP(AJ303,'シフト記号表（勤務時間帯）'!$C$6:$S$35,17,FALSE))</f>
        <v/>
      </c>
      <c r="AK305" s="236" t="str">
        <f>IF(AK303="","",VLOOKUP(AK303,'シフト記号表（勤務時間帯）'!$C$6:$S$35,17,FALSE))</f>
        <v/>
      </c>
      <c r="AL305" s="236" t="str">
        <f>IF(AL303="","",VLOOKUP(AL303,'シフト記号表（勤務時間帯）'!$C$6:$S$35,17,FALSE))</f>
        <v/>
      </c>
      <c r="AM305" s="237" t="str">
        <f>IF(AM303="","",VLOOKUP(AM303,'シフト記号表（勤務時間帯）'!$C$6:$S$35,17,FALSE))</f>
        <v/>
      </c>
      <c r="AN305" s="235" t="str">
        <f>IF(AN303="","",VLOOKUP(AN303,'シフト記号表（勤務時間帯）'!$C$6:$S$35,17,FALSE))</f>
        <v/>
      </c>
      <c r="AO305" s="236" t="str">
        <f>IF(AO303="","",VLOOKUP(AO303,'シフト記号表（勤務時間帯）'!$C$6:$S$35,17,FALSE))</f>
        <v/>
      </c>
      <c r="AP305" s="236" t="str">
        <f>IF(AP303="","",VLOOKUP(AP303,'シフト記号表（勤務時間帯）'!$C$6:$S$35,17,FALSE))</f>
        <v/>
      </c>
      <c r="AQ305" s="236" t="str">
        <f>IF(AQ303="","",VLOOKUP(AQ303,'シフト記号表（勤務時間帯）'!$C$6:$S$35,17,FALSE))</f>
        <v/>
      </c>
      <c r="AR305" s="236" t="str">
        <f>IF(AR303="","",VLOOKUP(AR303,'シフト記号表（勤務時間帯）'!$C$6:$S$35,17,FALSE))</f>
        <v/>
      </c>
      <c r="AS305" s="236" t="str">
        <f>IF(AS303="","",VLOOKUP(AS303,'シフト記号表（勤務時間帯）'!$C$6:$S$35,17,FALSE))</f>
        <v/>
      </c>
      <c r="AT305" s="237" t="str">
        <f>IF(AT303="","",VLOOKUP(AT303,'シフト記号表（勤務時間帯）'!$C$6:$S$35,17,FALSE))</f>
        <v/>
      </c>
      <c r="AU305" s="235" t="str">
        <f>IF(AU303="","",VLOOKUP(AU303,'シフト記号表（勤務時間帯）'!$C$6:$S$35,17,FALSE))</f>
        <v/>
      </c>
      <c r="AV305" s="236" t="str">
        <f>IF(AV303="","",VLOOKUP(AV303,'シフト記号表（勤務時間帯）'!$C$6:$S$35,17,FALSE))</f>
        <v/>
      </c>
      <c r="AW305" s="236" t="str">
        <f>IF(AW303="","",VLOOKUP(AW303,'シフト記号表（勤務時間帯）'!$C$6:$S$35,17,FALSE))</f>
        <v/>
      </c>
      <c r="AX305" s="509">
        <f>IF($BB$3="４週",SUM(S305:AT305),IF($BB$3="暦月",SUM(S305:AW305),""))</f>
        <v>0</v>
      </c>
      <c r="AY305" s="510"/>
      <c r="AZ305" s="511">
        <f>IF($BB$3="４週",AX305/4,IF($BB$3="暦月",'療養通所（100名）'!AX305/('療養通所（100名）'!$BB$8/7),""))</f>
        <v>0</v>
      </c>
      <c r="BA305" s="512"/>
      <c r="BB305" s="432"/>
      <c r="BC305" s="425"/>
      <c r="BD305" s="425"/>
      <c r="BE305" s="425"/>
      <c r="BF305" s="426"/>
    </row>
    <row r="306" spans="2:58" ht="20.25" customHeight="1" x14ac:dyDescent="0.4">
      <c r="B306" s="517">
        <f>B303+1</f>
        <v>95</v>
      </c>
      <c r="C306" s="381"/>
      <c r="D306" s="382"/>
      <c r="E306" s="383"/>
      <c r="F306" s="108"/>
      <c r="G306" s="418"/>
      <c r="H306" s="420"/>
      <c r="I306" s="413"/>
      <c r="J306" s="413"/>
      <c r="K306" s="414"/>
      <c r="L306" s="421"/>
      <c r="M306" s="422"/>
      <c r="N306" s="422"/>
      <c r="O306" s="423"/>
      <c r="P306" s="483" t="s">
        <v>44</v>
      </c>
      <c r="Q306" s="484"/>
      <c r="R306" s="485"/>
      <c r="S306" s="239"/>
      <c r="T306" s="238"/>
      <c r="U306" s="238"/>
      <c r="V306" s="238"/>
      <c r="W306" s="238"/>
      <c r="X306" s="238"/>
      <c r="Y306" s="240"/>
      <c r="Z306" s="239"/>
      <c r="AA306" s="238"/>
      <c r="AB306" s="238"/>
      <c r="AC306" s="238"/>
      <c r="AD306" s="238"/>
      <c r="AE306" s="238"/>
      <c r="AF306" s="240"/>
      <c r="AG306" s="239"/>
      <c r="AH306" s="238"/>
      <c r="AI306" s="238"/>
      <c r="AJ306" s="238"/>
      <c r="AK306" s="238"/>
      <c r="AL306" s="238"/>
      <c r="AM306" s="240"/>
      <c r="AN306" s="239"/>
      <c r="AO306" s="238"/>
      <c r="AP306" s="238"/>
      <c r="AQ306" s="238"/>
      <c r="AR306" s="238"/>
      <c r="AS306" s="238"/>
      <c r="AT306" s="240"/>
      <c r="AU306" s="239"/>
      <c r="AV306" s="238"/>
      <c r="AW306" s="238"/>
      <c r="AX306" s="589"/>
      <c r="AY306" s="590"/>
      <c r="AZ306" s="591"/>
      <c r="BA306" s="592"/>
      <c r="BB306" s="430"/>
      <c r="BC306" s="422"/>
      <c r="BD306" s="422"/>
      <c r="BE306" s="422"/>
      <c r="BF306" s="423"/>
    </row>
    <row r="307" spans="2:58" ht="20.25" customHeight="1" x14ac:dyDescent="0.4">
      <c r="B307" s="517"/>
      <c r="C307" s="384"/>
      <c r="D307" s="385"/>
      <c r="E307" s="386"/>
      <c r="F307" s="83"/>
      <c r="G307" s="408"/>
      <c r="H307" s="412"/>
      <c r="I307" s="413"/>
      <c r="J307" s="413"/>
      <c r="K307" s="414"/>
      <c r="L307" s="368"/>
      <c r="M307" s="369"/>
      <c r="N307" s="369"/>
      <c r="O307" s="370"/>
      <c r="P307" s="499" t="s">
        <v>15</v>
      </c>
      <c r="Q307" s="500"/>
      <c r="R307" s="501"/>
      <c r="S307" s="232" t="str">
        <f>IF(S306="","",VLOOKUP(S306,'シフト記号表（勤務時間帯）'!$C$6:$K$35,9,FALSE))</f>
        <v/>
      </c>
      <c r="T307" s="233" t="str">
        <f>IF(T306="","",VLOOKUP(T306,'シフト記号表（勤務時間帯）'!$C$6:$K$35,9,FALSE))</f>
        <v/>
      </c>
      <c r="U307" s="233" t="str">
        <f>IF(U306="","",VLOOKUP(U306,'シフト記号表（勤務時間帯）'!$C$6:$K$35,9,FALSE))</f>
        <v/>
      </c>
      <c r="V307" s="233" t="str">
        <f>IF(V306="","",VLOOKUP(V306,'シフト記号表（勤務時間帯）'!$C$6:$K$35,9,FALSE))</f>
        <v/>
      </c>
      <c r="W307" s="233" t="str">
        <f>IF(W306="","",VLOOKUP(W306,'シフト記号表（勤務時間帯）'!$C$6:$K$35,9,FALSE))</f>
        <v/>
      </c>
      <c r="X307" s="233" t="str">
        <f>IF(X306="","",VLOOKUP(X306,'シフト記号表（勤務時間帯）'!$C$6:$K$35,9,FALSE))</f>
        <v/>
      </c>
      <c r="Y307" s="234" t="str">
        <f>IF(Y306="","",VLOOKUP(Y306,'シフト記号表（勤務時間帯）'!$C$6:$K$35,9,FALSE))</f>
        <v/>
      </c>
      <c r="Z307" s="232" t="str">
        <f>IF(Z306="","",VLOOKUP(Z306,'シフト記号表（勤務時間帯）'!$C$6:$K$35,9,FALSE))</f>
        <v/>
      </c>
      <c r="AA307" s="233" t="str">
        <f>IF(AA306="","",VLOOKUP(AA306,'シフト記号表（勤務時間帯）'!$C$6:$K$35,9,FALSE))</f>
        <v/>
      </c>
      <c r="AB307" s="233" t="str">
        <f>IF(AB306="","",VLOOKUP(AB306,'シフト記号表（勤務時間帯）'!$C$6:$K$35,9,FALSE))</f>
        <v/>
      </c>
      <c r="AC307" s="233" t="str">
        <f>IF(AC306="","",VLOOKUP(AC306,'シフト記号表（勤務時間帯）'!$C$6:$K$35,9,FALSE))</f>
        <v/>
      </c>
      <c r="AD307" s="233" t="str">
        <f>IF(AD306="","",VLOOKUP(AD306,'シフト記号表（勤務時間帯）'!$C$6:$K$35,9,FALSE))</f>
        <v/>
      </c>
      <c r="AE307" s="233" t="str">
        <f>IF(AE306="","",VLOOKUP(AE306,'シフト記号表（勤務時間帯）'!$C$6:$K$35,9,FALSE))</f>
        <v/>
      </c>
      <c r="AF307" s="234" t="str">
        <f>IF(AF306="","",VLOOKUP(AF306,'シフト記号表（勤務時間帯）'!$C$6:$K$35,9,FALSE))</f>
        <v/>
      </c>
      <c r="AG307" s="232" t="str">
        <f>IF(AG306="","",VLOOKUP(AG306,'シフト記号表（勤務時間帯）'!$C$6:$K$35,9,FALSE))</f>
        <v/>
      </c>
      <c r="AH307" s="233" t="str">
        <f>IF(AH306="","",VLOOKUP(AH306,'シフト記号表（勤務時間帯）'!$C$6:$K$35,9,FALSE))</f>
        <v/>
      </c>
      <c r="AI307" s="233" t="str">
        <f>IF(AI306="","",VLOOKUP(AI306,'シフト記号表（勤務時間帯）'!$C$6:$K$35,9,FALSE))</f>
        <v/>
      </c>
      <c r="AJ307" s="233" t="str">
        <f>IF(AJ306="","",VLOOKUP(AJ306,'シフト記号表（勤務時間帯）'!$C$6:$K$35,9,FALSE))</f>
        <v/>
      </c>
      <c r="AK307" s="233" t="str">
        <f>IF(AK306="","",VLOOKUP(AK306,'シフト記号表（勤務時間帯）'!$C$6:$K$35,9,FALSE))</f>
        <v/>
      </c>
      <c r="AL307" s="233" t="str">
        <f>IF(AL306="","",VLOOKUP(AL306,'シフト記号表（勤務時間帯）'!$C$6:$K$35,9,FALSE))</f>
        <v/>
      </c>
      <c r="AM307" s="234" t="str">
        <f>IF(AM306="","",VLOOKUP(AM306,'シフト記号表（勤務時間帯）'!$C$6:$K$35,9,FALSE))</f>
        <v/>
      </c>
      <c r="AN307" s="232" t="str">
        <f>IF(AN306="","",VLOOKUP(AN306,'シフト記号表（勤務時間帯）'!$C$6:$K$35,9,FALSE))</f>
        <v/>
      </c>
      <c r="AO307" s="233" t="str">
        <f>IF(AO306="","",VLOOKUP(AO306,'シフト記号表（勤務時間帯）'!$C$6:$K$35,9,FALSE))</f>
        <v/>
      </c>
      <c r="AP307" s="233" t="str">
        <f>IF(AP306="","",VLOOKUP(AP306,'シフト記号表（勤務時間帯）'!$C$6:$K$35,9,FALSE))</f>
        <v/>
      </c>
      <c r="AQ307" s="233" t="str">
        <f>IF(AQ306="","",VLOOKUP(AQ306,'シフト記号表（勤務時間帯）'!$C$6:$K$35,9,FALSE))</f>
        <v/>
      </c>
      <c r="AR307" s="233" t="str">
        <f>IF(AR306="","",VLOOKUP(AR306,'シフト記号表（勤務時間帯）'!$C$6:$K$35,9,FALSE))</f>
        <v/>
      </c>
      <c r="AS307" s="233" t="str">
        <f>IF(AS306="","",VLOOKUP(AS306,'シフト記号表（勤務時間帯）'!$C$6:$K$35,9,FALSE))</f>
        <v/>
      </c>
      <c r="AT307" s="234" t="str">
        <f>IF(AT306="","",VLOOKUP(AT306,'シフト記号表（勤務時間帯）'!$C$6:$K$35,9,FALSE))</f>
        <v/>
      </c>
      <c r="AU307" s="232" t="str">
        <f>IF(AU306="","",VLOOKUP(AU306,'シフト記号表（勤務時間帯）'!$C$6:$K$35,9,FALSE))</f>
        <v/>
      </c>
      <c r="AV307" s="233" t="str">
        <f>IF(AV306="","",VLOOKUP(AV306,'シフト記号表（勤務時間帯）'!$C$6:$K$35,9,FALSE))</f>
        <v/>
      </c>
      <c r="AW307" s="233" t="str">
        <f>IF(AW306="","",VLOOKUP(AW306,'シフト記号表（勤務時間帯）'!$C$6:$K$35,9,FALSE))</f>
        <v/>
      </c>
      <c r="AX307" s="502">
        <f>IF($BB$3="４週",SUM(S307:AT307),IF($BB$3="暦月",SUM(S307:AW307),""))</f>
        <v>0</v>
      </c>
      <c r="AY307" s="503"/>
      <c r="AZ307" s="504">
        <f>IF($BB$3="４週",AX307/4,IF($BB$3="暦月",'療養通所（100名）'!AX307/('療養通所（100名）'!$BB$8/7),""))</f>
        <v>0</v>
      </c>
      <c r="BA307" s="505"/>
      <c r="BB307" s="431"/>
      <c r="BC307" s="369"/>
      <c r="BD307" s="369"/>
      <c r="BE307" s="369"/>
      <c r="BF307" s="370"/>
    </row>
    <row r="308" spans="2:58" ht="20.25" customHeight="1" x14ac:dyDescent="0.4">
      <c r="B308" s="517"/>
      <c r="C308" s="387"/>
      <c r="D308" s="388"/>
      <c r="E308" s="389"/>
      <c r="F308" s="111">
        <f>C306</f>
        <v>0</v>
      </c>
      <c r="G308" s="419"/>
      <c r="H308" s="412"/>
      <c r="I308" s="413"/>
      <c r="J308" s="413"/>
      <c r="K308" s="414"/>
      <c r="L308" s="424"/>
      <c r="M308" s="425"/>
      <c r="N308" s="425"/>
      <c r="O308" s="426"/>
      <c r="P308" s="514" t="s">
        <v>45</v>
      </c>
      <c r="Q308" s="515"/>
      <c r="R308" s="516"/>
      <c r="S308" s="235" t="str">
        <f>IF(S306="","",VLOOKUP(S306,'シフト記号表（勤務時間帯）'!$C$6:$S$35,17,FALSE))</f>
        <v/>
      </c>
      <c r="T308" s="236" t="str">
        <f>IF(T306="","",VLOOKUP(T306,'シフト記号表（勤務時間帯）'!$C$6:$S$35,17,FALSE))</f>
        <v/>
      </c>
      <c r="U308" s="236" t="str">
        <f>IF(U306="","",VLOOKUP(U306,'シフト記号表（勤務時間帯）'!$C$6:$S$35,17,FALSE))</f>
        <v/>
      </c>
      <c r="V308" s="236" t="str">
        <f>IF(V306="","",VLOOKUP(V306,'シフト記号表（勤務時間帯）'!$C$6:$S$35,17,FALSE))</f>
        <v/>
      </c>
      <c r="W308" s="236" t="str">
        <f>IF(W306="","",VLOOKUP(W306,'シフト記号表（勤務時間帯）'!$C$6:$S$35,17,FALSE))</f>
        <v/>
      </c>
      <c r="X308" s="236" t="str">
        <f>IF(X306="","",VLOOKUP(X306,'シフト記号表（勤務時間帯）'!$C$6:$S$35,17,FALSE))</f>
        <v/>
      </c>
      <c r="Y308" s="237" t="str">
        <f>IF(Y306="","",VLOOKUP(Y306,'シフト記号表（勤務時間帯）'!$C$6:$S$35,17,FALSE))</f>
        <v/>
      </c>
      <c r="Z308" s="235" t="str">
        <f>IF(Z306="","",VLOOKUP(Z306,'シフト記号表（勤務時間帯）'!$C$6:$S$35,17,FALSE))</f>
        <v/>
      </c>
      <c r="AA308" s="236" t="str">
        <f>IF(AA306="","",VLOOKUP(AA306,'シフト記号表（勤務時間帯）'!$C$6:$S$35,17,FALSE))</f>
        <v/>
      </c>
      <c r="AB308" s="236" t="str">
        <f>IF(AB306="","",VLOOKUP(AB306,'シフト記号表（勤務時間帯）'!$C$6:$S$35,17,FALSE))</f>
        <v/>
      </c>
      <c r="AC308" s="236" t="str">
        <f>IF(AC306="","",VLOOKUP(AC306,'シフト記号表（勤務時間帯）'!$C$6:$S$35,17,FALSE))</f>
        <v/>
      </c>
      <c r="AD308" s="236" t="str">
        <f>IF(AD306="","",VLOOKUP(AD306,'シフト記号表（勤務時間帯）'!$C$6:$S$35,17,FALSE))</f>
        <v/>
      </c>
      <c r="AE308" s="236" t="str">
        <f>IF(AE306="","",VLOOKUP(AE306,'シフト記号表（勤務時間帯）'!$C$6:$S$35,17,FALSE))</f>
        <v/>
      </c>
      <c r="AF308" s="237" t="str">
        <f>IF(AF306="","",VLOOKUP(AF306,'シフト記号表（勤務時間帯）'!$C$6:$S$35,17,FALSE))</f>
        <v/>
      </c>
      <c r="AG308" s="235" t="str">
        <f>IF(AG306="","",VLOOKUP(AG306,'シフト記号表（勤務時間帯）'!$C$6:$S$35,17,FALSE))</f>
        <v/>
      </c>
      <c r="AH308" s="236" t="str">
        <f>IF(AH306="","",VLOOKUP(AH306,'シフト記号表（勤務時間帯）'!$C$6:$S$35,17,FALSE))</f>
        <v/>
      </c>
      <c r="AI308" s="236" t="str">
        <f>IF(AI306="","",VLOOKUP(AI306,'シフト記号表（勤務時間帯）'!$C$6:$S$35,17,FALSE))</f>
        <v/>
      </c>
      <c r="AJ308" s="236" t="str">
        <f>IF(AJ306="","",VLOOKUP(AJ306,'シフト記号表（勤務時間帯）'!$C$6:$S$35,17,FALSE))</f>
        <v/>
      </c>
      <c r="AK308" s="236" t="str">
        <f>IF(AK306="","",VLOOKUP(AK306,'シフト記号表（勤務時間帯）'!$C$6:$S$35,17,FALSE))</f>
        <v/>
      </c>
      <c r="AL308" s="236" t="str">
        <f>IF(AL306="","",VLOOKUP(AL306,'シフト記号表（勤務時間帯）'!$C$6:$S$35,17,FALSE))</f>
        <v/>
      </c>
      <c r="AM308" s="237" t="str">
        <f>IF(AM306="","",VLOOKUP(AM306,'シフト記号表（勤務時間帯）'!$C$6:$S$35,17,FALSE))</f>
        <v/>
      </c>
      <c r="AN308" s="235" t="str">
        <f>IF(AN306="","",VLOOKUP(AN306,'シフト記号表（勤務時間帯）'!$C$6:$S$35,17,FALSE))</f>
        <v/>
      </c>
      <c r="AO308" s="236" t="str">
        <f>IF(AO306="","",VLOOKUP(AO306,'シフト記号表（勤務時間帯）'!$C$6:$S$35,17,FALSE))</f>
        <v/>
      </c>
      <c r="AP308" s="236" t="str">
        <f>IF(AP306="","",VLOOKUP(AP306,'シフト記号表（勤務時間帯）'!$C$6:$S$35,17,FALSE))</f>
        <v/>
      </c>
      <c r="AQ308" s="236" t="str">
        <f>IF(AQ306="","",VLOOKUP(AQ306,'シフト記号表（勤務時間帯）'!$C$6:$S$35,17,FALSE))</f>
        <v/>
      </c>
      <c r="AR308" s="236" t="str">
        <f>IF(AR306="","",VLOOKUP(AR306,'シフト記号表（勤務時間帯）'!$C$6:$S$35,17,FALSE))</f>
        <v/>
      </c>
      <c r="AS308" s="236" t="str">
        <f>IF(AS306="","",VLOOKUP(AS306,'シフト記号表（勤務時間帯）'!$C$6:$S$35,17,FALSE))</f>
        <v/>
      </c>
      <c r="AT308" s="237" t="str">
        <f>IF(AT306="","",VLOOKUP(AT306,'シフト記号表（勤務時間帯）'!$C$6:$S$35,17,FALSE))</f>
        <v/>
      </c>
      <c r="AU308" s="235" t="str">
        <f>IF(AU306="","",VLOOKUP(AU306,'シフト記号表（勤務時間帯）'!$C$6:$S$35,17,FALSE))</f>
        <v/>
      </c>
      <c r="AV308" s="236" t="str">
        <f>IF(AV306="","",VLOOKUP(AV306,'シフト記号表（勤務時間帯）'!$C$6:$S$35,17,FALSE))</f>
        <v/>
      </c>
      <c r="AW308" s="236" t="str">
        <f>IF(AW306="","",VLOOKUP(AW306,'シフト記号表（勤務時間帯）'!$C$6:$S$35,17,FALSE))</f>
        <v/>
      </c>
      <c r="AX308" s="509">
        <f>IF($BB$3="４週",SUM(S308:AT308),IF($BB$3="暦月",SUM(S308:AW308),""))</f>
        <v>0</v>
      </c>
      <c r="AY308" s="510"/>
      <c r="AZ308" s="511">
        <f>IF($BB$3="４週",AX308/4,IF($BB$3="暦月",'療養通所（100名）'!AX308/('療養通所（100名）'!$BB$8/7),""))</f>
        <v>0</v>
      </c>
      <c r="BA308" s="512"/>
      <c r="BB308" s="432"/>
      <c r="BC308" s="425"/>
      <c r="BD308" s="425"/>
      <c r="BE308" s="425"/>
      <c r="BF308" s="426"/>
    </row>
    <row r="309" spans="2:58" ht="20.25" customHeight="1" x14ac:dyDescent="0.4">
      <c r="B309" s="517">
        <f>B306+1</f>
        <v>96</v>
      </c>
      <c r="C309" s="381"/>
      <c r="D309" s="382"/>
      <c r="E309" s="383"/>
      <c r="F309" s="108"/>
      <c r="G309" s="418"/>
      <c r="H309" s="420"/>
      <c r="I309" s="413"/>
      <c r="J309" s="413"/>
      <c r="K309" s="414"/>
      <c r="L309" s="421"/>
      <c r="M309" s="422"/>
      <c r="N309" s="422"/>
      <c r="O309" s="423"/>
      <c r="P309" s="483" t="s">
        <v>44</v>
      </c>
      <c r="Q309" s="484"/>
      <c r="R309" s="485"/>
      <c r="S309" s="239"/>
      <c r="T309" s="238"/>
      <c r="U309" s="238"/>
      <c r="V309" s="238"/>
      <c r="W309" s="238"/>
      <c r="X309" s="238"/>
      <c r="Y309" s="240"/>
      <c r="Z309" s="239"/>
      <c r="AA309" s="238"/>
      <c r="AB309" s="238"/>
      <c r="AC309" s="238"/>
      <c r="AD309" s="238"/>
      <c r="AE309" s="238"/>
      <c r="AF309" s="240"/>
      <c r="AG309" s="239"/>
      <c r="AH309" s="238"/>
      <c r="AI309" s="238"/>
      <c r="AJ309" s="238"/>
      <c r="AK309" s="238"/>
      <c r="AL309" s="238"/>
      <c r="AM309" s="240"/>
      <c r="AN309" s="239"/>
      <c r="AO309" s="238"/>
      <c r="AP309" s="238"/>
      <c r="AQ309" s="238"/>
      <c r="AR309" s="238"/>
      <c r="AS309" s="238"/>
      <c r="AT309" s="240"/>
      <c r="AU309" s="239"/>
      <c r="AV309" s="238"/>
      <c r="AW309" s="238"/>
      <c r="AX309" s="589"/>
      <c r="AY309" s="590"/>
      <c r="AZ309" s="591"/>
      <c r="BA309" s="592"/>
      <c r="BB309" s="430"/>
      <c r="BC309" s="422"/>
      <c r="BD309" s="422"/>
      <c r="BE309" s="422"/>
      <c r="BF309" s="423"/>
    </row>
    <row r="310" spans="2:58" ht="20.25" customHeight="1" x14ac:dyDescent="0.4">
      <c r="B310" s="517"/>
      <c r="C310" s="384"/>
      <c r="D310" s="385"/>
      <c r="E310" s="386"/>
      <c r="F310" s="83"/>
      <c r="G310" s="408"/>
      <c r="H310" s="412"/>
      <c r="I310" s="413"/>
      <c r="J310" s="413"/>
      <c r="K310" s="414"/>
      <c r="L310" s="368"/>
      <c r="M310" s="369"/>
      <c r="N310" s="369"/>
      <c r="O310" s="370"/>
      <c r="P310" s="499" t="s">
        <v>15</v>
      </c>
      <c r="Q310" s="500"/>
      <c r="R310" s="501"/>
      <c r="S310" s="232" t="str">
        <f>IF(S309="","",VLOOKUP(S309,'シフト記号表（勤務時間帯）'!$C$6:$K$35,9,FALSE))</f>
        <v/>
      </c>
      <c r="T310" s="233" t="str">
        <f>IF(T309="","",VLOOKUP(T309,'シフト記号表（勤務時間帯）'!$C$6:$K$35,9,FALSE))</f>
        <v/>
      </c>
      <c r="U310" s="233" t="str">
        <f>IF(U309="","",VLOOKUP(U309,'シフト記号表（勤務時間帯）'!$C$6:$K$35,9,FALSE))</f>
        <v/>
      </c>
      <c r="V310" s="233" t="str">
        <f>IF(V309="","",VLOOKUP(V309,'シフト記号表（勤務時間帯）'!$C$6:$K$35,9,FALSE))</f>
        <v/>
      </c>
      <c r="W310" s="233" t="str">
        <f>IF(W309="","",VLOOKUP(W309,'シフト記号表（勤務時間帯）'!$C$6:$K$35,9,FALSE))</f>
        <v/>
      </c>
      <c r="X310" s="233" t="str">
        <f>IF(X309="","",VLOOKUP(X309,'シフト記号表（勤務時間帯）'!$C$6:$K$35,9,FALSE))</f>
        <v/>
      </c>
      <c r="Y310" s="234" t="str">
        <f>IF(Y309="","",VLOOKUP(Y309,'シフト記号表（勤務時間帯）'!$C$6:$K$35,9,FALSE))</f>
        <v/>
      </c>
      <c r="Z310" s="232" t="str">
        <f>IF(Z309="","",VLOOKUP(Z309,'シフト記号表（勤務時間帯）'!$C$6:$K$35,9,FALSE))</f>
        <v/>
      </c>
      <c r="AA310" s="233" t="str">
        <f>IF(AA309="","",VLOOKUP(AA309,'シフト記号表（勤務時間帯）'!$C$6:$K$35,9,FALSE))</f>
        <v/>
      </c>
      <c r="AB310" s="233" t="str">
        <f>IF(AB309="","",VLOOKUP(AB309,'シフト記号表（勤務時間帯）'!$C$6:$K$35,9,FALSE))</f>
        <v/>
      </c>
      <c r="AC310" s="233" t="str">
        <f>IF(AC309="","",VLOOKUP(AC309,'シフト記号表（勤務時間帯）'!$C$6:$K$35,9,FALSE))</f>
        <v/>
      </c>
      <c r="AD310" s="233" t="str">
        <f>IF(AD309="","",VLOOKUP(AD309,'シフト記号表（勤務時間帯）'!$C$6:$K$35,9,FALSE))</f>
        <v/>
      </c>
      <c r="AE310" s="233" t="str">
        <f>IF(AE309="","",VLOOKUP(AE309,'シフト記号表（勤務時間帯）'!$C$6:$K$35,9,FALSE))</f>
        <v/>
      </c>
      <c r="AF310" s="234" t="str">
        <f>IF(AF309="","",VLOOKUP(AF309,'シフト記号表（勤務時間帯）'!$C$6:$K$35,9,FALSE))</f>
        <v/>
      </c>
      <c r="AG310" s="232" t="str">
        <f>IF(AG309="","",VLOOKUP(AG309,'シフト記号表（勤務時間帯）'!$C$6:$K$35,9,FALSE))</f>
        <v/>
      </c>
      <c r="AH310" s="233" t="str">
        <f>IF(AH309="","",VLOOKUP(AH309,'シフト記号表（勤務時間帯）'!$C$6:$K$35,9,FALSE))</f>
        <v/>
      </c>
      <c r="AI310" s="233" t="str">
        <f>IF(AI309="","",VLOOKUP(AI309,'シフト記号表（勤務時間帯）'!$C$6:$K$35,9,FALSE))</f>
        <v/>
      </c>
      <c r="AJ310" s="233" t="str">
        <f>IF(AJ309="","",VLOOKUP(AJ309,'シフト記号表（勤務時間帯）'!$C$6:$K$35,9,FALSE))</f>
        <v/>
      </c>
      <c r="AK310" s="233" t="str">
        <f>IF(AK309="","",VLOOKUP(AK309,'シフト記号表（勤務時間帯）'!$C$6:$K$35,9,FALSE))</f>
        <v/>
      </c>
      <c r="AL310" s="233" t="str">
        <f>IF(AL309="","",VLOOKUP(AL309,'シフト記号表（勤務時間帯）'!$C$6:$K$35,9,FALSE))</f>
        <v/>
      </c>
      <c r="AM310" s="234" t="str">
        <f>IF(AM309="","",VLOOKUP(AM309,'シフト記号表（勤務時間帯）'!$C$6:$K$35,9,FALSE))</f>
        <v/>
      </c>
      <c r="AN310" s="232" t="str">
        <f>IF(AN309="","",VLOOKUP(AN309,'シフト記号表（勤務時間帯）'!$C$6:$K$35,9,FALSE))</f>
        <v/>
      </c>
      <c r="AO310" s="233" t="str">
        <f>IF(AO309="","",VLOOKUP(AO309,'シフト記号表（勤務時間帯）'!$C$6:$K$35,9,FALSE))</f>
        <v/>
      </c>
      <c r="AP310" s="233" t="str">
        <f>IF(AP309="","",VLOOKUP(AP309,'シフト記号表（勤務時間帯）'!$C$6:$K$35,9,FALSE))</f>
        <v/>
      </c>
      <c r="AQ310" s="233" t="str">
        <f>IF(AQ309="","",VLOOKUP(AQ309,'シフト記号表（勤務時間帯）'!$C$6:$K$35,9,FALSE))</f>
        <v/>
      </c>
      <c r="AR310" s="233" t="str">
        <f>IF(AR309="","",VLOOKUP(AR309,'シフト記号表（勤務時間帯）'!$C$6:$K$35,9,FALSE))</f>
        <v/>
      </c>
      <c r="AS310" s="233" t="str">
        <f>IF(AS309="","",VLOOKUP(AS309,'シフト記号表（勤務時間帯）'!$C$6:$K$35,9,FALSE))</f>
        <v/>
      </c>
      <c r="AT310" s="234" t="str">
        <f>IF(AT309="","",VLOOKUP(AT309,'シフト記号表（勤務時間帯）'!$C$6:$K$35,9,FALSE))</f>
        <v/>
      </c>
      <c r="AU310" s="232" t="str">
        <f>IF(AU309="","",VLOOKUP(AU309,'シフト記号表（勤務時間帯）'!$C$6:$K$35,9,FALSE))</f>
        <v/>
      </c>
      <c r="AV310" s="233" t="str">
        <f>IF(AV309="","",VLOOKUP(AV309,'シフト記号表（勤務時間帯）'!$C$6:$K$35,9,FALSE))</f>
        <v/>
      </c>
      <c r="AW310" s="233" t="str">
        <f>IF(AW309="","",VLOOKUP(AW309,'シフト記号表（勤務時間帯）'!$C$6:$K$35,9,FALSE))</f>
        <v/>
      </c>
      <c r="AX310" s="502">
        <f>IF($BB$3="４週",SUM(S310:AT310),IF($BB$3="暦月",SUM(S310:AW310),""))</f>
        <v>0</v>
      </c>
      <c r="AY310" s="503"/>
      <c r="AZ310" s="504">
        <f>IF($BB$3="４週",AX310/4,IF($BB$3="暦月",'療養通所（100名）'!AX310/('療養通所（100名）'!$BB$8/7),""))</f>
        <v>0</v>
      </c>
      <c r="BA310" s="505"/>
      <c r="BB310" s="431"/>
      <c r="BC310" s="369"/>
      <c r="BD310" s="369"/>
      <c r="BE310" s="369"/>
      <c r="BF310" s="370"/>
    </row>
    <row r="311" spans="2:58" ht="20.25" customHeight="1" x14ac:dyDescent="0.4">
      <c r="B311" s="517"/>
      <c r="C311" s="387"/>
      <c r="D311" s="388"/>
      <c r="E311" s="389"/>
      <c r="F311" s="111">
        <f>C309</f>
        <v>0</v>
      </c>
      <c r="G311" s="419"/>
      <c r="H311" s="412"/>
      <c r="I311" s="413"/>
      <c r="J311" s="413"/>
      <c r="K311" s="414"/>
      <c r="L311" s="424"/>
      <c r="M311" s="425"/>
      <c r="N311" s="425"/>
      <c r="O311" s="426"/>
      <c r="P311" s="514" t="s">
        <v>45</v>
      </c>
      <c r="Q311" s="515"/>
      <c r="R311" s="516"/>
      <c r="S311" s="235" t="str">
        <f>IF(S309="","",VLOOKUP(S309,'シフト記号表（勤務時間帯）'!$C$6:$S$35,17,FALSE))</f>
        <v/>
      </c>
      <c r="T311" s="236" t="str">
        <f>IF(T309="","",VLOOKUP(T309,'シフト記号表（勤務時間帯）'!$C$6:$S$35,17,FALSE))</f>
        <v/>
      </c>
      <c r="U311" s="236" t="str">
        <f>IF(U309="","",VLOOKUP(U309,'シフト記号表（勤務時間帯）'!$C$6:$S$35,17,FALSE))</f>
        <v/>
      </c>
      <c r="V311" s="236" t="str">
        <f>IF(V309="","",VLOOKUP(V309,'シフト記号表（勤務時間帯）'!$C$6:$S$35,17,FALSE))</f>
        <v/>
      </c>
      <c r="W311" s="236" t="str">
        <f>IF(W309="","",VLOOKUP(W309,'シフト記号表（勤務時間帯）'!$C$6:$S$35,17,FALSE))</f>
        <v/>
      </c>
      <c r="X311" s="236" t="str">
        <f>IF(X309="","",VLOOKUP(X309,'シフト記号表（勤務時間帯）'!$C$6:$S$35,17,FALSE))</f>
        <v/>
      </c>
      <c r="Y311" s="237" t="str">
        <f>IF(Y309="","",VLOOKUP(Y309,'シフト記号表（勤務時間帯）'!$C$6:$S$35,17,FALSE))</f>
        <v/>
      </c>
      <c r="Z311" s="235" t="str">
        <f>IF(Z309="","",VLOOKUP(Z309,'シフト記号表（勤務時間帯）'!$C$6:$S$35,17,FALSE))</f>
        <v/>
      </c>
      <c r="AA311" s="236" t="str">
        <f>IF(AA309="","",VLOOKUP(AA309,'シフト記号表（勤務時間帯）'!$C$6:$S$35,17,FALSE))</f>
        <v/>
      </c>
      <c r="AB311" s="236" t="str">
        <f>IF(AB309="","",VLOOKUP(AB309,'シフト記号表（勤務時間帯）'!$C$6:$S$35,17,FALSE))</f>
        <v/>
      </c>
      <c r="AC311" s="236" t="str">
        <f>IF(AC309="","",VLOOKUP(AC309,'シフト記号表（勤務時間帯）'!$C$6:$S$35,17,FALSE))</f>
        <v/>
      </c>
      <c r="AD311" s="236" t="str">
        <f>IF(AD309="","",VLOOKUP(AD309,'シフト記号表（勤務時間帯）'!$C$6:$S$35,17,FALSE))</f>
        <v/>
      </c>
      <c r="AE311" s="236" t="str">
        <f>IF(AE309="","",VLOOKUP(AE309,'シフト記号表（勤務時間帯）'!$C$6:$S$35,17,FALSE))</f>
        <v/>
      </c>
      <c r="AF311" s="237" t="str">
        <f>IF(AF309="","",VLOOKUP(AF309,'シフト記号表（勤務時間帯）'!$C$6:$S$35,17,FALSE))</f>
        <v/>
      </c>
      <c r="AG311" s="235" t="str">
        <f>IF(AG309="","",VLOOKUP(AG309,'シフト記号表（勤務時間帯）'!$C$6:$S$35,17,FALSE))</f>
        <v/>
      </c>
      <c r="AH311" s="236" t="str">
        <f>IF(AH309="","",VLOOKUP(AH309,'シフト記号表（勤務時間帯）'!$C$6:$S$35,17,FALSE))</f>
        <v/>
      </c>
      <c r="AI311" s="236" t="str">
        <f>IF(AI309="","",VLOOKUP(AI309,'シフト記号表（勤務時間帯）'!$C$6:$S$35,17,FALSE))</f>
        <v/>
      </c>
      <c r="AJ311" s="236" t="str">
        <f>IF(AJ309="","",VLOOKUP(AJ309,'シフト記号表（勤務時間帯）'!$C$6:$S$35,17,FALSE))</f>
        <v/>
      </c>
      <c r="AK311" s="236" t="str">
        <f>IF(AK309="","",VLOOKUP(AK309,'シフト記号表（勤務時間帯）'!$C$6:$S$35,17,FALSE))</f>
        <v/>
      </c>
      <c r="AL311" s="236" t="str">
        <f>IF(AL309="","",VLOOKUP(AL309,'シフト記号表（勤務時間帯）'!$C$6:$S$35,17,FALSE))</f>
        <v/>
      </c>
      <c r="AM311" s="237" t="str">
        <f>IF(AM309="","",VLOOKUP(AM309,'シフト記号表（勤務時間帯）'!$C$6:$S$35,17,FALSE))</f>
        <v/>
      </c>
      <c r="AN311" s="235" t="str">
        <f>IF(AN309="","",VLOOKUP(AN309,'シフト記号表（勤務時間帯）'!$C$6:$S$35,17,FALSE))</f>
        <v/>
      </c>
      <c r="AO311" s="236" t="str">
        <f>IF(AO309="","",VLOOKUP(AO309,'シフト記号表（勤務時間帯）'!$C$6:$S$35,17,FALSE))</f>
        <v/>
      </c>
      <c r="AP311" s="236" t="str">
        <f>IF(AP309="","",VLOOKUP(AP309,'シフト記号表（勤務時間帯）'!$C$6:$S$35,17,FALSE))</f>
        <v/>
      </c>
      <c r="AQ311" s="236" t="str">
        <f>IF(AQ309="","",VLOOKUP(AQ309,'シフト記号表（勤務時間帯）'!$C$6:$S$35,17,FALSE))</f>
        <v/>
      </c>
      <c r="AR311" s="236" t="str">
        <f>IF(AR309="","",VLOOKUP(AR309,'シフト記号表（勤務時間帯）'!$C$6:$S$35,17,FALSE))</f>
        <v/>
      </c>
      <c r="AS311" s="236" t="str">
        <f>IF(AS309="","",VLOOKUP(AS309,'シフト記号表（勤務時間帯）'!$C$6:$S$35,17,FALSE))</f>
        <v/>
      </c>
      <c r="AT311" s="237" t="str">
        <f>IF(AT309="","",VLOOKUP(AT309,'シフト記号表（勤務時間帯）'!$C$6:$S$35,17,FALSE))</f>
        <v/>
      </c>
      <c r="AU311" s="235" t="str">
        <f>IF(AU309="","",VLOOKUP(AU309,'シフト記号表（勤務時間帯）'!$C$6:$S$35,17,FALSE))</f>
        <v/>
      </c>
      <c r="AV311" s="236" t="str">
        <f>IF(AV309="","",VLOOKUP(AV309,'シフト記号表（勤務時間帯）'!$C$6:$S$35,17,FALSE))</f>
        <v/>
      </c>
      <c r="AW311" s="236" t="str">
        <f>IF(AW309="","",VLOOKUP(AW309,'シフト記号表（勤務時間帯）'!$C$6:$S$35,17,FALSE))</f>
        <v/>
      </c>
      <c r="AX311" s="509">
        <f>IF($BB$3="４週",SUM(S311:AT311),IF($BB$3="暦月",SUM(S311:AW311),""))</f>
        <v>0</v>
      </c>
      <c r="AY311" s="510"/>
      <c r="AZ311" s="511">
        <f>IF($BB$3="４週",AX311/4,IF($BB$3="暦月",'療養通所（100名）'!AX311/('療養通所（100名）'!$BB$8/7),""))</f>
        <v>0</v>
      </c>
      <c r="BA311" s="512"/>
      <c r="BB311" s="432"/>
      <c r="BC311" s="425"/>
      <c r="BD311" s="425"/>
      <c r="BE311" s="425"/>
      <c r="BF311" s="426"/>
    </row>
    <row r="312" spans="2:58" ht="20.25" customHeight="1" x14ac:dyDescent="0.4">
      <c r="B312" s="517">
        <f>B309+1</f>
        <v>97</v>
      </c>
      <c r="C312" s="381"/>
      <c r="D312" s="382"/>
      <c r="E312" s="383"/>
      <c r="F312" s="108"/>
      <c r="G312" s="418"/>
      <c r="H312" s="420"/>
      <c r="I312" s="413"/>
      <c r="J312" s="413"/>
      <c r="K312" s="414"/>
      <c r="L312" s="421"/>
      <c r="M312" s="422"/>
      <c r="N312" s="422"/>
      <c r="O312" s="423"/>
      <c r="P312" s="483" t="s">
        <v>44</v>
      </c>
      <c r="Q312" s="484"/>
      <c r="R312" s="485"/>
      <c r="S312" s="239"/>
      <c r="T312" s="238"/>
      <c r="U312" s="238"/>
      <c r="V312" s="238"/>
      <c r="W312" s="238"/>
      <c r="X312" s="238"/>
      <c r="Y312" s="240"/>
      <c r="Z312" s="239"/>
      <c r="AA312" s="238"/>
      <c r="AB312" s="238"/>
      <c r="AC312" s="238"/>
      <c r="AD312" s="238"/>
      <c r="AE312" s="238"/>
      <c r="AF312" s="240"/>
      <c r="AG312" s="239"/>
      <c r="AH312" s="238"/>
      <c r="AI312" s="238"/>
      <c r="AJ312" s="238"/>
      <c r="AK312" s="238"/>
      <c r="AL312" s="238"/>
      <c r="AM312" s="240"/>
      <c r="AN312" s="239"/>
      <c r="AO312" s="238"/>
      <c r="AP312" s="238"/>
      <c r="AQ312" s="238"/>
      <c r="AR312" s="238"/>
      <c r="AS312" s="238"/>
      <c r="AT312" s="240"/>
      <c r="AU312" s="239"/>
      <c r="AV312" s="238"/>
      <c r="AW312" s="238"/>
      <c r="AX312" s="589"/>
      <c r="AY312" s="590"/>
      <c r="AZ312" s="591"/>
      <c r="BA312" s="592"/>
      <c r="BB312" s="430"/>
      <c r="BC312" s="422"/>
      <c r="BD312" s="422"/>
      <c r="BE312" s="422"/>
      <c r="BF312" s="423"/>
    </row>
    <row r="313" spans="2:58" ht="20.25" customHeight="1" x14ac:dyDescent="0.4">
      <c r="B313" s="517"/>
      <c r="C313" s="384"/>
      <c r="D313" s="385"/>
      <c r="E313" s="386"/>
      <c r="F313" s="83"/>
      <c r="G313" s="408"/>
      <c r="H313" s="412"/>
      <c r="I313" s="413"/>
      <c r="J313" s="413"/>
      <c r="K313" s="414"/>
      <c r="L313" s="368"/>
      <c r="M313" s="369"/>
      <c r="N313" s="369"/>
      <c r="O313" s="370"/>
      <c r="P313" s="499" t="s">
        <v>15</v>
      </c>
      <c r="Q313" s="500"/>
      <c r="R313" s="501"/>
      <c r="S313" s="232" t="str">
        <f>IF(S312="","",VLOOKUP(S312,'シフト記号表（勤務時間帯）'!$C$6:$K$35,9,FALSE))</f>
        <v/>
      </c>
      <c r="T313" s="233" t="str">
        <f>IF(T312="","",VLOOKUP(T312,'シフト記号表（勤務時間帯）'!$C$6:$K$35,9,FALSE))</f>
        <v/>
      </c>
      <c r="U313" s="233" t="str">
        <f>IF(U312="","",VLOOKUP(U312,'シフト記号表（勤務時間帯）'!$C$6:$K$35,9,FALSE))</f>
        <v/>
      </c>
      <c r="V313" s="233" t="str">
        <f>IF(V312="","",VLOOKUP(V312,'シフト記号表（勤務時間帯）'!$C$6:$K$35,9,FALSE))</f>
        <v/>
      </c>
      <c r="W313" s="233" t="str">
        <f>IF(W312="","",VLOOKUP(W312,'シフト記号表（勤務時間帯）'!$C$6:$K$35,9,FALSE))</f>
        <v/>
      </c>
      <c r="X313" s="233" t="str">
        <f>IF(X312="","",VLOOKUP(X312,'シフト記号表（勤務時間帯）'!$C$6:$K$35,9,FALSE))</f>
        <v/>
      </c>
      <c r="Y313" s="234" t="str">
        <f>IF(Y312="","",VLOOKUP(Y312,'シフト記号表（勤務時間帯）'!$C$6:$K$35,9,FALSE))</f>
        <v/>
      </c>
      <c r="Z313" s="232" t="str">
        <f>IF(Z312="","",VLOOKUP(Z312,'シフト記号表（勤務時間帯）'!$C$6:$K$35,9,FALSE))</f>
        <v/>
      </c>
      <c r="AA313" s="233" t="str">
        <f>IF(AA312="","",VLOOKUP(AA312,'シフト記号表（勤務時間帯）'!$C$6:$K$35,9,FALSE))</f>
        <v/>
      </c>
      <c r="AB313" s="233" t="str">
        <f>IF(AB312="","",VLOOKUP(AB312,'シフト記号表（勤務時間帯）'!$C$6:$K$35,9,FALSE))</f>
        <v/>
      </c>
      <c r="AC313" s="233" t="str">
        <f>IF(AC312="","",VLOOKUP(AC312,'シフト記号表（勤務時間帯）'!$C$6:$K$35,9,FALSE))</f>
        <v/>
      </c>
      <c r="AD313" s="233" t="str">
        <f>IF(AD312="","",VLOOKUP(AD312,'シフト記号表（勤務時間帯）'!$C$6:$K$35,9,FALSE))</f>
        <v/>
      </c>
      <c r="AE313" s="233" t="str">
        <f>IF(AE312="","",VLOOKUP(AE312,'シフト記号表（勤務時間帯）'!$C$6:$K$35,9,FALSE))</f>
        <v/>
      </c>
      <c r="AF313" s="234" t="str">
        <f>IF(AF312="","",VLOOKUP(AF312,'シフト記号表（勤務時間帯）'!$C$6:$K$35,9,FALSE))</f>
        <v/>
      </c>
      <c r="AG313" s="232" t="str">
        <f>IF(AG312="","",VLOOKUP(AG312,'シフト記号表（勤務時間帯）'!$C$6:$K$35,9,FALSE))</f>
        <v/>
      </c>
      <c r="AH313" s="233" t="str">
        <f>IF(AH312="","",VLOOKUP(AH312,'シフト記号表（勤務時間帯）'!$C$6:$K$35,9,FALSE))</f>
        <v/>
      </c>
      <c r="AI313" s="233" t="str">
        <f>IF(AI312="","",VLOOKUP(AI312,'シフト記号表（勤務時間帯）'!$C$6:$K$35,9,FALSE))</f>
        <v/>
      </c>
      <c r="AJ313" s="233" t="str">
        <f>IF(AJ312="","",VLOOKUP(AJ312,'シフト記号表（勤務時間帯）'!$C$6:$K$35,9,FALSE))</f>
        <v/>
      </c>
      <c r="AK313" s="233" t="str">
        <f>IF(AK312="","",VLOOKUP(AK312,'シフト記号表（勤務時間帯）'!$C$6:$K$35,9,FALSE))</f>
        <v/>
      </c>
      <c r="AL313" s="233" t="str">
        <f>IF(AL312="","",VLOOKUP(AL312,'シフト記号表（勤務時間帯）'!$C$6:$K$35,9,FALSE))</f>
        <v/>
      </c>
      <c r="AM313" s="234" t="str">
        <f>IF(AM312="","",VLOOKUP(AM312,'シフト記号表（勤務時間帯）'!$C$6:$K$35,9,FALSE))</f>
        <v/>
      </c>
      <c r="AN313" s="232" t="str">
        <f>IF(AN312="","",VLOOKUP(AN312,'シフト記号表（勤務時間帯）'!$C$6:$K$35,9,FALSE))</f>
        <v/>
      </c>
      <c r="AO313" s="233" t="str">
        <f>IF(AO312="","",VLOOKUP(AO312,'シフト記号表（勤務時間帯）'!$C$6:$K$35,9,FALSE))</f>
        <v/>
      </c>
      <c r="AP313" s="233" t="str">
        <f>IF(AP312="","",VLOOKUP(AP312,'シフト記号表（勤務時間帯）'!$C$6:$K$35,9,FALSE))</f>
        <v/>
      </c>
      <c r="AQ313" s="233" t="str">
        <f>IF(AQ312="","",VLOOKUP(AQ312,'シフト記号表（勤務時間帯）'!$C$6:$K$35,9,FALSE))</f>
        <v/>
      </c>
      <c r="AR313" s="233" t="str">
        <f>IF(AR312="","",VLOOKUP(AR312,'シフト記号表（勤務時間帯）'!$C$6:$K$35,9,FALSE))</f>
        <v/>
      </c>
      <c r="AS313" s="233" t="str">
        <f>IF(AS312="","",VLOOKUP(AS312,'シフト記号表（勤務時間帯）'!$C$6:$K$35,9,FALSE))</f>
        <v/>
      </c>
      <c r="AT313" s="234" t="str">
        <f>IF(AT312="","",VLOOKUP(AT312,'シフト記号表（勤務時間帯）'!$C$6:$K$35,9,FALSE))</f>
        <v/>
      </c>
      <c r="AU313" s="232" t="str">
        <f>IF(AU312="","",VLOOKUP(AU312,'シフト記号表（勤務時間帯）'!$C$6:$K$35,9,FALSE))</f>
        <v/>
      </c>
      <c r="AV313" s="233" t="str">
        <f>IF(AV312="","",VLOOKUP(AV312,'シフト記号表（勤務時間帯）'!$C$6:$K$35,9,FALSE))</f>
        <v/>
      </c>
      <c r="AW313" s="233" t="str">
        <f>IF(AW312="","",VLOOKUP(AW312,'シフト記号表（勤務時間帯）'!$C$6:$K$35,9,FALSE))</f>
        <v/>
      </c>
      <c r="AX313" s="502">
        <f>IF($BB$3="４週",SUM(S313:AT313),IF($BB$3="暦月",SUM(S313:AW313),""))</f>
        <v>0</v>
      </c>
      <c r="AY313" s="503"/>
      <c r="AZ313" s="504">
        <f>IF($BB$3="４週",AX313/4,IF($BB$3="暦月",'療養通所（100名）'!AX313/('療養通所（100名）'!$BB$8/7),""))</f>
        <v>0</v>
      </c>
      <c r="BA313" s="505"/>
      <c r="BB313" s="431"/>
      <c r="BC313" s="369"/>
      <c r="BD313" s="369"/>
      <c r="BE313" s="369"/>
      <c r="BF313" s="370"/>
    </row>
    <row r="314" spans="2:58" ht="20.25" customHeight="1" x14ac:dyDescent="0.4">
      <c r="B314" s="517"/>
      <c r="C314" s="387"/>
      <c r="D314" s="388"/>
      <c r="E314" s="389"/>
      <c r="F314" s="111">
        <f>C312</f>
        <v>0</v>
      </c>
      <c r="G314" s="419"/>
      <c r="H314" s="412"/>
      <c r="I314" s="413"/>
      <c r="J314" s="413"/>
      <c r="K314" s="414"/>
      <c r="L314" s="424"/>
      <c r="M314" s="425"/>
      <c r="N314" s="425"/>
      <c r="O314" s="426"/>
      <c r="P314" s="514" t="s">
        <v>45</v>
      </c>
      <c r="Q314" s="515"/>
      <c r="R314" s="516"/>
      <c r="S314" s="235" t="str">
        <f>IF(S312="","",VLOOKUP(S312,'シフト記号表（勤務時間帯）'!$C$6:$S$35,17,FALSE))</f>
        <v/>
      </c>
      <c r="T314" s="236" t="str">
        <f>IF(T312="","",VLOOKUP(T312,'シフト記号表（勤務時間帯）'!$C$6:$S$35,17,FALSE))</f>
        <v/>
      </c>
      <c r="U314" s="236" t="str">
        <f>IF(U312="","",VLOOKUP(U312,'シフト記号表（勤務時間帯）'!$C$6:$S$35,17,FALSE))</f>
        <v/>
      </c>
      <c r="V314" s="236" t="str">
        <f>IF(V312="","",VLOOKUP(V312,'シフト記号表（勤務時間帯）'!$C$6:$S$35,17,FALSE))</f>
        <v/>
      </c>
      <c r="W314" s="236" t="str">
        <f>IF(W312="","",VLOOKUP(W312,'シフト記号表（勤務時間帯）'!$C$6:$S$35,17,FALSE))</f>
        <v/>
      </c>
      <c r="X314" s="236" t="str">
        <f>IF(X312="","",VLOOKUP(X312,'シフト記号表（勤務時間帯）'!$C$6:$S$35,17,FALSE))</f>
        <v/>
      </c>
      <c r="Y314" s="237" t="str">
        <f>IF(Y312="","",VLOOKUP(Y312,'シフト記号表（勤務時間帯）'!$C$6:$S$35,17,FALSE))</f>
        <v/>
      </c>
      <c r="Z314" s="235" t="str">
        <f>IF(Z312="","",VLOOKUP(Z312,'シフト記号表（勤務時間帯）'!$C$6:$S$35,17,FALSE))</f>
        <v/>
      </c>
      <c r="AA314" s="236" t="str">
        <f>IF(AA312="","",VLOOKUP(AA312,'シフト記号表（勤務時間帯）'!$C$6:$S$35,17,FALSE))</f>
        <v/>
      </c>
      <c r="AB314" s="236" t="str">
        <f>IF(AB312="","",VLOOKUP(AB312,'シフト記号表（勤務時間帯）'!$C$6:$S$35,17,FALSE))</f>
        <v/>
      </c>
      <c r="AC314" s="236" t="str">
        <f>IF(AC312="","",VLOOKUP(AC312,'シフト記号表（勤務時間帯）'!$C$6:$S$35,17,FALSE))</f>
        <v/>
      </c>
      <c r="AD314" s="236" t="str">
        <f>IF(AD312="","",VLOOKUP(AD312,'シフト記号表（勤務時間帯）'!$C$6:$S$35,17,FALSE))</f>
        <v/>
      </c>
      <c r="AE314" s="236" t="str">
        <f>IF(AE312="","",VLOOKUP(AE312,'シフト記号表（勤務時間帯）'!$C$6:$S$35,17,FALSE))</f>
        <v/>
      </c>
      <c r="AF314" s="237" t="str">
        <f>IF(AF312="","",VLOOKUP(AF312,'シフト記号表（勤務時間帯）'!$C$6:$S$35,17,FALSE))</f>
        <v/>
      </c>
      <c r="AG314" s="235" t="str">
        <f>IF(AG312="","",VLOOKUP(AG312,'シフト記号表（勤務時間帯）'!$C$6:$S$35,17,FALSE))</f>
        <v/>
      </c>
      <c r="AH314" s="236" t="str">
        <f>IF(AH312="","",VLOOKUP(AH312,'シフト記号表（勤務時間帯）'!$C$6:$S$35,17,FALSE))</f>
        <v/>
      </c>
      <c r="AI314" s="236" t="str">
        <f>IF(AI312="","",VLOOKUP(AI312,'シフト記号表（勤務時間帯）'!$C$6:$S$35,17,FALSE))</f>
        <v/>
      </c>
      <c r="AJ314" s="236" t="str">
        <f>IF(AJ312="","",VLOOKUP(AJ312,'シフト記号表（勤務時間帯）'!$C$6:$S$35,17,FALSE))</f>
        <v/>
      </c>
      <c r="AK314" s="236" t="str">
        <f>IF(AK312="","",VLOOKUP(AK312,'シフト記号表（勤務時間帯）'!$C$6:$S$35,17,FALSE))</f>
        <v/>
      </c>
      <c r="AL314" s="236" t="str">
        <f>IF(AL312="","",VLOOKUP(AL312,'シフト記号表（勤務時間帯）'!$C$6:$S$35,17,FALSE))</f>
        <v/>
      </c>
      <c r="AM314" s="237" t="str">
        <f>IF(AM312="","",VLOOKUP(AM312,'シフト記号表（勤務時間帯）'!$C$6:$S$35,17,FALSE))</f>
        <v/>
      </c>
      <c r="AN314" s="235" t="str">
        <f>IF(AN312="","",VLOOKUP(AN312,'シフト記号表（勤務時間帯）'!$C$6:$S$35,17,FALSE))</f>
        <v/>
      </c>
      <c r="AO314" s="236" t="str">
        <f>IF(AO312="","",VLOOKUP(AO312,'シフト記号表（勤務時間帯）'!$C$6:$S$35,17,FALSE))</f>
        <v/>
      </c>
      <c r="AP314" s="236" t="str">
        <f>IF(AP312="","",VLOOKUP(AP312,'シフト記号表（勤務時間帯）'!$C$6:$S$35,17,FALSE))</f>
        <v/>
      </c>
      <c r="AQ314" s="236" t="str">
        <f>IF(AQ312="","",VLOOKUP(AQ312,'シフト記号表（勤務時間帯）'!$C$6:$S$35,17,FALSE))</f>
        <v/>
      </c>
      <c r="AR314" s="236" t="str">
        <f>IF(AR312="","",VLOOKUP(AR312,'シフト記号表（勤務時間帯）'!$C$6:$S$35,17,FALSE))</f>
        <v/>
      </c>
      <c r="AS314" s="236" t="str">
        <f>IF(AS312="","",VLOOKUP(AS312,'シフト記号表（勤務時間帯）'!$C$6:$S$35,17,FALSE))</f>
        <v/>
      </c>
      <c r="AT314" s="237" t="str">
        <f>IF(AT312="","",VLOOKUP(AT312,'シフト記号表（勤務時間帯）'!$C$6:$S$35,17,FALSE))</f>
        <v/>
      </c>
      <c r="AU314" s="235" t="str">
        <f>IF(AU312="","",VLOOKUP(AU312,'シフト記号表（勤務時間帯）'!$C$6:$S$35,17,FALSE))</f>
        <v/>
      </c>
      <c r="AV314" s="236" t="str">
        <f>IF(AV312="","",VLOOKUP(AV312,'シフト記号表（勤務時間帯）'!$C$6:$S$35,17,FALSE))</f>
        <v/>
      </c>
      <c r="AW314" s="236" t="str">
        <f>IF(AW312="","",VLOOKUP(AW312,'シフト記号表（勤務時間帯）'!$C$6:$S$35,17,FALSE))</f>
        <v/>
      </c>
      <c r="AX314" s="509">
        <f>IF($BB$3="４週",SUM(S314:AT314),IF($BB$3="暦月",SUM(S314:AW314),""))</f>
        <v>0</v>
      </c>
      <c r="AY314" s="510"/>
      <c r="AZ314" s="511">
        <f>IF($BB$3="４週",AX314/4,IF($BB$3="暦月",'療養通所（100名）'!AX314/('療養通所（100名）'!$BB$8/7),""))</f>
        <v>0</v>
      </c>
      <c r="BA314" s="512"/>
      <c r="BB314" s="432"/>
      <c r="BC314" s="425"/>
      <c r="BD314" s="425"/>
      <c r="BE314" s="425"/>
      <c r="BF314" s="426"/>
    </row>
    <row r="315" spans="2:58" ht="20.25" customHeight="1" x14ac:dyDescent="0.4">
      <c r="B315" s="517">
        <f>B312+1</f>
        <v>98</v>
      </c>
      <c r="C315" s="381"/>
      <c r="D315" s="382"/>
      <c r="E315" s="383"/>
      <c r="F315" s="108"/>
      <c r="G315" s="418"/>
      <c r="H315" s="420"/>
      <c r="I315" s="413"/>
      <c r="J315" s="413"/>
      <c r="K315" s="414"/>
      <c r="L315" s="421"/>
      <c r="M315" s="422"/>
      <c r="N315" s="422"/>
      <c r="O315" s="423"/>
      <c r="P315" s="483" t="s">
        <v>44</v>
      </c>
      <c r="Q315" s="484"/>
      <c r="R315" s="485"/>
      <c r="S315" s="239"/>
      <c r="T315" s="238"/>
      <c r="U315" s="238"/>
      <c r="V315" s="238"/>
      <c r="W315" s="238"/>
      <c r="X315" s="238"/>
      <c r="Y315" s="240"/>
      <c r="Z315" s="239"/>
      <c r="AA315" s="238"/>
      <c r="AB315" s="238"/>
      <c r="AC315" s="238"/>
      <c r="AD315" s="238"/>
      <c r="AE315" s="238"/>
      <c r="AF315" s="240"/>
      <c r="AG315" s="239"/>
      <c r="AH315" s="238"/>
      <c r="AI315" s="238"/>
      <c r="AJ315" s="238"/>
      <c r="AK315" s="238"/>
      <c r="AL315" s="238"/>
      <c r="AM315" s="240"/>
      <c r="AN315" s="239"/>
      <c r="AO315" s="238"/>
      <c r="AP315" s="238"/>
      <c r="AQ315" s="238"/>
      <c r="AR315" s="238"/>
      <c r="AS315" s="238"/>
      <c r="AT315" s="240"/>
      <c r="AU315" s="239"/>
      <c r="AV315" s="238"/>
      <c r="AW315" s="238"/>
      <c r="AX315" s="589"/>
      <c r="AY315" s="590"/>
      <c r="AZ315" s="591"/>
      <c r="BA315" s="592"/>
      <c r="BB315" s="430"/>
      <c r="BC315" s="422"/>
      <c r="BD315" s="422"/>
      <c r="BE315" s="422"/>
      <c r="BF315" s="423"/>
    </row>
    <row r="316" spans="2:58" ht="20.25" customHeight="1" x14ac:dyDescent="0.4">
      <c r="B316" s="517"/>
      <c r="C316" s="384"/>
      <c r="D316" s="385"/>
      <c r="E316" s="386"/>
      <c r="F316" s="83"/>
      <c r="G316" s="408"/>
      <c r="H316" s="412"/>
      <c r="I316" s="413"/>
      <c r="J316" s="413"/>
      <c r="K316" s="414"/>
      <c r="L316" s="368"/>
      <c r="M316" s="369"/>
      <c r="N316" s="369"/>
      <c r="O316" s="370"/>
      <c r="P316" s="499" t="s">
        <v>15</v>
      </c>
      <c r="Q316" s="500"/>
      <c r="R316" s="501"/>
      <c r="S316" s="232" t="str">
        <f>IF(S315="","",VLOOKUP(S315,'シフト記号表（勤務時間帯）'!$C$6:$K$35,9,FALSE))</f>
        <v/>
      </c>
      <c r="T316" s="233" t="str">
        <f>IF(T315="","",VLOOKUP(T315,'シフト記号表（勤務時間帯）'!$C$6:$K$35,9,FALSE))</f>
        <v/>
      </c>
      <c r="U316" s="233" t="str">
        <f>IF(U315="","",VLOOKUP(U315,'シフト記号表（勤務時間帯）'!$C$6:$K$35,9,FALSE))</f>
        <v/>
      </c>
      <c r="V316" s="233" t="str">
        <f>IF(V315="","",VLOOKUP(V315,'シフト記号表（勤務時間帯）'!$C$6:$K$35,9,FALSE))</f>
        <v/>
      </c>
      <c r="W316" s="233" t="str">
        <f>IF(W315="","",VLOOKUP(W315,'シフト記号表（勤務時間帯）'!$C$6:$K$35,9,FALSE))</f>
        <v/>
      </c>
      <c r="X316" s="233" t="str">
        <f>IF(X315="","",VLOOKUP(X315,'シフト記号表（勤務時間帯）'!$C$6:$K$35,9,FALSE))</f>
        <v/>
      </c>
      <c r="Y316" s="234" t="str">
        <f>IF(Y315="","",VLOOKUP(Y315,'シフト記号表（勤務時間帯）'!$C$6:$K$35,9,FALSE))</f>
        <v/>
      </c>
      <c r="Z316" s="232" t="str">
        <f>IF(Z315="","",VLOOKUP(Z315,'シフト記号表（勤務時間帯）'!$C$6:$K$35,9,FALSE))</f>
        <v/>
      </c>
      <c r="AA316" s="233" t="str">
        <f>IF(AA315="","",VLOOKUP(AA315,'シフト記号表（勤務時間帯）'!$C$6:$K$35,9,FALSE))</f>
        <v/>
      </c>
      <c r="AB316" s="233" t="str">
        <f>IF(AB315="","",VLOOKUP(AB315,'シフト記号表（勤務時間帯）'!$C$6:$K$35,9,FALSE))</f>
        <v/>
      </c>
      <c r="AC316" s="233" t="str">
        <f>IF(AC315="","",VLOOKUP(AC315,'シフト記号表（勤務時間帯）'!$C$6:$K$35,9,FALSE))</f>
        <v/>
      </c>
      <c r="AD316" s="233" t="str">
        <f>IF(AD315="","",VLOOKUP(AD315,'シフト記号表（勤務時間帯）'!$C$6:$K$35,9,FALSE))</f>
        <v/>
      </c>
      <c r="AE316" s="233" t="str">
        <f>IF(AE315="","",VLOOKUP(AE315,'シフト記号表（勤務時間帯）'!$C$6:$K$35,9,FALSE))</f>
        <v/>
      </c>
      <c r="AF316" s="234" t="str">
        <f>IF(AF315="","",VLOOKUP(AF315,'シフト記号表（勤務時間帯）'!$C$6:$K$35,9,FALSE))</f>
        <v/>
      </c>
      <c r="AG316" s="232" t="str">
        <f>IF(AG315="","",VLOOKUP(AG315,'シフト記号表（勤務時間帯）'!$C$6:$K$35,9,FALSE))</f>
        <v/>
      </c>
      <c r="AH316" s="233" t="str">
        <f>IF(AH315="","",VLOOKUP(AH315,'シフト記号表（勤務時間帯）'!$C$6:$K$35,9,FALSE))</f>
        <v/>
      </c>
      <c r="AI316" s="233" t="str">
        <f>IF(AI315="","",VLOOKUP(AI315,'シフト記号表（勤務時間帯）'!$C$6:$K$35,9,FALSE))</f>
        <v/>
      </c>
      <c r="AJ316" s="233" t="str">
        <f>IF(AJ315="","",VLOOKUP(AJ315,'シフト記号表（勤務時間帯）'!$C$6:$K$35,9,FALSE))</f>
        <v/>
      </c>
      <c r="AK316" s="233" t="str">
        <f>IF(AK315="","",VLOOKUP(AK315,'シフト記号表（勤務時間帯）'!$C$6:$K$35,9,FALSE))</f>
        <v/>
      </c>
      <c r="AL316" s="233" t="str">
        <f>IF(AL315="","",VLOOKUP(AL315,'シフト記号表（勤務時間帯）'!$C$6:$K$35,9,FALSE))</f>
        <v/>
      </c>
      <c r="AM316" s="234" t="str">
        <f>IF(AM315="","",VLOOKUP(AM315,'シフト記号表（勤務時間帯）'!$C$6:$K$35,9,FALSE))</f>
        <v/>
      </c>
      <c r="AN316" s="232" t="str">
        <f>IF(AN315="","",VLOOKUP(AN315,'シフト記号表（勤務時間帯）'!$C$6:$K$35,9,FALSE))</f>
        <v/>
      </c>
      <c r="AO316" s="233" t="str">
        <f>IF(AO315="","",VLOOKUP(AO315,'シフト記号表（勤務時間帯）'!$C$6:$K$35,9,FALSE))</f>
        <v/>
      </c>
      <c r="AP316" s="233" t="str">
        <f>IF(AP315="","",VLOOKUP(AP315,'シフト記号表（勤務時間帯）'!$C$6:$K$35,9,FALSE))</f>
        <v/>
      </c>
      <c r="AQ316" s="233" t="str">
        <f>IF(AQ315="","",VLOOKUP(AQ315,'シフト記号表（勤務時間帯）'!$C$6:$K$35,9,FALSE))</f>
        <v/>
      </c>
      <c r="AR316" s="233" t="str">
        <f>IF(AR315="","",VLOOKUP(AR315,'シフト記号表（勤務時間帯）'!$C$6:$K$35,9,FALSE))</f>
        <v/>
      </c>
      <c r="AS316" s="233" t="str">
        <f>IF(AS315="","",VLOOKUP(AS315,'シフト記号表（勤務時間帯）'!$C$6:$K$35,9,FALSE))</f>
        <v/>
      </c>
      <c r="AT316" s="234" t="str">
        <f>IF(AT315="","",VLOOKUP(AT315,'シフト記号表（勤務時間帯）'!$C$6:$K$35,9,FALSE))</f>
        <v/>
      </c>
      <c r="AU316" s="232" t="str">
        <f>IF(AU315="","",VLOOKUP(AU315,'シフト記号表（勤務時間帯）'!$C$6:$K$35,9,FALSE))</f>
        <v/>
      </c>
      <c r="AV316" s="233" t="str">
        <f>IF(AV315="","",VLOOKUP(AV315,'シフト記号表（勤務時間帯）'!$C$6:$K$35,9,FALSE))</f>
        <v/>
      </c>
      <c r="AW316" s="233" t="str">
        <f>IF(AW315="","",VLOOKUP(AW315,'シフト記号表（勤務時間帯）'!$C$6:$K$35,9,FALSE))</f>
        <v/>
      </c>
      <c r="AX316" s="502">
        <f>IF($BB$3="４週",SUM(S316:AT316),IF($BB$3="暦月",SUM(S316:AW316),""))</f>
        <v>0</v>
      </c>
      <c r="AY316" s="503"/>
      <c r="AZ316" s="504">
        <f>IF($BB$3="４週",AX316/4,IF($BB$3="暦月",'療養通所（100名）'!AX316/('療養通所（100名）'!$BB$8/7),""))</f>
        <v>0</v>
      </c>
      <c r="BA316" s="505"/>
      <c r="BB316" s="431"/>
      <c r="BC316" s="369"/>
      <c r="BD316" s="369"/>
      <c r="BE316" s="369"/>
      <c r="BF316" s="370"/>
    </row>
    <row r="317" spans="2:58" ht="20.25" customHeight="1" x14ac:dyDescent="0.4">
      <c r="B317" s="517"/>
      <c r="C317" s="387"/>
      <c r="D317" s="388"/>
      <c r="E317" s="389"/>
      <c r="F317" s="111">
        <f>C315</f>
        <v>0</v>
      </c>
      <c r="G317" s="419"/>
      <c r="H317" s="412"/>
      <c r="I317" s="413"/>
      <c r="J317" s="413"/>
      <c r="K317" s="414"/>
      <c r="L317" s="424"/>
      <c r="M317" s="425"/>
      <c r="N317" s="425"/>
      <c r="O317" s="426"/>
      <c r="P317" s="514" t="s">
        <v>45</v>
      </c>
      <c r="Q317" s="515"/>
      <c r="R317" s="516"/>
      <c r="S317" s="235" t="str">
        <f>IF(S315="","",VLOOKUP(S315,'シフト記号表（勤務時間帯）'!$C$6:$S$35,17,FALSE))</f>
        <v/>
      </c>
      <c r="T317" s="236" t="str">
        <f>IF(T315="","",VLOOKUP(T315,'シフト記号表（勤務時間帯）'!$C$6:$S$35,17,FALSE))</f>
        <v/>
      </c>
      <c r="U317" s="236" t="str">
        <f>IF(U315="","",VLOOKUP(U315,'シフト記号表（勤務時間帯）'!$C$6:$S$35,17,FALSE))</f>
        <v/>
      </c>
      <c r="V317" s="236" t="str">
        <f>IF(V315="","",VLOOKUP(V315,'シフト記号表（勤務時間帯）'!$C$6:$S$35,17,FALSE))</f>
        <v/>
      </c>
      <c r="W317" s="236" t="str">
        <f>IF(W315="","",VLOOKUP(W315,'シフト記号表（勤務時間帯）'!$C$6:$S$35,17,FALSE))</f>
        <v/>
      </c>
      <c r="X317" s="236" t="str">
        <f>IF(X315="","",VLOOKUP(X315,'シフト記号表（勤務時間帯）'!$C$6:$S$35,17,FALSE))</f>
        <v/>
      </c>
      <c r="Y317" s="237" t="str">
        <f>IF(Y315="","",VLOOKUP(Y315,'シフト記号表（勤務時間帯）'!$C$6:$S$35,17,FALSE))</f>
        <v/>
      </c>
      <c r="Z317" s="235" t="str">
        <f>IF(Z315="","",VLOOKUP(Z315,'シフト記号表（勤務時間帯）'!$C$6:$S$35,17,FALSE))</f>
        <v/>
      </c>
      <c r="AA317" s="236" t="str">
        <f>IF(AA315="","",VLOOKUP(AA315,'シフト記号表（勤務時間帯）'!$C$6:$S$35,17,FALSE))</f>
        <v/>
      </c>
      <c r="AB317" s="236" t="str">
        <f>IF(AB315="","",VLOOKUP(AB315,'シフト記号表（勤務時間帯）'!$C$6:$S$35,17,FALSE))</f>
        <v/>
      </c>
      <c r="AC317" s="236" t="str">
        <f>IF(AC315="","",VLOOKUP(AC315,'シフト記号表（勤務時間帯）'!$C$6:$S$35,17,FALSE))</f>
        <v/>
      </c>
      <c r="AD317" s="236" t="str">
        <f>IF(AD315="","",VLOOKUP(AD315,'シフト記号表（勤務時間帯）'!$C$6:$S$35,17,FALSE))</f>
        <v/>
      </c>
      <c r="AE317" s="236" t="str">
        <f>IF(AE315="","",VLOOKUP(AE315,'シフト記号表（勤務時間帯）'!$C$6:$S$35,17,FALSE))</f>
        <v/>
      </c>
      <c r="AF317" s="237" t="str">
        <f>IF(AF315="","",VLOOKUP(AF315,'シフト記号表（勤務時間帯）'!$C$6:$S$35,17,FALSE))</f>
        <v/>
      </c>
      <c r="AG317" s="235" t="str">
        <f>IF(AG315="","",VLOOKUP(AG315,'シフト記号表（勤務時間帯）'!$C$6:$S$35,17,FALSE))</f>
        <v/>
      </c>
      <c r="AH317" s="236" t="str">
        <f>IF(AH315="","",VLOOKUP(AH315,'シフト記号表（勤務時間帯）'!$C$6:$S$35,17,FALSE))</f>
        <v/>
      </c>
      <c r="AI317" s="236" t="str">
        <f>IF(AI315="","",VLOOKUP(AI315,'シフト記号表（勤務時間帯）'!$C$6:$S$35,17,FALSE))</f>
        <v/>
      </c>
      <c r="AJ317" s="236" t="str">
        <f>IF(AJ315="","",VLOOKUP(AJ315,'シフト記号表（勤務時間帯）'!$C$6:$S$35,17,FALSE))</f>
        <v/>
      </c>
      <c r="AK317" s="236" t="str">
        <f>IF(AK315="","",VLOOKUP(AK315,'シフト記号表（勤務時間帯）'!$C$6:$S$35,17,FALSE))</f>
        <v/>
      </c>
      <c r="AL317" s="236" t="str">
        <f>IF(AL315="","",VLOOKUP(AL315,'シフト記号表（勤務時間帯）'!$C$6:$S$35,17,FALSE))</f>
        <v/>
      </c>
      <c r="AM317" s="237" t="str">
        <f>IF(AM315="","",VLOOKUP(AM315,'シフト記号表（勤務時間帯）'!$C$6:$S$35,17,FALSE))</f>
        <v/>
      </c>
      <c r="AN317" s="235" t="str">
        <f>IF(AN315="","",VLOOKUP(AN315,'シフト記号表（勤務時間帯）'!$C$6:$S$35,17,FALSE))</f>
        <v/>
      </c>
      <c r="AO317" s="236" t="str">
        <f>IF(AO315="","",VLOOKUP(AO315,'シフト記号表（勤務時間帯）'!$C$6:$S$35,17,FALSE))</f>
        <v/>
      </c>
      <c r="AP317" s="236" t="str">
        <f>IF(AP315="","",VLOOKUP(AP315,'シフト記号表（勤務時間帯）'!$C$6:$S$35,17,FALSE))</f>
        <v/>
      </c>
      <c r="AQ317" s="236" t="str">
        <f>IF(AQ315="","",VLOOKUP(AQ315,'シフト記号表（勤務時間帯）'!$C$6:$S$35,17,FALSE))</f>
        <v/>
      </c>
      <c r="AR317" s="236" t="str">
        <f>IF(AR315="","",VLOOKUP(AR315,'シフト記号表（勤務時間帯）'!$C$6:$S$35,17,FALSE))</f>
        <v/>
      </c>
      <c r="AS317" s="236" t="str">
        <f>IF(AS315="","",VLOOKUP(AS315,'シフト記号表（勤務時間帯）'!$C$6:$S$35,17,FALSE))</f>
        <v/>
      </c>
      <c r="AT317" s="237" t="str">
        <f>IF(AT315="","",VLOOKUP(AT315,'シフト記号表（勤務時間帯）'!$C$6:$S$35,17,FALSE))</f>
        <v/>
      </c>
      <c r="AU317" s="235" t="str">
        <f>IF(AU315="","",VLOOKUP(AU315,'シフト記号表（勤務時間帯）'!$C$6:$S$35,17,FALSE))</f>
        <v/>
      </c>
      <c r="AV317" s="236" t="str">
        <f>IF(AV315="","",VLOOKUP(AV315,'シフト記号表（勤務時間帯）'!$C$6:$S$35,17,FALSE))</f>
        <v/>
      </c>
      <c r="AW317" s="236" t="str">
        <f>IF(AW315="","",VLOOKUP(AW315,'シフト記号表（勤務時間帯）'!$C$6:$S$35,17,FALSE))</f>
        <v/>
      </c>
      <c r="AX317" s="509">
        <f>IF($BB$3="４週",SUM(S317:AT317),IF($BB$3="暦月",SUM(S317:AW317),""))</f>
        <v>0</v>
      </c>
      <c r="AY317" s="510"/>
      <c r="AZ317" s="511">
        <f>IF($BB$3="４週",AX317/4,IF($BB$3="暦月",'療養通所（100名）'!AX317/('療養通所（100名）'!$BB$8/7),""))</f>
        <v>0</v>
      </c>
      <c r="BA317" s="512"/>
      <c r="BB317" s="432"/>
      <c r="BC317" s="425"/>
      <c r="BD317" s="425"/>
      <c r="BE317" s="425"/>
      <c r="BF317" s="426"/>
    </row>
    <row r="318" spans="2:58" ht="20.25" customHeight="1" x14ac:dyDescent="0.4">
      <c r="B318" s="517">
        <f>B315+1</f>
        <v>99</v>
      </c>
      <c r="C318" s="381"/>
      <c r="D318" s="382"/>
      <c r="E318" s="383"/>
      <c r="F318" s="108"/>
      <c r="G318" s="418"/>
      <c r="H318" s="420"/>
      <c r="I318" s="413"/>
      <c r="J318" s="413"/>
      <c r="K318" s="414"/>
      <c r="L318" s="421"/>
      <c r="M318" s="422"/>
      <c r="N318" s="422"/>
      <c r="O318" s="423"/>
      <c r="P318" s="483" t="s">
        <v>44</v>
      </c>
      <c r="Q318" s="484"/>
      <c r="R318" s="485"/>
      <c r="S318" s="239"/>
      <c r="T318" s="238"/>
      <c r="U318" s="238"/>
      <c r="V318" s="238"/>
      <c r="W318" s="238"/>
      <c r="X318" s="238"/>
      <c r="Y318" s="240"/>
      <c r="Z318" s="239"/>
      <c r="AA318" s="238"/>
      <c r="AB318" s="238"/>
      <c r="AC318" s="238"/>
      <c r="AD318" s="238"/>
      <c r="AE318" s="238"/>
      <c r="AF318" s="240"/>
      <c r="AG318" s="239"/>
      <c r="AH318" s="238"/>
      <c r="AI318" s="238"/>
      <c r="AJ318" s="238"/>
      <c r="AK318" s="238"/>
      <c r="AL318" s="238"/>
      <c r="AM318" s="240"/>
      <c r="AN318" s="239"/>
      <c r="AO318" s="238"/>
      <c r="AP318" s="238"/>
      <c r="AQ318" s="238"/>
      <c r="AR318" s="238"/>
      <c r="AS318" s="238"/>
      <c r="AT318" s="240"/>
      <c r="AU318" s="239"/>
      <c r="AV318" s="238"/>
      <c r="AW318" s="238"/>
      <c r="AX318" s="589"/>
      <c r="AY318" s="590"/>
      <c r="AZ318" s="591"/>
      <c r="BA318" s="592"/>
      <c r="BB318" s="430"/>
      <c r="BC318" s="422"/>
      <c r="BD318" s="422"/>
      <c r="BE318" s="422"/>
      <c r="BF318" s="423"/>
    </row>
    <row r="319" spans="2:58" ht="20.25" customHeight="1" x14ac:dyDescent="0.4">
      <c r="B319" s="517"/>
      <c r="C319" s="384"/>
      <c r="D319" s="385"/>
      <c r="E319" s="386"/>
      <c r="F319" s="83"/>
      <c r="G319" s="408"/>
      <c r="H319" s="412"/>
      <c r="I319" s="413"/>
      <c r="J319" s="413"/>
      <c r="K319" s="414"/>
      <c r="L319" s="368"/>
      <c r="M319" s="369"/>
      <c r="N319" s="369"/>
      <c r="O319" s="370"/>
      <c r="P319" s="499" t="s">
        <v>15</v>
      </c>
      <c r="Q319" s="500"/>
      <c r="R319" s="501"/>
      <c r="S319" s="232" t="str">
        <f>IF(S318="","",VLOOKUP(S318,'シフト記号表（勤務時間帯）'!$C$6:$K$35,9,FALSE))</f>
        <v/>
      </c>
      <c r="T319" s="233" t="str">
        <f>IF(T318="","",VLOOKUP(T318,'シフト記号表（勤務時間帯）'!$C$6:$K$35,9,FALSE))</f>
        <v/>
      </c>
      <c r="U319" s="233" t="str">
        <f>IF(U318="","",VLOOKUP(U318,'シフト記号表（勤務時間帯）'!$C$6:$K$35,9,FALSE))</f>
        <v/>
      </c>
      <c r="V319" s="233" t="str">
        <f>IF(V318="","",VLOOKUP(V318,'シフト記号表（勤務時間帯）'!$C$6:$K$35,9,FALSE))</f>
        <v/>
      </c>
      <c r="W319" s="233" t="str">
        <f>IF(W318="","",VLOOKUP(W318,'シフト記号表（勤務時間帯）'!$C$6:$K$35,9,FALSE))</f>
        <v/>
      </c>
      <c r="X319" s="233" t="str">
        <f>IF(X318="","",VLOOKUP(X318,'シフト記号表（勤務時間帯）'!$C$6:$K$35,9,FALSE))</f>
        <v/>
      </c>
      <c r="Y319" s="234" t="str">
        <f>IF(Y318="","",VLOOKUP(Y318,'シフト記号表（勤務時間帯）'!$C$6:$K$35,9,FALSE))</f>
        <v/>
      </c>
      <c r="Z319" s="232" t="str">
        <f>IF(Z318="","",VLOOKUP(Z318,'シフト記号表（勤務時間帯）'!$C$6:$K$35,9,FALSE))</f>
        <v/>
      </c>
      <c r="AA319" s="233" t="str">
        <f>IF(AA318="","",VLOOKUP(AA318,'シフト記号表（勤務時間帯）'!$C$6:$K$35,9,FALSE))</f>
        <v/>
      </c>
      <c r="AB319" s="233" t="str">
        <f>IF(AB318="","",VLOOKUP(AB318,'シフト記号表（勤務時間帯）'!$C$6:$K$35,9,FALSE))</f>
        <v/>
      </c>
      <c r="AC319" s="233" t="str">
        <f>IF(AC318="","",VLOOKUP(AC318,'シフト記号表（勤務時間帯）'!$C$6:$K$35,9,FALSE))</f>
        <v/>
      </c>
      <c r="AD319" s="233" t="str">
        <f>IF(AD318="","",VLOOKUP(AD318,'シフト記号表（勤務時間帯）'!$C$6:$K$35,9,FALSE))</f>
        <v/>
      </c>
      <c r="AE319" s="233" t="str">
        <f>IF(AE318="","",VLOOKUP(AE318,'シフト記号表（勤務時間帯）'!$C$6:$K$35,9,FALSE))</f>
        <v/>
      </c>
      <c r="AF319" s="234" t="str">
        <f>IF(AF318="","",VLOOKUP(AF318,'シフト記号表（勤務時間帯）'!$C$6:$K$35,9,FALSE))</f>
        <v/>
      </c>
      <c r="AG319" s="232" t="str">
        <f>IF(AG318="","",VLOOKUP(AG318,'シフト記号表（勤務時間帯）'!$C$6:$K$35,9,FALSE))</f>
        <v/>
      </c>
      <c r="AH319" s="233" t="str">
        <f>IF(AH318="","",VLOOKUP(AH318,'シフト記号表（勤務時間帯）'!$C$6:$K$35,9,FALSE))</f>
        <v/>
      </c>
      <c r="AI319" s="233" t="str">
        <f>IF(AI318="","",VLOOKUP(AI318,'シフト記号表（勤務時間帯）'!$C$6:$K$35,9,FALSE))</f>
        <v/>
      </c>
      <c r="AJ319" s="233" t="str">
        <f>IF(AJ318="","",VLOOKUP(AJ318,'シフト記号表（勤務時間帯）'!$C$6:$K$35,9,FALSE))</f>
        <v/>
      </c>
      <c r="AK319" s="233" t="str">
        <f>IF(AK318="","",VLOOKUP(AK318,'シフト記号表（勤務時間帯）'!$C$6:$K$35,9,FALSE))</f>
        <v/>
      </c>
      <c r="AL319" s="233" t="str">
        <f>IF(AL318="","",VLOOKUP(AL318,'シフト記号表（勤務時間帯）'!$C$6:$K$35,9,FALSE))</f>
        <v/>
      </c>
      <c r="AM319" s="234" t="str">
        <f>IF(AM318="","",VLOOKUP(AM318,'シフト記号表（勤務時間帯）'!$C$6:$K$35,9,FALSE))</f>
        <v/>
      </c>
      <c r="AN319" s="232" t="str">
        <f>IF(AN318="","",VLOOKUP(AN318,'シフト記号表（勤務時間帯）'!$C$6:$K$35,9,FALSE))</f>
        <v/>
      </c>
      <c r="AO319" s="233" t="str">
        <f>IF(AO318="","",VLOOKUP(AO318,'シフト記号表（勤務時間帯）'!$C$6:$K$35,9,FALSE))</f>
        <v/>
      </c>
      <c r="AP319" s="233" t="str">
        <f>IF(AP318="","",VLOOKUP(AP318,'シフト記号表（勤務時間帯）'!$C$6:$K$35,9,FALSE))</f>
        <v/>
      </c>
      <c r="AQ319" s="233" t="str">
        <f>IF(AQ318="","",VLOOKUP(AQ318,'シフト記号表（勤務時間帯）'!$C$6:$K$35,9,FALSE))</f>
        <v/>
      </c>
      <c r="AR319" s="233" t="str">
        <f>IF(AR318="","",VLOOKUP(AR318,'シフト記号表（勤務時間帯）'!$C$6:$K$35,9,FALSE))</f>
        <v/>
      </c>
      <c r="AS319" s="233" t="str">
        <f>IF(AS318="","",VLOOKUP(AS318,'シフト記号表（勤務時間帯）'!$C$6:$K$35,9,FALSE))</f>
        <v/>
      </c>
      <c r="AT319" s="234" t="str">
        <f>IF(AT318="","",VLOOKUP(AT318,'シフト記号表（勤務時間帯）'!$C$6:$K$35,9,FALSE))</f>
        <v/>
      </c>
      <c r="AU319" s="232" t="str">
        <f>IF(AU318="","",VLOOKUP(AU318,'シフト記号表（勤務時間帯）'!$C$6:$K$35,9,FALSE))</f>
        <v/>
      </c>
      <c r="AV319" s="233" t="str">
        <f>IF(AV318="","",VLOOKUP(AV318,'シフト記号表（勤務時間帯）'!$C$6:$K$35,9,FALSE))</f>
        <v/>
      </c>
      <c r="AW319" s="233" t="str">
        <f>IF(AW318="","",VLOOKUP(AW318,'シフト記号表（勤務時間帯）'!$C$6:$K$35,9,FALSE))</f>
        <v/>
      </c>
      <c r="AX319" s="502">
        <f>IF($BB$3="４週",SUM(S319:AT319),IF($BB$3="暦月",SUM(S319:AW319),""))</f>
        <v>0</v>
      </c>
      <c r="AY319" s="503"/>
      <c r="AZ319" s="504">
        <f>IF($BB$3="４週",AX319/4,IF($BB$3="暦月",'療養通所（100名）'!AX319/('療養通所（100名）'!$BB$8/7),""))</f>
        <v>0</v>
      </c>
      <c r="BA319" s="505"/>
      <c r="BB319" s="431"/>
      <c r="BC319" s="369"/>
      <c r="BD319" s="369"/>
      <c r="BE319" s="369"/>
      <c r="BF319" s="370"/>
    </row>
    <row r="320" spans="2:58" ht="20.25" customHeight="1" x14ac:dyDescent="0.4">
      <c r="B320" s="517"/>
      <c r="C320" s="387"/>
      <c r="D320" s="388"/>
      <c r="E320" s="389"/>
      <c r="F320" s="111">
        <f>C318</f>
        <v>0</v>
      </c>
      <c r="G320" s="419"/>
      <c r="H320" s="412"/>
      <c r="I320" s="413"/>
      <c r="J320" s="413"/>
      <c r="K320" s="414"/>
      <c r="L320" s="424"/>
      <c r="M320" s="425"/>
      <c r="N320" s="425"/>
      <c r="O320" s="426"/>
      <c r="P320" s="514" t="s">
        <v>45</v>
      </c>
      <c r="Q320" s="515"/>
      <c r="R320" s="516"/>
      <c r="S320" s="235" t="str">
        <f>IF(S318="","",VLOOKUP(S318,'シフト記号表（勤務時間帯）'!$C$6:$S$35,17,FALSE))</f>
        <v/>
      </c>
      <c r="T320" s="236" t="str">
        <f>IF(T318="","",VLOOKUP(T318,'シフト記号表（勤務時間帯）'!$C$6:$S$35,17,FALSE))</f>
        <v/>
      </c>
      <c r="U320" s="236" t="str">
        <f>IF(U318="","",VLOOKUP(U318,'シフト記号表（勤務時間帯）'!$C$6:$S$35,17,FALSE))</f>
        <v/>
      </c>
      <c r="V320" s="236" t="str">
        <f>IF(V318="","",VLOOKUP(V318,'シフト記号表（勤務時間帯）'!$C$6:$S$35,17,FALSE))</f>
        <v/>
      </c>
      <c r="W320" s="236" t="str">
        <f>IF(W318="","",VLOOKUP(W318,'シフト記号表（勤務時間帯）'!$C$6:$S$35,17,FALSE))</f>
        <v/>
      </c>
      <c r="X320" s="236" t="str">
        <f>IF(X318="","",VLOOKUP(X318,'シフト記号表（勤務時間帯）'!$C$6:$S$35,17,FALSE))</f>
        <v/>
      </c>
      <c r="Y320" s="237" t="str">
        <f>IF(Y318="","",VLOOKUP(Y318,'シフト記号表（勤務時間帯）'!$C$6:$S$35,17,FALSE))</f>
        <v/>
      </c>
      <c r="Z320" s="235" t="str">
        <f>IF(Z318="","",VLOOKUP(Z318,'シフト記号表（勤務時間帯）'!$C$6:$S$35,17,FALSE))</f>
        <v/>
      </c>
      <c r="AA320" s="236" t="str">
        <f>IF(AA318="","",VLOOKUP(AA318,'シフト記号表（勤務時間帯）'!$C$6:$S$35,17,FALSE))</f>
        <v/>
      </c>
      <c r="AB320" s="236" t="str">
        <f>IF(AB318="","",VLOOKUP(AB318,'シフト記号表（勤務時間帯）'!$C$6:$S$35,17,FALSE))</f>
        <v/>
      </c>
      <c r="AC320" s="236" t="str">
        <f>IF(AC318="","",VLOOKUP(AC318,'シフト記号表（勤務時間帯）'!$C$6:$S$35,17,FALSE))</f>
        <v/>
      </c>
      <c r="AD320" s="236" t="str">
        <f>IF(AD318="","",VLOOKUP(AD318,'シフト記号表（勤務時間帯）'!$C$6:$S$35,17,FALSE))</f>
        <v/>
      </c>
      <c r="AE320" s="236" t="str">
        <f>IF(AE318="","",VLOOKUP(AE318,'シフト記号表（勤務時間帯）'!$C$6:$S$35,17,FALSE))</f>
        <v/>
      </c>
      <c r="AF320" s="237" t="str">
        <f>IF(AF318="","",VLOOKUP(AF318,'シフト記号表（勤務時間帯）'!$C$6:$S$35,17,FALSE))</f>
        <v/>
      </c>
      <c r="AG320" s="235" t="str">
        <f>IF(AG318="","",VLOOKUP(AG318,'シフト記号表（勤務時間帯）'!$C$6:$S$35,17,FALSE))</f>
        <v/>
      </c>
      <c r="AH320" s="236" t="str">
        <f>IF(AH318="","",VLOOKUP(AH318,'シフト記号表（勤務時間帯）'!$C$6:$S$35,17,FALSE))</f>
        <v/>
      </c>
      <c r="AI320" s="236" t="str">
        <f>IF(AI318="","",VLOOKUP(AI318,'シフト記号表（勤務時間帯）'!$C$6:$S$35,17,FALSE))</f>
        <v/>
      </c>
      <c r="AJ320" s="236" t="str">
        <f>IF(AJ318="","",VLOOKUP(AJ318,'シフト記号表（勤務時間帯）'!$C$6:$S$35,17,FALSE))</f>
        <v/>
      </c>
      <c r="AK320" s="236" t="str">
        <f>IF(AK318="","",VLOOKUP(AK318,'シフト記号表（勤務時間帯）'!$C$6:$S$35,17,FALSE))</f>
        <v/>
      </c>
      <c r="AL320" s="236" t="str">
        <f>IF(AL318="","",VLOOKUP(AL318,'シフト記号表（勤務時間帯）'!$C$6:$S$35,17,FALSE))</f>
        <v/>
      </c>
      <c r="AM320" s="237" t="str">
        <f>IF(AM318="","",VLOOKUP(AM318,'シフト記号表（勤務時間帯）'!$C$6:$S$35,17,FALSE))</f>
        <v/>
      </c>
      <c r="AN320" s="235" t="str">
        <f>IF(AN318="","",VLOOKUP(AN318,'シフト記号表（勤務時間帯）'!$C$6:$S$35,17,FALSE))</f>
        <v/>
      </c>
      <c r="AO320" s="236" t="str">
        <f>IF(AO318="","",VLOOKUP(AO318,'シフト記号表（勤務時間帯）'!$C$6:$S$35,17,FALSE))</f>
        <v/>
      </c>
      <c r="AP320" s="236" t="str">
        <f>IF(AP318="","",VLOOKUP(AP318,'シフト記号表（勤務時間帯）'!$C$6:$S$35,17,FALSE))</f>
        <v/>
      </c>
      <c r="AQ320" s="236" t="str">
        <f>IF(AQ318="","",VLOOKUP(AQ318,'シフト記号表（勤務時間帯）'!$C$6:$S$35,17,FALSE))</f>
        <v/>
      </c>
      <c r="AR320" s="236" t="str">
        <f>IF(AR318="","",VLOOKUP(AR318,'シフト記号表（勤務時間帯）'!$C$6:$S$35,17,FALSE))</f>
        <v/>
      </c>
      <c r="AS320" s="236" t="str">
        <f>IF(AS318="","",VLOOKUP(AS318,'シフト記号表（勤務時間帯）'!$C$6:$S$35,17,FALSE))</f>
        <v/>
      </c>
      <c r="AT320" s="237" t="str">
        <f>IF(AT318="","",VLOOKUP(AT318,'シフト記号表（勤務時間帯）'!$C$6:$S$35,17,FALSE))</f>
        <v/>
      </c>
      <c r="AU320" s="235" t="str">
        <f>IF(AU318="","",VLOOKUP(AU318,'シフト記号表（勤務時間帯）'!$C$6:$S$35,17,FALSE))</f>
        <v/>
      </c>
      <c r="AV320" s="236" t="str">
        <f>IF(AV318="","",VLOOKUP(AV318,'シフト記号表（勤務時間帯）'!$C$6:$S$35,17,FALSE))</f>
        <v/>
      </c>
      <c r="AW320" s="236" t="str">
        <f>IF(AW318="","",VLOOKUP(AW318,'シフト記号表（勤務時間帯）'!$C$6:$S$35,17,FALSE))</f>
        <v/>
      </c>
      <c r="AX320" s="509">
        <f>IF($BB$3="４週",SUM(S320:AT320),IF($BB$3="暦月",SUM(S320:AW320),""))</f>
        <v>0</v>
      </c>
      <c r="AY320" s="510"/>
      <c r="AZ320" s="511">
        <f>IF($BB$3="４週",AX320/4,IF($BB$3="暦月",'療養通所（100名）'!AX320/('療養通所（100名）'!$BB$8/7),""))</f>
        <v>0</v>
      </c>
      <c r="BA320" s="512"/>
      <c r="BB320" s="432"/>
      <c r="BC320" s="425"/>
      <c r="BD320" s="425"/>
      <c r="BE320" s="425"/>
      <c r="BF320" s="426"/>
    </row>
    <row r="321" spans="1:73" ht="20.25" customHeight="1" x14ac:dyDescent="0.4">
      <c r="B321" s="517">
        <f>B318+1</f>
        <v>100</v>
      </c>
      <c r="C321" s="381"/>
      <c r="D321" s="382"/>
      <c r="E321" s="383"/>
      <c r="F321" s="108"/>
      <c r="G321" s="418"/>
      <c r="H321" s="420"/>
      <c r="I321" s="413"/>
      <c r="J321" s="413"/>
      <c r="K321" s="414"/>
      <c r="L321" s="421"/>
      <c r="M321" s="422"/>
      <c r="N321" s="422"/>
      <c r="O321" s="423"/>
      <c r="P321" s="483" t="s">
        <v>44</v>
      </c>
      <c r="Q321" s="484"/>
      <c r="R321" s="485"/>
      <c r="S321" s="239"/>
      <c r="T321" s="238"/>
      <c r="U321" s="238"/>
      <c r="V321" s="238"/>
      <c r="W321" s="238"/>
      <c r="X321" s="238"/>
      <c r="Y321" s="240"/>
      <c r="Z321" s="239"/>
      <c r="AA321" s="238"/>
      <c r="AB321" s="238"/>
      <c r="AC321" s="238"/>
      <c r="AD321" s="238"/>
      <c r="AE321" s="238"/>
      <c r="AF321" s="240"/>
      <c r="AG321" s="239"/>
      <c r="AH321" s="238"/>
      <c r="AI321" s="238"/>
      <c r="AJ321" s="238"/>
      <c r="AK321" s="238"/>
      <c r="AL321" s="238"/>
      <c r="AM321" s="240"/>
      <c r="AN321" s="239"/>
      <c r="AO321" s="238"/>
      <c r="AP321" s="238"/>
      <c r="AQ321" s="238"/>
      <c r="AR321" s="238"/>
      <c r="AS321" s="238"/>
      <c r="AT321" s="240"/>
      <c r="AU321" s="239"/>
      <c r="AV321" s="238"/>
      <c r="AW321" s="238"/>
      <c r="AX321" s="589"/>
      <c r="AY321" s="590"/>
      <c r="AZ321" s="591"/>
      <c r="BA321" s="592"/>
      <c r="BB321" s="430"/>
      <c r="BC321" s="422"/>
      <c r="BD321" s="422"/>
      <c r="BE321" s="422"/>
      <c r="BF321" s="423"/>
    </row>
    <row r="322" spans="1:73" ht="20.25" customHeight="1" x14ac:dyDescent="0.4">
      <c r="B322" s="517"/>
      <c r="C322" s="384"/>
      <c r="D322" s="385"/>
      <c r="E322" s="386"/>
      <c r="F322" s="83"/>
      <c r="G322" s="408"/>
      <c r="H322" s="412"/>
      <c r="I322" s="413"/>
      <c r="J322" s="413"/>
      <c r="K322" s="414"/>
      <c r="L322" s="368"/>
      <c r="M322" s="369"/>
      <c r="N322" s="369"/>
      <c r="O322" s="370"/>
      <c r="P322" s="499" t="s">
        <v>15</v>
      </c>
      <c r="Q322" s="500"/>
      <c r="R322" s="501"/>
      <c r="S322" s="232" t="str">
        <f>IF(S321="","",VLOOKUP(S321,'シフト記号表（勤務時間帯）'!$C$6:$K$35,9,FALSE))</f>
        <v/>
      </c>
      <c r="T322" s="233" t="str">
        <f>IF(T321="","",VLOOKUP(T321,'シフト記号表（勤務時間帯）'!$C$6:$K$35,9,FALSE))</f>
        <v/>
      </c>
      <c r="U322" s="233" t="str">
        <f>IF(U321="","",VLOOKUP(U321,'シフト記号表（勤務時間帯）'!$C$6:$K$35,9,FALSE))</f>
        <v/>
      </c>
      <c r="V322" s="233" t="str">
        <f>IF(V321="","",VLOOKUP(V321,'シフト記号表（勤務時間帯）'!$C$6:$K$35,9,FALSE))</f>
        <v/>
      </c>
      <c r="W322" s="233" t="str">
        <f>IF(W321="","",VLOOKUP(W321,'シフト記号表（勤務時間帯）'!$C$6:$K$35,9,FALSE))</f>
        <v/>
      </c>
      <c r="X322" s="233" t="str">
        <f>IF(X321="","",VLOOKUP(X321,'シフト記号表（勤務時間帯）'!$C$6:$K$35,9,FALSE))</f>
        <v/>
      </c>
      <c r="Y322" s="234" t="str">
        <f>IF(Y321="","",VLOOKUP(Y321,'シフト記号表（勤務時間帯）'!$C$6:$K$35,9,FALSE))</f>
        <v/>
      </c>
      <c r="Z322" s="232" t="str">
        <f>IF(Z321="","",VLOOKUP(Z321,'シフト記号表（勤務時間帯）'!$C$6:$K$35,9,FALSE))</f>
        <v/>
      </c>
      <c r="AA322" s="233" t="str">
        <f>IF(AA321="","",VLOOKUP(AA321,'シフト記号表（勤務時間帯）'!$C$6:$K$35,9,FALSE))</f>
        <v/>
      </c>
      <c r="AB322" s="233" t="str">
        <f>IF(AB321="","",VLOOKUP(AB321,'シフト記号表（勤務時間帯）'!$C$6:$K$35,9,FALSE))</f>
        <v/>
      </c>
      <c r="AC322" s="233" t="str">
        <f>IF(AC321="","",VLOOKUP(AC321,'シフト記号表（勤務時間帯）'!$C$6:$K$35,9,FALSE))</f>
        <v/>
      </c>
      <c r="AD322" s="233" t="str">
        <f>IF(AD321="","",VLOOKUP(AD321,'シフト記号表（勤務時間帯）'!$C$6:$K$35,9,FALSE))</f>
        <v/>
      </c>
      <c r="AE322" s="233" t="str">
        <f>IF(AE321="","",VLOOKUP(AE321,'シフト記号表（勤務時間帯）'!$C$6:$K$35,9,FALSE))</f>
        <v/>
      </c>
      <c r="AF322" s="234" t="str">
        <f>IF(AF321="","",VLOOKUP(AF321,'シフト記号表（勤務時間帯）'!$C$6:$K$35,9,FALSE))</f>
        <v/>
      </c>
      <c r="AG322" s="232" t="str">
        <f>IF(AG321="","",VLOOKUP(AG321,'シフト記号表（勤務時間帯）'!$C$6:$K$35,9,FALSE))</f>
        <v/>
      </c>
      <c r="AH322" s="233" t="str">
        <f>IF(AH321="","",VLOOKUP(AH321,'シフト記号表（勤務時間帯）'!$C$6:$K$35,9,FALSE))</f>
        <v/>
      </c>
      <c r="AI322" s="233" t="str">
        <f>IF(AI321="","",VLOOKUP(AI321,'シフト記号表（勤務時間帯）'!$C$6:$K$35,9,FALSE))</f>
        <v/>
      </c>
      <c r="AJ322" s="233" t="str">
        <f>IF(AJ321="","",VLOOKUP(AJ321,'シフト記号表（勤務時間帯）'!$C$6:$K$35,9,FALSE))</f>
        <v/>
      </c>
      <c r="AK322" s="233" t="str">
        <f>IF(AK321="","",VLOOKUP(AK321,'シフト記号表（勤務時間帯）'!$C$6:$K$35,9,FALSE))</f>
        <v/>
      </c>
      <c r="AL322" s="233" t="str">
        <f>IF(AL321="","",VLOOKUP(AL321,'シフト記号表（勤務時間帯）'!$C$6:$K$35,9,FALSE))</f>
        <v/>
      </c>
      <c r="AM322" s="234" t="str">
        <f>IF(AM321="","",VLOOKUP(AM321,'シフト記号表（勤務時間帯）'!$C$6:$K$35,9,FALSE))</f>
        <v/>
      </c>
      <c r="AN322" s="232" t="str">
        <f>IF(AN321="","",VLOOKUP(AN321,'シフト記号表（勤務時間帯）'!$C$6:$K$35,9,FALSE))</f>
        <v/>
      </c>
      <c r="AO322" s="233" t="str">
        <f>IF(AO321="","",VLOOKUP(AO321,'シフト記号表（勤務時間帯）'!$C$6:$K$35,9,FALSE))</f>
        <v/>
      </c>
      <c r="AP322" s="233" t="str">
        <f>IF(AP321="","",VLOOKUP(AP321,'シフト記号表（勤務時間帯）'!$C$6:$K$35,9,FALSE))</f>
        <v/>
      </c>
      <c r="AQ322" s="233" t="str">
        <f>IF(AQ321="","",VLOOKUP(AQ321,'シフト記号表（勤務時間帯）'!$C$6:$K$35,9,FALSE))</f>
        <v/>
      </c>
      <c r="AR322" s="233" t="str">
        <f>IF(AR321="","",VLOOKUP(AR321,'シフト記号表（勤務時間帯）'!$C$6:$K$35,9,FALSE))</f>
        <v/>
      </c>
      <c r="AS322" s="233" t="str">
        <f>IF(AS321="","",VLOOKUP(AS321,'シフト記号表（勤務時間帯）'!$C$6:$K$35,9,FALSE))</f>
        <v/>
      </c>
      <c r="AT322" s="234" t="str">
        <f>IF(AT321="","",VLOOKUP(AT321,'シフト記号表（勤務時間帯）'!$C$6:$K$35,9,FALSE))</f>
        <v/>
      </c>
      <c r="AU322" s="232" t="str">
        <f>IF(AU321="","",VLOOKUP(AU321,'シフト記号表（勤務時間帯）'!$C$6:$K$35,9,FALSE))</f>
        <v/>
      </c>
      <c r="AV322" s="233" t="str">
        <f>IF(AV321="","",VLOOKUP(AV321,'シフト記号表（勤務時間帯）'!$C$6:$K$35,9,FALSE))</f>
        <v/>
      </c>
      <c r="AW322" s="233" t="str">
        <f>IF(AW321="","",VLOOKUP(AW321,'シフト記号表（勤務時間帯）'!$C$6:$K$35,9,FALSE))</f>
        <v/>
      </c>
      <c r="AX322" s="502">
        <f>IF($BB$3="４週",SUM(S322:AT322),IF($BB$3="暦月",SUM(S322:AW322),""))</f>
        <v>0</v>
      </c>
      <c r="AY322" s="503"/>
      <c r="AZ322" s="504">
        <f>IF($BB$3="４週",AX322/4,IF($BB$3="暦月",'療養通所（100名）'!AX322/('療養通所（100名）'!$BB$8/7),""))</f>
        <v>0</v>
      </c>
      <c r="BA322" s="505"/>
      <c r="BB322" s="431"/>
      <c r="BC322" s="369"/>
      <c r="BD322" s="369"/>
      <c r="BE322" s="369"/>
      <c r="BF322" s="370"/>
    </row>
    <row r="323" spans="1:73" ht="20.25" customHeight="1" thickBot="1" x14ac:dyDescent="0.45">
      <c r="B323" s="517"/>
      <c r="C323" s="387"/>
      <c r="D323" s="388"/>
      <c r="E323" s="389"/>
      <c r="F323" s="111">
        <f>C321</f>
        <v>0</v>
      </c>
      <c r="G323" s="419"/>
      <c r="H323" s="412"/>
      <c r="I323" s="413"/>
      <c r="J323" s="413"/>
      <c r="K323" s="414"/>
      <c r="L323" s="424"/>
      <c r="M323" s="425"/>
      <c r="N323" s="425"/>
      <c r="O323" s="426"/>
      <c r="P323" s="514" t="s">
        <v>45</v>
      </c>
      <c r="Q323" s="515"/>
      <c r="R323" s="516"/>
      <c r="S323" s="235" t="str">
        <f>IF(S321="","",VLOOKUP(S321,'シフト記号表（勤務時間帯）'!$C$6:$S$35,17,FALSE))</f>
        <v/>
      </c>
      <c r="T323" s="236" t="str">
        <f>IF(T321="","",VLOOKUP(T321,'シフト記号表（勤務時間帯）'!$C$6:$S$35,17,FALSE))</f>
        <v/>
      </c>
      <c r="U323" s="236" t="str">
        <f>IF(U321="","",VLOOKUP(U321,'シフト記号表（勤務時間帯）'!$C$6:$S$35,17,FALSE))</f>
        <v/>
      </c>
      <c r="V323" s="236" t="str">
        <f>IF(V321="","",VLOOKUP(V321,'シフト記号表（勤務時間帯）'!$C$6:$S$35,17,FALSE))</f>
        <v/>
      </c>
      <c r="W323" s="236" t="str">
        <f>IF(W321="","",VLOOKUP(W321,'シフト記号表（勤務時間帯）'!$C$6:$S$35,17,FALSE))</f>
        <v/>
      </c>
      <c r="X323" s="236" t="str">
        <f>IF(X321="","",VLOOKUP(X321,'シフト記号表（勤務時間帯）'!$C$6:$S$35,17,FALSE))</f>
        <v/>
      </c>
      <c r="Y323" s="237" t="str">
        <f>IF(Y321="","",VLOOKUP(Y321,'シフト記号表（勤務時間帯）'!$C$6:$S$35,17,FALSE))</f>
        <v/>
      </c>
      <c r="Z323" s="235" t="str">
        <f>IF(Z321="","",VLOOKUP(Z321,'シフト記号表（勤務時間帯）'!$C$6:$S$35,17,FALSE))</f>
        <v/>
      </c>
      <c r="AA323" s="236" t="str">
        <f>IF(AA321="","",VLOOKUP(AA321,'シフト記号表（勤務時間帯）'!$C$6:$S$35,17,FALSE))</f>
        <v/>
      </c>
      <c r="AB323" s="236" t="str">
        <f>IF(AB321="","",VLOOKUP(AB321,'シフト記号表（勤務時間帯）'!$C$6:$S$35,17,FALSE))</f>
        <v/>
      </c>
      <c r="AC323" s="236" t="str">
        <f>IF(AC321="","",VLOOKUP(AC321,'シフト記号表（勤務時間帯）'!$C$6:$S$35,17,FALSE))</f>
        <v/>
      </c>
      <c r="AD323" s="236" t="str">
        <f>IF(AD321="","",VLOOKUP(AD321,'シフト記号表（勤務時間帯）'!$C$6:$S$35,17,FALSE))</f>
        <v/>
      </c>
      <c r="AE323" s="236" t="str">
        <f>IF(AE321="","",VLOOKUP(AE321,'シフト記号表（勤務時間帯）'!$C$6:$S$35,17,FALSE))</f>
        <v/>
      </c>
      <c r="AF323" s="237" t="str">
        <f>IF(AF321="","",VLOOKUP(AF321,'シフト記号表（勤務時間帯）'!$C$6:$S$35,17,FALSE))</f>
        <v/>
      </c>
      <c r="AG323" s="235" t="str">
        <f>IF(AG321="","",VLOOKUP(AG321,'シフト記号表（勤務時間帯）'!$C$6:$S$35,17,FALSE))</f>
        <v/>
      </c>
      <c r="AH323" s="236" t="str">
        <f>IF(AH321="","",VLOOKUP(AH321,'シフト記号表（勤務時間帯）'!$C$6:$S$35,17,FALSE))</f>
        <v/>
      </c>
      <c r="AI323" s="236" t="str">
        <f>IF(AI321="","",VLOOKUP(AI321,'シフト記号表（勤務時間帯）'!$C$6:$S$35,17,FALSE))</f>
        <v/>
      </c>
      <c r="AJ323" s="236" t="str">
        <f>IF(AJ321="","",VLOOKUP(AJ321,'シフト記号表（勤務時間帯）'!$C$6:$S$35,17,FALSE))</f>
        <v/>
      </c>
      <c r="AK323" s="236" t="str">
        <f>IF(AK321="","",VLOOKUP(AK321,'シフト記号表（勤務時間帯）'!$C$6:$S$35,17,FALSE))</f>
        <v/>
      </c>
      <c r="AL323" s="236" t="str">
        <f>IF(AL321="","",VLOOKUP(AL321,'シフト記号表（勤務時間帯）'!$C$6:$S$35,17,FALSE))</f>
        <v/>
      </c>
      <c r="AM323" s="237" t="str">
        <f>IF(AM321="","",VLOOKUP(AM321,'シフト記号表（勤務時間帯）'!$C$6:$S$35,17,FALSE))</f>
        <v/>
      </c>
      <c r="AN323" s="235" t="str">
        <f>IF(AN321="","",VLOOKUP(AN321,'シフト記号表（勤務時間帯）'!$C$6:$S$35,17,FALSE))</f>
        <v/>
      </c>
      <c r="AO323" s="236" t="str">
        <f>IF(AO321="","",VLOOKUP(AO321,'シフト記号表（勤務時間帯）'!$C$6:$S$35,17,FALSE))</f>
        <v/>
      </c>
      <c r="AP323" s="236" t="str">
        <f>IF(AP321="","",VLOOKUP(AP321,'シフト記号表（勤務時間帯）'!$C$6:$S$35,17,FALSE))</f>
        <v/>
      </c>
      <c r="AQ323" s="236" t="str">
        <f>IF(AQ321="","",VLOOKUP(AQ321,'シフト記号表（勤務時間帯）'!$C$6:$S$35,17,FALSE))</f>
        <v/>
      </c>
      <c r="AR323" s="236" t="str">
        <f>IF(AR321="","",VLOOKUP(AR321,'シフト記号表（勤務時間帯）'!$C$6:$S$35,17,FALSE))</f>
        <v/>
      </c>
      <c r="AS323" s="236" t="str">
        <f>IF(AS321="","",VLOOKUP(AS321,'シフト記号表（勤務時間帯）'!$C$6:$S$35,17,FALSE))</f>
        <v/>
      </c>
      <c r="AT323" s="237" t="str">
        <f>IF(AT321="","",VLOOKUP(AT321,'シフト記号表（勤務時間帯）'!$C$6:$S$35,17,FALSE))</f>
        <v/>
      </c>
      <c r="AU323" s="235" t="str">
        <f>IF(AU321="","",VLOOKUP(AU321,'シフト記号表（勤務時間帯）'!$C$6:$S$35,17,FALSE))</f>
        <v/>
      </c>
      <c r="AV323" s="236" t="str">
        <f>IF(AV321="","",VLOOKUP(AV321,'シフト記号表（勤務時間帯）'!$C$6:$S$35,17,FALSE))</f>
        <v/>
      </c>
      <c r="AW323" s="236" t="str">
        <f>IF(AW321="","",VLOOKUP(AW321,'シフト記号表（勤務時間帯）'!$C$6:$S$35,17,FALSE))</f>
        <v/>
      </c>
      <c r="AX323" s="509">
        <f>IF($BB$3="４週",SUM(S323:AT323),IF($BB$3="暦月",SUM(S323:AW323),""))</f>
        <v>0</v>
      </c>
      <c r="AY323" s="510"/>
      <c r="AZ323" s="511">
        <f>IF($BB$3="４週",AX323/4,IF($BB$3="暦月",'療養通所（100名）'!AX323/('療養通所（100名）'!$BB$8/7),""))</f>
        <v>0</v>
      </c>
      <c r="BA323" s="512"/>
      <c r="BB323" s="432"/>
      <c r="BC323" s="425"/>
      <c r="BD323" s="425"/>
      <c r="BE323" s="425"/>
      <c r="BF323" s="426"/>
    </row>
    <row r="324" spans="1:73" s="38" customFormat="1" ht="6" customHeight="1" thickBot="1" x14ac:dyDescent="0.45">
      <c r="B324" s="51"/>
      <c r="C324" s="49"/>
      <c r="D324" s="49"/>
      <c r="E324" s="49"/>
      <c r="F324" s="39"/>
      <c r="G324" s="39"/>
      <c r="H324" s="40"/>
      <c r="I324" s="40"/>
      <c r="J324" s="40"/>
      <c r="K324" s="40"/>
      <c r="L324" s="39"/>
      <c r="M324" s="39"/>
      <c r="N324" s="39"/>
      <c r="O324" s="39"/>
      <c r="P324" s="41"/>
      <c r="Q324" s="41"/>
      <c r="R324" s="41"/>
      <c r="S324" s="241"/>
      <c r="T324" s="241"/>
      <c r="U324" s="241"/>
      <c r="V324" s="241"/>
      <c r="W324" s="241"/>
      <c r="X324" s="241"/>
      <c r="Y324" s="241"/>
      <c r="Z324" s="241"/>
      <c r="AA324" s="241"/>
      <c r="AB324" s="241"/>
      <c r="AC324" s="241"/>
      <c r="AD324" s="241"/>
      <c r="AE324" s="241"/>
      <c r="AF324" s="241"/>
      <c r="AG324" s="241"/>
      <c r="AH324" s="241"/>
      <c r="AI324" s="241"/>
      <c r="AJ324" s="241"/>
      <c r="AK324" s="241"/>
      <c r="AL324" s="241"/>
      <c r="AM324" s="241"/>
      <c r="AN324" s="241"/>
      <c r="AO324" s="241"/>
      <c r="AP324" s="241"/>
      <c r="AQ324" s="241"/>
      <c r="AR324" s="241"/>
      <c r="AS324" s="241"/>
      <c r="AT324" s="241"/>
      <c r="AU324" s="241"/>
      <c r="AV324" s="241"/>
      <c r="AW324" s="241"/>
      <c r="AX324" s="242"/>
      <c r="AY324" s="242"/>
      <c r="AZ324" s="242"/>
      <c r="BA324" s="242"/>
      <c r="BB324" s="39"/>
      <c r="BC324" s="39"/>
      <c r="BD324" s="39"/>
      <c r="BE324" s="39"/>
      <c r="BF324" s="43"/>
    </row>
    <row r="325" spans="1:73" ht="20.100000000000001" customHeight="1" x14ac:dyDescent="0.4">
      <c r="B325" s="251"/>
      <c r="C325" s="252"/>
      <c r="D325" s="252"/>
      <c r="E325" s="252"/>
      <c r="F325" s="183"/>
      <c r="G325" s="478" t="s">
        <v>168</v>
      </c>
      <c r="H325" s="478"/>
      <c r="I325" s="478"/>
      <c r="J325" s="478"/>
      <c r="K325" s="479"/>
      <c r="L325" s="246"/>
      <c r="M325" s="472" t="s">
        <v>5</v>
      </c>
      <c r="N325" s="473"/>
      <c r="O325" s="473"/>
      <c r="P325" s="473"/>
      <c r="Q325" s="473"/>
      <c r="R325" s="474"/>
      <c r="S325" s="260" t="str">
        <f>IF(SUMIF($F$24:$F$323, $M325, S$24:S$323)=0,"",SUMIF($F$24:$F$323, $M325, S$24:S$323))</f>
        <v/>
      </c>
      <c r="T325" s="261" t="str">
        <f t="shared" ref="T325:AW326" si="1">IF(SUMIF($F$24:$F$323, $M325, T$24:T$323)=0,"",SUMIF($F$24:$F$323, $M325, T$24:T$323))</f>
        <v/>
      </c>
      <c r="U325" s="261" t="str">
        <f t="shared" si="1"/>
        <v/>
      </c>
      <c r="V325" s="261" t="str">
        <f t="shared" si="1"/>
        <v/>
      </c>
      <c r="W325" s="261" t="str">
        <f t="shared" si="1"/>
        <v/>
      </c>
      <c r="X325" s="261" t="str">
        <f t="shared" si="1"/>
        <v/>
      </c>
      <c r="Y325" s="262" t="str">
        <f t="shared" si="1"/>
        <v/>
      </c>
      <c r="Z325" s="260" t="str">
        <f>IF(SUMIF($F$24:$F$323, $M325, Z$24:Z$323)=0,"",SUMIF($F$24:$F$323, $M325, Z$24:Z$323))</f>
        <v/>
      </c>
      <c r="AA325" s="261" t="str">
        <f t="shared" si="1"/>
        <v/>
      </c>
      <c r="AB325" s="261" t="str">
        <f t="shared" si="1"/>
        <v/>
      </c>
      <c r="AC325" s="261" t="str">
        <f t="shared" si="1"/>
        <v/>
      </c>
      <c r="AD325" s="261" t="str">
        <f t="shared" si="1"/>
        <v/>
      </c>
      <c r="AE325" s="261" t="str">
        <f t="shared" si="1"/>
        <v/>
      </c>
      <c r="AF325" s="262" t="str">
        <f t="shared" si="1"/>
        <v/>
      </c>
      <c r="AG325" s="260" t="str">
        <f>IF(SUMIF($F$24:$F$323, $M325, AG$24:AG$323)=0,"",SUMIF($F$24:$F$323, $M325, AG$24:AG$323))</f>
        <v/>
      </c>
      <c r="AH325" s="261" t="str">
        <f t="shared" si="1"/>
        <v/>
      </c>
      <c r="AI325" s="261" t="str">
        <f t="shared" si="1"/>
        <v/>
      </c>
      <c r="AJ325" s="261" t="str">
        <f t="shared" si="1"/>
        <v/>
      </c>
      <c r="AK325" s="261" t="str">
        <f t="shared" si="1"/>
        <v/>
      </c>
      <c r="AL325" s="261" t="str">
        <f t="shared" si="1"/>
        <v/>
      </c>
      <c r="AM325" s="262" t="str">
        <f t="shared" si="1"/>
        <v/>
      </c>
      <c r="AN325" s="260" t="str">
        <f>IF(SUMIF($F$24:$F$323, $M325, AN$24:AN$323)=0,"",SUMIF($F$24:$F$323, $M325, AN$24:AN$323))</f>
        <v/>
      </c>
      <c r="AO325" s="261" t="str">
        <f t="shared" si="1"/>
        <v/>
      </c>
      <c r="AP325" s="261" t="str">
        <f t="shared" si="1"/>
        <v/>
      </c>
      <c r="AQ325" s="261" t="str">
        <f t="shared" si="1"/>
        <v/>
      </c>
      <c r="AR325" s="261" t="str">
        <f t="shared" si="1"/>
        <v/>
      </c>
      <c r="AS325" s="261" t="str">
        <f t="shared" si="1"/>
        <v/>
      </c>
      <c r="AT325" s="262" t="str">
        <f t="shared" si="1"/>
        <v/>
      </c>
      <c r="AU325" s="260" t="str">
        <f>IF(SUMIF($F$24:$F$323, $M325, AU$24:AU$323)=0,"",SUMIF($F$24:$F$323, $M325, AU$24:AU$323))</f>
        <v/>
      </c>
      <c r="AV325" s="261" t="str">
        <f t="shared" si="1"/>
        <v/>
      </c>
      <c r="AW325" s="262" t="str">
        <f t="shared" si="1"/>
        <v/>
      </c>
      <c r="AX325" s="448" t="str">
        <f>IF(SUMIF($F$24:$F$323, $M325, AX$24:AX$323)=0,"",SUMIF($F$24:$F$323, $M325, AX$24:AX$323))</f>
        <v/>
      </c>
      <c r="AY325" s="449"/>
      <c r="AZ325" s="450" t="str">
        <f t="shared" ref="AZ325" si="2">IF(AX325="","",IF($BB$3="４週",AX325/4,IF($BB$3="暦月",AX325/($BB$8/7),"")))</f>
        <v/>
      </c>
      <c r="BA325" s="451"/>
      <c r="BB325" s="486"/>
      <c r="BC325" s="487"/>
      <c r="BD325" s="487"/>
      <c r="BE325" s="487"/>
      <c r="BF325" s="488"/>
    </row>
    <row r="326" spans="1:73" ht="20.25" customHeight="1" x14ac:dyDescent="0.4">
      <c r="B326" s="244"/>
      <c r="C326" s="245"/>
      <c r="D326" s="245"/>
      <c r="E326" s="245"/>
      <c r="F326" s="185"/>
      <c r="G326" s="480"/>
      <c r="H326" s="480"/>
      <c r="I326" s="480"/>
      <c r="J326" s="480"/>
      <c r="K326" s="481"/>
      <c r="L326" s="250"/>
      <c r="M326" s="475" t="s">
        <v>54</v>
      </c>
      <c r="N326" s="476"/>
      <c r="O326" s="476"/>
      <c r="P326" s="476"/>
      <c r="Q326" s="476"/>
      <c r="R326" s="477"/>
      <c r="S326" s="257" t="str">
        <f>IF(SUMIF($F$24:$F$323, $M326, S$24:S$323)=0,"",SUMIF($F$24:$F$323, $M326, S$24:S$323))</f>
        <v/>
      </c>
      <c r="T326" s="258" t="str">
        <f t="shared" si="1"/>
        <v/>
      </c>
      <c r="U326" s="258" t="str">
        <f t="shared" si="1"/>
        <v/>
      </c>
      <c r="V326" s="258" t="str">
        <f t="shared" si="1"/>
        <v/>
      </c>
      <c r="W326" s="258" t="str">
        <f t="shared" si="1"/>
        <v/>
      </c>
      <c r="X326" s="258" t="str">
        <f t="shared" si="1"/>
        <v/>
      </c>
      <c r="Y326" s="259" t="str">
        <f t="shared" si="1"/>
        <v/>
      </c>
      <c r="Z326" s="257" t="str">
        <f>IF(SUMIF($F$24:$F$323, $M326, Z$24:Z$323)=0,"",SUMIF($F$24:$F$323, $M326, Z$24:Z$323))</f>
        <v/>
      </c>
      <c r="AA326" s="258" t="str">
        <f t="shared" si="1"/>
        <v/>
      </c>
      <c r="AB326" s="258" t="str">
        <f t="shared" si="1"/>
        <v/>
      </c>
      <c r="AC326" s="258" t="str">
        <f t="shared" si="1"/>
        <v/>
      </c>
      <c r="AD326" s="258" t="str">
        <f t="shared" si="1"/>
        <v/>
      </c>
      <c r="AE326" s="258" t="str">
        <f t="shared" si="1"/>
        <v/>
      </c>
      <c r="AF326" s="259" t="str">
        <f t="shared" si="1"/>
        <v/>
      </c>
      <c r="AG326" s="257" t="str">
        <f>IF(SUMIF($F$24:$F$323, $M326, AG$24:AG$323)=0,"",SUMIF($F$24:$F$323, $M326, AG$24:AG$323))</f>
        <v/>
      </c>
      <c r="AH326" s="258" t="str">
        <f t="shared" si="1"/>
        <v/>
      </c>
      <c r="AI326" s="258" t="str">
        <f t="shared" si="1"/>
        <v/>
      </c>
      <c r="AJ326" s="258" t="str">
        <f t="shared" si="1"/>
        <v/>
      </c>
      <c r="AK326" s="258" t="str">
        <f t="shared" si="1"/>
        <v/>
      </c>
      <c r="AL326" s="258" t="str">
        <f t="shared" si="1"/>
        <v/>
      </c>
      <c r="AM326" s="259" t="str">
        <f t="shared" si="1"/>
        <v/>
      </c>
      <c r="AN326" s="257" t="str">
        <f>IF(SUMIF($F$24:$F$323, $M326, AN$24:AN$323)=0,"",SUMIF($F$24:$F$323, $M326, AN$24:AN$323))</f>
        <v/>
      </c>
      <c r="AO326" s="258" t="str">
        <f t="shared" si="1"/>
        <v/>
      </c>
      <c r="AP326" s="258" t="str">
        <f t="shared" si="1"/>
        <v/>
      </c>
      <c r="AQ326" s="258" t="str">
        <f t="shared" si="1"/>
        <v/>
      </c>
      <c r="AR326" s="258" t="str">
        <f t="shared" si="1"/>
        <v/>
      </c>
      <c r="AS326" s="258" t="str">
        <f t="shared" si="1"/>
        <v/>
      </c>
      <c r="AT326" s="259" t="str">
        <f t="shared" si="1"/>
        <v/>
      </c>
      <c r="AU326" s="257" t="str">
        <f>IF(SUMIF($F$24:$F$323, $M326, AU$24:AU$323)=0,"",SUMIF($F$24:$F$323, $M326, AU$24:AU$323))</f>
        <v/>
      </c>
      <c r="AV326" s="258" t="str">
        <f t="shared" si="1"/>
        <v/>
      </c>
      <c r="AW326" s="259" t="str">
        <f t="shared" si="1"/>
        <v/>
      </c>
      <c r="AX326" s="452" t="str">
        <f>IF(SUMIF($F$24:$F$323, $M326, AX$24:AX$323)=0,"",SUMIF($F$24:$F$323, $M326, AX$24:AX$323))</f>
        <v/>
      </c>
      <c r="AY326" s="453"/>
      <c r="AZ326" s="454" t="str">
        <f t="shared" ref="AZ326" si="3">IF(AX326="","",IF($BB$3="４週",AX326/4,IF($BB$3="暦月",AX326/($BB$8/7),"")))</f>
        <v/>
      </c>
      <c r="BA326" s="455"/>
      <c r="BB326" s="489"/>
      <c r="BC326" s="490"/>
      <c r="BD326" s="490"/>
      <c r="BE326" s="490"/>
      <c r="BF326" s="491"/>
    </row>
    <row r="327" spans="1:73" ht="20.25" customHeight="1" x14ac:dyDescent="0.4">
      <c r="B327" s="184"/>
      <c r="C327" s="185"/>
      <c r="D327" s="185"/>
      <c r="E327" s="185"/>
      <c r="F327" s="185"/>
      <c r="G327" s="470" t="s">
        <v>169</v>
      </c>
      <c r="H327" s="470"/>
      <c r="I327" s="470"/>
      <c r="J327" s="470"/>
      <c r="K327" s="470"/>
      <c r="L327" s="470"/>
      <c r="M327" s="470"/>
      <c r="N327" s="470"/>
      <c r="O327" s="470"/>
      <c r="P327" s="470"/>
      <c r="Q327" s="470"/>
      <c r="R327" s="471"/>
      <c r="S327" s="229"/>
      <c r="T327" s="230"/>
      <c r="U327" s="230"/>
      <c r="V327" s="230"/>
      <c r="W327" s="230"/>
      <c r="X327" s="230"/>
      <c r="Y327" s="231"/>
      <c r="Z327" s="229"/>
      <c r="AA327" s="230"/>
      <c r="AB327" s="230"/>
      <c r="AC327" s="230"/>
      <c r="AD327" s="230"/>
      <c r="AE327" s="230"/>
      <c r="AF327" s="231"/>
      <c r="AG327" s="229"/>
      <c r="AH327" s="230"/>
      <c r="AI327" s="230"/>
      <c r="AJ327" s="230"/>
      <c r="AK327" s="230"/>
      <c r="AL327" s="230"/>
      <c r="AM327" s="231"/>
      <c r="AN327" s="229"/>
      <c r="AO327" s="230"/>
      <c r="AP327" s="230"/>
      <c r="AQ327" s="230"/>
      <c r="AR327" s="230"/>
      <c r="AS327" s="230"/>
      <c r="AT327" s="231"/>
      <c r="AU327" s="229"/>
      <c r="AV327" s="230"/>
      <c r="AW327" s="231"/>
      <c r="AX327" s="456"/>
      <c r="AY327" s="457"/>
      <c r="AZ327" s="457"/>
      <c r="BA327" s="458"/>
      <c r="BB327" s="489"/>
      <c r="BC327" s="490"/>
      <c r="BD327" s="490"/>
      <c r="BE327" s="490"/>
      <c r="BF327" s="491"/>
    </row>
    <row r="328" spans="1:73" ht="20.25" customHeight="1" thickBot="1" x14ac:dyDescent="0.45">
      <c r="B328" s="256"/>
      <c r="C328" s="186"/>
      <c r="D328" s="513" t="s">
        <v>170</v>
      </c>
      <c r="E328" s="462"/>
      <c r="F328" s="462"/>
      <c r="G328" s="462"/>
      <c r="H328" s="462"/>
      <c r="I328" s="462"/>
      <c r="J328" s="462"/>
      <c r="K328" s="462"/>
      <c r="L328" s="462"/>
      <c r="M328" s="462"/>
      <c r="N328" s="462"/>
      <c r="O328" s="462"/>
      <c r="P328" s="462"/>
      <c r="Q328" s="462"/>
      <c r="R328" s="463"/>
      <c r="S328" s="253" t="str">
        <f>IF(S327="","",S327/1.5)</f>
        <v/>
      </c>
      <c r="T328" s="254" t="str">
        <f t="shared" ref="T328:AW328" si="4">IF(T327="","",T327/1.5)</f>
        <v/>
      </c>
      <c r="U328" s="254" t="str">
        <f t="shared" si="4"/>
        <v/>
      </c>
      <c r="V328" s="254" t="str">
        <f t="shared" si="4"/>
        <v/>
      </c>
      <c r="W328" s="254" t="str">
        <f t="shared" si="4"/>
        <v/>
      </c>
      <c r="X328" s="254" t="str">
        <f t="shared" si="4"/>
        <v/>
      </c>
      <c r="Y328" s="255" t="str">
        <f t="shared" si="4"/>
        <v/>
      </c>
      <c r="Z328" s="253" t="str">
        <f t="shared" si="4"/>
        <v/>
      </c>
      <c r="AA328" s="254" t="str">
        <f>IF(AA327="","",AA327/1.5)</f>
        <v/>
      </c>
      <c r="AB328" s="254" t="str">
        <f t="shared" si="4"/>
        <v/>
      </c>
      <c r="AC328" s="254" t="str">
        <f t="shared" si="4"/>
        <v/>
      </c>
      <c r="AD328" s="254" t="str">
        <f t="shared" si="4"/>
        <v/>
      </c>
      <c r="AE328" s="254" t="str">
        <f t="shared" si="4"/>
        <v/>
      </c>
      <c r="AF328" s="255" t="str">
        <f t="shared" si="4"/>
        <v/>
      </c>
      <c r="AG328" s="253" t="str">
        <f t="shared" si="4"/>
        <v/>
      </c>
      <c r="AH328" s="254" t="str">
        <f t="shared" si="4"/>
        <v/>
      </c>
      <c r="AI328" s="254" t="str">
        <f t="shared" si="4"/>
        <v/>
      </c>
      <c r="AJ328" s="254" t="str">
        <f t="shared" si="4"/>
        <v/>
      </c>
      <c r="AK328" s="254" t="str">
        <f t="shared" si="4"/>
        <v/>
      </c>
      <c r="AL328" s="254" t="str">
        <f t="shared" si="4"/>
        <v/>
      </c>
      <c r="AM328" s="255" t="str">
        <f t="shared" si="4"/>
        <v/>
      </c>
      <c r="AN328" s="253" t="str">
        <f t="shared" si="4"/>
        <v/>
      </c>
      <c r="AO328" s="254" t="str">
        <f t="shared" si="4"/>
        <v/>
      </c>
      <c r="AP328" s="254" t="str">
        <f t="shared" si="4"/>
        <v/>
      </c>
      <c r="AQ328" s="254" t="str">
        <f t="shared" si="4"/>
        <v/>
      </c>
      <c r="AR328" s="254" t="str">
        <f t="shared" si="4"/>
        <v/>
      </c>
      <c r="AS328" s="254" t="str">
        <f t="shared" si="4"/>
        <v/>
      </c>
      <c r="AT328" s="255" t="str">
        <f t="shared" si="4"/>
        <v/>
      </c>
      <c r="AU328" s="253" t="str">
        <f t="shared" si="4"/>
        <v/>
      </c>
      <c r="AV328" s="254" t="str">
        <f t="shared" si="4"/>
        <v/>
      </c>
      <c r="AW328" s="255" t="str">
        <f t="shared" si="4"/>
        <v/>
      </c>
      <c r="AX328" s="459"/>
      <c r="AY328" s="460"/>
      <c r="AZ328" s="460"/>
      <c r="BA328" s="461"/>
      <c r="BB328" s="492"/>
      <c r="BC328" s="493"/>
      <c r="BD328" s="493"/>
      <c r="BE328" s="493"/>
      <c r="BF328" s="494"/>
    </row>
    <row r="329" spans="1:73" ht="13.5" customHeight="1" x14ac:dyDescent="0.4">
      <c r="C329" s="24"/>
      <c r="D329" s="24"/>
      <c r="E329" s="24"/>
      <c r="F329" s="24"/>
      <c r="G329" s="32"/>
      <c r="H329" s="33"/>
      <c r="AF329" s="9"/>
    </row>
    <row r="330" spans="1:73" ht="11.45" customHeight="1" x14ac:dyDescent="0.4">
      <c r="A330" s="16"/>
      <c r="B330" s="16"/>
      <c r="C330" s="16"/>
      <c r="D330" s="16"/>
      <c r="E330" s="16"/>
      <c r="F330" s="16"/>
      <c r="G330" s="16"/>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14"/>
      <c r="AS330" s="14"/>
      <c r="AT330" s="14"/>
      <c r="AU330" s="14"/>
      <c r="AV330" s="14"/>
      <c r="AW330" s="14"/>
      <c r="AX330" s="14"/>
      <c r="AY330" s="14"/>
      <c r="AZ330" s="14"/>
      <c r="BA330" s="14"/>
    </row>
    <row r="331" spans="1:73" ht="20.25" customHeight="1" x14ac:dyDescent="0.2">
      <c r="A331" s="17"/>
      <c r="B331" s="17"/>
      <c r="C331" s="16"/>
      <c r="D331" s="16"/>
      <c r="E331" s="16"/>
      <c r="F331" s="16"/>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5"/>
      <c r="AS331" s="15"/>
      <c r="AT331" s="15"/>
      <c r="AU331" s="15"/>
      <c r="AV331" s="15"/>
      <c r="BN331" s="2"/>
      <c r="BO331" s="1"/>
      <c r="BP331" s="2"/>
      <c r="BQ331" s="2"/>
      <c r="BR331" s="2"/>
      <c r="BS331" s="3"/>
      <c r="BT331" s="4"/>
      <c r="BU331" s="4"/>
    </row>
    <row r="332" spans="1:73" ht="20.25" customHeight="1" x14ac:dyDescent="0.4">
      <c r="A332" s="16"/>
      <c r="B332" s="16"/>
      <c r="C332" s="21"/>
      <c r="D332" s="21"/>
      <c r="E332" s="21"/>
      <c r="F332" s="21"/>
      <c r="G332" s="21"/>
      <c r="H332" s="19"/>
      <c r="I332" s="19"/>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
      <c r="A333" s="16"/>
      <c r="B333" s="16"/>
      <c r="C333" s="21"/>
      <c r="D333" s="21"/>
      <c r="E333" s="21"/>
      <c r="F333" s="21"/>
      <c r="G333" s="21"/>
      <c r="H333" s="19"/>
      <c r="I333" s="19"/>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19"/>
      <c r="D335" s="19"/>
      <c r="E335" s="19"/>
      <c r="F335" s="19"/>
      <c r="G335" s="19"/>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3:7" ht="20.25" customHeight="1" x14ac:dyDescent="0.4">
      <c r="C337" s="9"/>
      <c r="D337" s="9"/>
      <c r="E337" s="9"/>
      <c r="F337" s="9"/>
      <c r="G337" s="9"/>
    </row>
  </sheetData>
  <sheetProtection insertColumns="0" deleteRows="0"/>
  <mergeCells count="1547">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4:AY24"/>
    <mergeCell ref="AZ24:BA24"/>
    <mergeCell ref="BB24:BF26"/>
    <mergeCell ref="AX25:AY25"/>
    <mergeCell ref="AZ25:BA25"/>
    <mergeCell ref="AX26:AY26"/>
    <mergeCell ref="AZ26:BA26"/>
    <mergeCell ref="AX6:AY6"/>
    <mergeCell ref="BB6:BC6"/>
    <mergeCell ref="AK16:AT16"/>
    <mergeCell ref="AU16:AW16"/>
    <mergeCell ref="AY16:BA16"/>
    <mergeCell ref="BB16:BC16"/>
    <mergeCell ref="BD16:BE16"/>
    <mergeCell ref="B24:B26"/>
    <mergeCell ref="C24:E26"/>
    <mergeCell ref="G24:G26"/>
    <mergeCell ref="H24:K26"/>
    <mergeCell ref="L24:O26"/>
    <mergeCell ref="P24:R24"/>
    <mergeCell ref="S19:AW19"/>
    <mergeCell ref="AX19:AY23"/>
    <mergeCell ref="AZ19:BA23"/>
    <mergeCell ref="BB19:BF23"/>
    <mergeCell ref="S20:Y20"/>
    <mergeCell ref="Z20:AF20"/>
    <mergeCell ref="AG20:AM20"/>
    <mergeCell ref="AN20:AT20"/>
    <mergeCell ref="AU20:AW20"/>
    <mergeCell ref="B19:B23"/>
    <mergeCell ref="C19:E23"/>
    <mergeCell ref="G19:G23"/>
    <mergeCell ref="H19:K23"/>
    <mergeCell ref="L19:O23"/>
    <mergeCell ref="P19:R23"/>
    <mergeCell ref="P25:R25"/>
    <mergeCell ref="P26:R26"/>
    <mergeCell ref="P31:R31"/>
    <mergeCell ref="AX31:AY31"/>
    <mergeCell ref="AZ31:BA31"/>
    <mergeCell ref="P32:R32"/>
    <mergeCell ref="AX32:AY32"/>
    <mergeCell ref="AZ32:BA32"/>
    <mergeCell ref="B30:B32"/>
    <mergeCell ref="C30:E32"/>
    <mergeCell ref="G30:G32"/>
    <mergeCell ref="H30:K32"/>
    <mergeCell ref="L30:O32"/>
    <mergeCell ref="P30:R30"/>
    <mergeCell ref="AX27:AY27"/>
    <mergeCell ref="AZ27:BA27"/>
    <mergeCell ref="BB27:BF29"/>
    <mergeCell ref="P28:R28"/>
    <mergeCell ref="AX28:AY28"/>
    <mergeCell ref="AZ28:BA28"/>
    <mergeCell ref="P29:R29"/>
    <mergeCell ref="AX29:AY29"/>
    <mergeCell ref="AZ29:BA29"/>
    <mergeCell ref="B27:B29"/>
    <mergeCell ref="C27:E29"/>
    <mergeCell ref="G27:G29"/>
    <mergeCell ref="H27:K29"/>
    <mergeCell ref="L27:O29"/>
    <mergeCell ref="P27:R27"/>
    <mergeCell ref="AX30:AY30"/>
    <mergeCell ref="AZ30:BA30"/>
    <mergeCell ref="BB30:BF32"/>
    <mergeCell ref="AX36:AY36"/>
    <mergeCell ref="AZ36:BA36"/>
    <mergeCell ref="BB36:BF38"/>
    <mergeCell ref="P37:R37"/>
    <mergeCell ref="AX37:AY37"/>
    <mergeCell ref="AZ37:BA37"/>
    <mergeCell ref="P38:R38"/>
    <mergeCell ref="AX38:AY38"/>
    <mergeCell ref="AZ38:BA38"/>
    <mergeCell ref="B36:B38"/>
    <mergeCell ref="C36:E38"/>
    <mergeCell ref="G36:G38"/>
    <mergeCell ref="H36:K38"/>
    <mergeCell ref="L36:O38"/>
    <mergeCell ref="P36:R36"/>
    <mergeCell ref="AX33:AY33"/>
    <mergeCell ref="AZ33:BA33"/>
    <mergeCell ref="BB33:BF35"/>
    <mergeCell ref="P34:R34"/>
    <mergeCell ref="AX34:AY34"/>
    <mergeCell ref="AZ34:BA34"/>
    <mergeCell ref="P35:R35"/>
    <mergeCell ref="AX35:AY35"/>
    <mergeCell ref="AZ35:BA35"/>
    <mergeCell ref="B33:B35"/>
    <mergeCell ref="C33:E35"/>
    <mergeCell ref="G33:G35"/>
    <mergeCell ref="H33:K35"/>
    <mergeCell ref="L33:O35"/>
    <mergeCell ref="P33:R33"/>
    <mergeCell ref="AX42:AY42"/>
    <mergeCell ref="AZ42:BA42"/>
    <mergeCell ref="BB42:BF44"/>
    <mergeCell ref="P43:R43"/>
    <mergeCell ref="AX43:AY43"/>
    <mergeCell ref="AZ43:BA43"/>
    <mergeCell ref="P44:R44"/>
    <mergeCell ref="AX44:AY44"/>
    <mergeCell ref="AZ44:BA44"/>
    <mergeCell ref="B42:B44"/>
    <mergeCell ref="C42:E44"/>
    <mergeCell ref="G42:G44"/>
    <mergeCell ref="H42:K44"/>
    <mergeCell ref="L42:O44"/>
    <mergeCell ref="P42:R42"/>
    <mergeCell ref="AX39:AY39"/>
    <mergeCell ref="AZ39:BA39"/>
    <mergeCell ref="BB39:BF41"/>
    <mergeCell ref="P40:R40"/>
    <mergeCell ref="AX40:AY40"/>
    <mergeCell ref="AZ40:BA40"/>
    <mergeCell ref="P41:R41"/>
    <mergeCell ref="AX41:AY41"/>
    <mergeCell ref="AZ41:BA41"/>
    <mergeCell ref="B39:B41"/>
    <mergeCell ref="C39:E41"/>
    <mergeCell ref="G39:G41"/>
    <mergeCell ref="H39:K41"/>
    <mergeCell ref="L39:O41"/>
    <mergeCell ref="P39:R39"/>
    <mergeCell ref="AX48:AY48"/>
    <mergeCell ref="AZ48:BA48"/>
    <mergeCell ref="BB48:BF50"/>
    <mergeCell ref="P49:R49"/>
    <mergeCell ref="AX49:AY49"/>
    <mergeCell ref="AZ49:BA49"/>
    <mergeCell ref="P50:R50"/>
    <mergeCell ref="AX50:AY50"/>
    <mergeCell ref="AZ50:BA50"/>
    <mergeCell ref="B48:B50"/>
    <mergeCell ref="C48:E50"/>
    <mergeCell ref="G48:G50"/>
    <mergeCell ref="H48:K50"/>
    <mergeCell ref="L48:O50"/>
    <mergeCell ref="P48:R48"/>
    <mergeCell ref="AX45:AY45"/>
    <mergeCell ref="AZ45:BA45"/>
    <mergeCell ref="BB45:BF47"/>
    <mergeCell ref="P46:R46"/>
    <mergeCell ref="AX46:AY46"/>
    <mergeCell ref="AZ46:BA46"/>
    <mergeCell ref="P47:R47"/>
    <mergeCell ref="AX47:AY47"/>
    <mergeCell ref="AZ47:BA47"/>
    <mergeCell ref="B45:B47"/>
    <mergeCell ref="C45:E47"/>
    <mergeCell ref="G45:G47"/>
    <mergeCell ref="H45:K47"/>
    <mergeCell ref="L45:O47"/>
    <mergeCell ref="P45:R45"/>
    <mergeCell ref="AX54:AY54"/>
    <mergeCell ref="AZ54:BA54"/>
    <mergeCell ref="BB54:BF56"/>
    <mergeCell ref="P55:R55"/>
    <mergeCell ref="AX55:AY55"/>
    <mergeCell ref="AZ55:BA55"/>
    <mergeCell ref="P56:R56"/>
    <mergeCell ref="AX56:AY56"/>
    <mergeCell ref="AZ56:BA56"/>
    <mergeCell ref="B54:B56"/>
    <mergeCell ref="C54:E56"/>
    <mergeCell ref="G54:G56"/>
    <mergeCell ref="H54:K56"/>
    <mergeCell ref="L54:O56"/>
    <mergeCell ref="P54:R54"/>
    <mergeCell ref="AX51:AY51"/>
    <mergeCell ref="AZ51:BA51"/>
    <mergeCell ref="BB51:BF53"/>
    <mergeCell ref="P52:R52"/>
    <mergeCell ref="AX52:AY52"/>
    <mergeCell ref="AZ52:BA52"/>
    <mergeCell ref="P53:R53"/>
    <mergeCell ref="AX53:AY53"/>
    <mergeCell ref="AZ53:BA53"/>
    <mergeCell ref="B51:B53"/>
    <mergeCell ref="C51:E53"/>
    <mergeCell ref="G51:G53"/>
    <mergeCell ref="H51:K53"/>
    <mergeCell ref="L51:O53"/>
    <mergeCell ref="P51:R51"/>
    <mergeCell ref="AX60:AY60"/>
    <mergeCell ref="AZ60:BA60"/>
    <mergeCell ref="BB60:BF62"/>
    <mergeCell ref="P61:R61"/>
    <mergeCell ref="AX61:AY61"/>
    <mergeCell ref="AZ61:BA61"/>
    <mergeCell ref="P62:R62"/>
    <mergeCell ref="AX62:AY62"/>
    <mergeCell ref="AZ62:BA62"/>
    <mergeCell ref="B60:B62"/>
    <mergeCell ref="C60:E62"/>
    <mergeCell ref="G60:G62"/>
    <mergeCell ref="H60:K62"/>
    <mergeCell ref="L60:O62"/>
    <mergeCell ref="P60:R60"/>
    <mergeCell ref="AX57:AY57"/>
    <mergeCell ref="AZ57:BA57"/>
    <mergeCell ref="BB57:BF59"/>
    <mergeCell ref="P58:R58"/>
    <mergeCell ref="AX58:AY58"/>
    <mergeCell ref="AZ58:BA58"/>
    <mergeCell ref="P59:R59"/>
    <mergeCell ref="AX59:AY59"/>
    <mergeCell ref="AZ59:BA59"/>
    <mergeCell ref="B57:B59"/>
    <mergeCell ref="C57:E59"/>
    <mergeCell ref="G57:G59"/>
    <mergeCell ref="H57:K59"/>
    <mergeCell ref="L57:O59"/>
    <mergeCell ref="P57:R57"/>
    <mergeCell ref="AX63:AY63"/>
    <mergeCell ref="AZ63:BA63"/>
    <mergeCell ref="BB63:BF65"/>
    <mergeCell ref="P64:R64"/>
    <mergeCell ref="AX64:AY64"/>
    <mergeCell ref="AZ64:BA64"/>
    <mergeCell ref="P65:R65"/>
    <mergeCell ref="AX65:AY65"/>
    <mergeCell ref="AZ65:BA65"/>
    <mergeCell ref="B63:B65"/>
    <mergeCell ref="C63:E65"/>
    <mergeCell ref="G63:G65"/>
    <mergeCell ref="H63:K65"/>
    <mergeCell ref="L63:O65"/>
    <mergeCell ref="P63:R63"/>
    <mergeCell ref="AX325:AY325"/>
    <mergeCell ref="AZ325:BA325"/>
    <mergeCell ref="BB325:BF328"/>
    <mergeCell ref="AX326:AY326"/>
    <mergeCell ref="AZ326:BA326"/>
    <mergeCell ref="G327:R327"/>
    <mergeCell ref="AX327:BA328"/>
    <mergeCell ref="AX69:AY69"/>
    <mergeCell ref="AZ69:BA69"/>
    <mergeCell ref="G325:K326"/>
    <mergeCell ref="M325:R325"/>
    <mergeCell ref="M326:R326"/>
    <mergeCell ref="BB69:BF71"/>
    <mergeCell ref="P70:R70"/>
    <mergeCell ref="AX70:AY70"/>
    <mergeCell ref="AZ70:BA70"/>
    <mergeCell ref="P71:R71"/>
    <mergeCell ref="AX71:AY71"/>
    <mergeCell ref="AZ71:BA71"/>
    <mergeCell ref="B69:B71"/>
    <mergeCell ref="C69:E71"/>
    <mergeCell ref="G69:G71"/>
    <mergeCell ref="H69:K71"/>
    <mergeCell ref="L69:O71"/>
    <mergeCell ref="P69:R69"/>
    <mergeCell ref="AX66:AY66"/>
    <mergeCell ref="AZ66:BA66"/>
    <mergeCell ref="BB66:BF68"/>
    <mergeCell ref="P67:R67"/>
    <mergeCell ref="AX67:AY67"/>
    <mergeCell ref="AZ67:BA67"/>
    <mergeCell ref="P68:R68"/>
    <mergeCell ref="AX68:AY68"/>
    <mergeCell ref="AZ68:BA68"/>
    <mergeCell ref="B66:B68"/>
    <mergeCell ref="C66:E68"/>
    <mergeCell ref="G66:G68"/>
    <mergeCell ref="H66:K68"/>
    <mergeCell ref="L66:O68"/>
    <mergeCell ref="P66:R66"/>
    <mergeCell ref="AX75:AY75"/>
    <mergeCell ref="AZ75:BA75"/>
    <mergeCell ref="BB75:BF77"/>
    <mergeCell ref="P76:R76"/>
    <mergeCell ref="AX76:AY76"/>
    <mergeCell ref="AZ76:BA76"/>
    <mergeCell ref="P77:R77"/>
    <mergeCell ref="AX77:AY77"/>
    <mergeCell ref="AZ77:BA77"/>
    <mergeCell ref="B75:B77"/>
    <mergeCell ref="C75:E77"/>
    <mergeCell ref="G75:G77"/>
    <mergeCell ref="H75:K77"/>
    <mergeCell ref="L75:O77"/>
    <mergeCell ref="P75:R75"/>
    <mergeCell ref="AX72:AY72"/>
    <mergeCell ref="AZ72:BA72"/>
    <mergeCell ref="BB72:BF74"/>
    <mergeCell ref="P73:R73"/>
    <mergeCell ref="AX73:AY73"/>
    <mergeCell ref="AZ73:BA73"/>
    <mergeCell ref="P74:R74"/>
    <mergeCell ref="AX74:AY74"/>
    <mergeCell ref="AZ74:BA74"/>
    <mergeCell ref="B72:B74"/>
    <mergeCell ref="C72:E74"/>
    <mergeCell ref="G72:G74"/>
    <mergeCell ref="H72:K74"/>
    <mergeCell ref="L72:O74"/>
    <mergeCell ref="P72:R72"/>
    <mergeCell ref="AX81:AY81"/>
    <mergeCell ref="AZ81:BA81"/>
    <mergeCell ref="BB81:BF83"/>
    <mergeCell ref="P82:R82"/>
    <mergeCell ref="AX82:AY82"/>
    <mergeCell ref="AZ82:BA82"/>
    <mergeCell ref="P83:R83"/>
    <mergeCell ref="AX83:AY83"/>
    <mergeCell ref="AZ83:BA83"/>
    <mergeCell ref="B81:B83"/>
    <mergeCell ref="C81:E83"/>
    <mergeCell ref="G81:G83"/>
    <mergeCell ref="H81:K83"/>
    <mergeCell ref="L81:O83"/>
    <mergeCell ref="P81:R81"/>
    <mergeCell ref="AX78:AY78"/>
    <mergeCell ref="AZ78:BA78"/>
    <mergeCell ref="BB78:BF80"/>
    <mergeCell ref="P79:R79"/>
    <mergeCell ref="AX79:AY79"/>
    <mergeCell ref="AZ79:BA79"/>
    <mergeCell ref="P80:R80"/>
    <mergeCell ref="AX80:AY80"/>
    <mergeCell ref="AZ80:BA80"/>
    <mergeCell ref="B78:B80"/>
    <mergeCell ref="C78:E80"/>
    <mergeCell ref="G78:G80"/>
    <mergeCell ref="H78:K80"/>
    <mergeCell ref="L78:O80"/>
    <mergeCell ref="P78:R78"/>
    <mergeCell ref="AX87:AY87"/>
    <mergeCell ref="AZ87:BA87"/>
    <mergeCell ref="BB87:BF89"/>
    <mergeCell ref="P88:R88"/>
    <mergeCell ref="AX88:AY88"/>
    <mergeCell ref="AZ88:BA88"/>
    <mergeCell ref="P89:R89"/>
    <mergeCell ref="AX89:AY89"/>
    <mergeCell ref="AZ89:BA89"/>
    <mergeCell ref="B87:B89"/>
    <mergeCell ref="C87:E89"/>
    <mergeCell ref="G87:G89"/>
    <mergeCell ref="H87:K89"/>
    <mergeCell ref="L87:O89"/>
    <mergeCell ref="P87:R87"/>
    <mergeCell ref="AX84:AY84"/>
    <mergeCell ref="AZ84:BA84"/>
    <mergeCell ref="BB84:BF86"/>
    <mergeCell ref="P85:R85"/>
    <mergeCell ref="AX85:AY85"/>
    <mergeCell ref="AZ85:BA85"/>
    <mergeCell ref="P86:R86"/>
    <mergeCell ref="AX86:AY86"/>
    <mergeCell ref="AZ86:BA86"/>
    <mergeCell ref="B84:B86"/>
    <mergeCell ref="C84:E86"/>
    <mergeCell ref="G84:G86"/>
    <mergeCell ref="H84:K86"/>
    <mergeCell ref="L84:O86"/>
    <mergeCell ref="P84:R84"/>
    <mergeCell ref="AX93:AY93"/>
    <mergeCell ref="AZ93:BA93"/>
    <mergeCell ref="BB93:BF95"/>
    <mergeCell ref="P94:R94"/>
    <mergeCell ref="AX94:AY94"/>
    <mergeCell ref="AZ94:BA94"/>
    <mergeCell ref="P95:R95"/>
    <mergeCell ref="AX95:AY95"/>
    <mergeCell ref="AZ95:BA95"/>
    <mergeCell ref="B93:B95"/>
    <mergeCell ref="C93:E95"/>
    <mergeCell ref="G93:G95"/>
    <mergeCell ref="H93:K95"/>
    <mergeCell ref="L93:O95"/>
    <mergeCell ref="P93:R93"/>
    <mergeCell ref="AX90:AY90"/>
    <mergeCell ref="AZ90:BA90"/>
    <mergeCell ref="BB90:BF92"/>
    <mergeCell ref="P91:R91"/>
    <mergeCell ref="AX91:AY91"/>
    <mergeCell ref="AZ91:BA91"/>
    <mergeCell ref="P92:R92"/>
    <mergeCell ref="AX92:AY92"/>
    <mergeCell ref="AZ92:BA92"/>
    <mergeCell ref="B90:B92"/>
    <mergeCell ref="C90:E92"/>
    <mergeCell ref="G90:G92"/>
    <mergeCell ref="H90:K92"/>
    <mergeCell ref="L90:O92"/>
    <mergeCell ref="P90:R90"/>
    <mergeCell ref="AX99:AY99"/>
    <mergeCell ref="AZ99:BA99"/>
    <mergeCell ref="BB99:BF101"/>
    <mergeCell ref="P100:R100"/>
    <mergeCell ref="AX100:AY100"/>
    <mergeCell ref="AZ100:BA100"/>
    <mergeCell ref="P101:R101"/>
    <mergeCell ref="AX101:AY101"/>
    <mergeCell ref="AZ101:BA101"/>
    <mergeCell ref="B99:B101"/>
    <mergeCell ref="C99:E101"/>
    <mergeCell ref="G99:G101"/>
    <mergeCell ref="H99:K101"/>
    <mergeCell ref="L99:O101"/>
    <mergeCell ref="P99:R99"/>
    <mergeCell ref="AX96:AY96"/>
    <mergeCell ref="AZ96:BA96"/>
    <mergeCell ref="BB96:BF98"/>
    <mergeCell ref="P97:R97"/>
    <mergeCell ref="AX97:AY97"/>
    <mergeCell ref="AZ97:BA97"/>
    <mergeCell ref="P98:R98"/>
    <mergeCell ref="AX98:AY98"/>
    <mergeCell ref="AZ98:BA98"/>
    <mergeCell ref="B96:B98"/>
    <mergeCell ref="C96:E98"/>
    <mergeCell ref="G96:G98"/>
    <mergeCell ref="H96:K98"/>
    <mergeCell ref="L96:O98"/>
    <mergeCell ref="P96:R96"/>
    <mergeCell ref="AX105:AY105"/>
    <mergeCell ref="AZ105:BA105"/>
    <mergeCell ref="BB105:BF107"/>
    <mergeCell ref="P106:R106"/>
    <mergeCell ref="AX106:AY106"/>
    <mergeCell ref="AZ106:BA106"/>
    <mergeCell ref="P107:R107"/>
    <mergeCell ref="AX107:AY107"/>
    <mergeCell ref="AZ107:BA107"/>
    <mergeCell ref="B105:B107"/>
    <mergeCell ref="C105:E107"/>
    <mergeCell ref="G105:G107"/>
    <mergeCell ref="H105:K107"/>
    <mergeCell ref="L105:O107"/>
    <mergeCell ref="P105:R105"/>
    <mergeCell ref="AX102:AY102"/>
    <mergeCell ref="AZ102:BA102"/>
    <mergeCell ref="BB102:BF104"/>
    <mergeCell ref="P103:R103"/>
    <mergeCell ref="AX103:AY103"/>
    <mergeCell ref="AZ103:BA103"/>
    <mergeCell ref="P104:R104"/>
    <mergeCell ref="AX104:AY104"/>
    <mergeCell ref="AZ104:BA104"/>
    <mergeCell ref="B102:B104"/>
    <mergeCell ref="C102:E104"/>
    <mergeCell ref="G102:G104"/>
    <mergeCell ref="H102:K104"/>
    <mergeCell ref="L102:O104"/>
    <mergeCell ref="P102:R102"/>
    <mergeCell ref="AX111:AY111"/>
    <mergeCell ref="AZ111:BA111"/>
    <mergeCell ref="BB111:BF113"/>
    <mergeCell ref="P112:R112"/>
    <mergeCell ref="AX112:AY112"/>
    <mergeCell ref="AZ112:BA112"/>
    <mergeCell ref="P113:R113"/>
    <mergeCell ref="AX113:AY113"/>
    <mergeCell ref="AZ113:BA113"/>
    <mergeCell ref="B111:B113"/>
    <mergeCell ref="C111:E113"/>
    <mergeCell ref="G111:G113"/>
    <mergeCell ref="H111:K113"/>
    <mergeCell ref="L111:O113"/>
    <mergeCell ref="P111:R111"/>
    <mergeCell ref="AX108:AY108"/>
    <mergeCell ref="AZ108:BA108"/>
    <mergeCell ref="BB108:BF110"/>
    <mergeCell ref="P109:R109"/>
    <mergeCell ref="AX109:AY109"/>
    <mergeCell ref="AZ109:BA109"/>
    <mergeCell ref="P110:R110"/>
    <mergeCell ref="AX110:AY110"/>
    <mergeCell ref="AZ110:BA110"/>
    <mergeCell ref="B108:B110"/>
    <mergeCell ref="C108:E110"/>
    <mergeCell ref="G108:G110"/>
    <mergeCell ref="H108:K110"/>
    <mergeCell ref="L108:O110"/>
    <mergeCell ref="P108:R108"/>
    <mergeCell ref="AX117:AY117"/>
    <mergeCell ref="AZ117:BA117"/>
    <mergeCell ref="BB117:BF119"/>
    <mergeCell ref="P118:R118"/>
    <mergeCell ref="AX118:AY118"/>
    <mergeCell ref="AZ118:BA118"/>
    <mergeCell ref="P119:R119"/>
    <mergeCell ref="AX119:AY119"/>
    <mergeCell ref="AZ119:BA119"/>
    <mergeCell ref="B117:B119"/>
    <mergeCell ref="C117:E119"/>
    <mergeCell ref="G117:G119"/>
    <mergeCell ref="H117:K119"/>
    <mergeCell ref="L117:O119"/>
    <mergeCell ref="P117:R117"/>
    <mergeCell ref="AX114:AY114"/>
    <mergeCell ref="AZ114:BA114"/>
    <mergeCell ref="BB114:BF116"/>
    <mergeCell ref="P115:R115"/>
    <mergeCell ref="AX115:AY115"/>
    <mergeCell ref="AZ115:BA115"/>
    <mergeCell ref="P116:R116"/>
    <mergeCell ref="AX116:AY116"/>
    <mergeCell ref="AZ116:BA116"/>
    <mergeCell ref="B114:B116"/>
    <mergeCell ref="C114:E116"/>
    <mergeCell ref="G114:G116"/>
    <mergeCell ref="H114:K116"/>
    <mergeCell ref="L114:O116"/>
    <mergeCell ref="P114:R114"/>
    <mergeCell ref="AX123:AY123"/>
    <mergeCell ref="AZ123:BA123"/>
    <mergeCell ref="BB123:BF125"/>
    <mergeCell ref="P124:R124"/>
    <mergeCell ref="AX124:AY124"/>
    <mergeCell ref="AZ124:BA124"/>
    <mergeCell ref="P125:R125"/>
    <mergeCell ref="AX125:AY125"/>
    <mergeCell ref="AZ125:BA125"/>
    <mergeCell ref="B123:B125"/>
    <mergeCell ref="C123:E125"/>
    <mergeCell ref="G123:G125"/>
    <mergeCell ref="H123:K125"/>
    <mergeCell ref="L123:O125"/>
    <mergeCell ref="P123:R123"/>
    <mergeCell ref="AX120:AY120"/>
    <mergeCell ref="AZ120:BA120"/>
    <mergeCell ref="BB120:BF122"/>
    <mergeCell ref="P121:R121"/>
    <mergeCell ref="AX121:AY121"/>
    <mergeCell ref="AZ121:BA121"/>
    <mergeCell ref="P122:R122"/>
    <mergeCell ref="AX122:AY122"/>
    <mergeCell ref="AZ122:BA122"/>
    <mergeCell ref="B120:B122"/>
    <mergeCell ref="C120:E122"/>
    <mergeCell ref="G120:G122"/>
    <mergeCell ref="H120:K122"/>
    <mergeCell ref="L120:O122"/>
    <mergeCell ref="P120:R120"/>
    <mergeCell ref="AX129:AY129"/>
    <mergeCell ref="AZ129:BA129"/>
    <mergeCell ref="BB129:BF131"/>
    <mergeCell ref="P130:R130"/>
    <mergeCell ref="AX130:AY130"/>
    <mergeCell ref="AZ130:BA130"/>
    <mergeCell ref="P131:R131"/>
    <mergeCell ref="AX131:AY131"/>
    <mergeCell ref="AZ131:BA131"/>
    <mergeCell ref="B129:B131"/>
    <mergeCell ref="C129:E131"/>
    <mergeCell ref="G129:G131"/>
    <mergeCell ref="H129:K131"/>
    <mergeCell ref="L129:O131"/>
    <mergeCell ref="P129:R129"/>
    <mergeCell ref="AX126:AY126"/>
    <mergeCell ref="AZ126:BA126"/>
    <mergeCell ref="BB126:BF128"/>
    <mergeCell ref="P127:R127"/>
    <mergeCell ref="AX127:AY127"/>
    <mergeCell ref="AZ127:BA127"/>
    <mergeCell ref="P128:R128"/>
    <mergeCell ref="AX128:AY128"/>
    <mergeCell ref="AZ128:BA128"/>
    <mergeCell ref="B126:B128"/>
    <mergeCell ref="C126:E128"/>
    <mergeCell ref="G126:G128"/>
    <mergeCell ref="H126:K128"/>
    <mergeCell ref="L126:O128"/>
    <mergeCell ref="P126:R126"/>
    <mergeCell ref="AX135:AY135"/>
    <mergeCell ref="AZ135:BA135"/>
    <mergeCell ref="BB135:BF137"/>
    <mergeCell ref="P136:R136"/>
    <mergeCell ref="AX136:AY136"/>
    <mergeCell ref="AZ136:BA136"/>
    <mergeCell ref="P137:R137"/>
    <mergeCell ref="AX137:AY137"/>
    <mergeCell ref="AZ137:BA137"/>
    <mergeCell ref="B135:B137"/>
    <mergeCell ref="C135:E137"/>
    <mergeCell ref="G135:G137"/>
    <mergeCell ref="H135:K137"/>
    <mergeCell ref="L135:O137"/>
    <mergeCell ref="P135:R135"/>
    <mergeCell ref="AX132:AY132"/>
    <mergeCell ref="AZ132:BA132"/>
    <mergeCell ref="BB132:BF134"/>
    <mergeCell ref="P133:R133"/>
    <mergeCell ref="AX133:AY133"/>
    <mergeCell ref="AZ133:BA133"/>
    <mergeCell ref="P134:R134"/>
    <mergeCell ref="AX134:AY134"/>
    <mergeCell ref="AZ134:BA134"/>
    <mergeCell ref="B132:B134"/>
    <mergeCell ref="C132:E134"/>
    <mergeCell ref="G132:G134"/>
    <mergeCell ref="H132:K134"/>
    <mergeCell ref="L132:O134"/>
    <mergeCell ref="P132:R132"/>
    <mergeCell ref="AX141:AY141"/>
    <mergeCell ref="AZ141:BA141"/>
    <mergeCell ref="BB141:BF143"/>
    <mergeCell ref="P142:R142"/>
    <mergeCell ref="AX142:AY142"/>
    <mergeCell ref="AZ142:BA142"/>
    <mergeCell ref="P143:R143"/>
    <mergeCell ref="AX143:AY143"/>
    <mergeCell ref="AZ143:BA143"/>
    <mergeCell ref="B141:B143"/>
    <mergeCell ref="C141:E143"/>
    <mergeCell ref="G141:G143"/>
    <mergeCell ref="H141:K143"/>
    <mergeCell ref="L141:O143"/>
    <mergeCell ref="P141:R141"/>
    <mergeCell ref="AX138:AY138"/>
    <mergeCell ref="AZ138:BA138"/>
    <mergeCell ref="BB138:BF140"/>
    <mergeCell ref="P139:R139"/>
    <mergeCell ref="AX139:AY139"/>
    <mergeCell ref="AZ139:BA139"/>
    <mergeCell ref="P140:R140"/>
    <mergeCell ref="AX140:AY140"/>
    <mergeCell ref="AZ140:BA140"/>
    <mergeCell ref="B138:B140"/>
    <mergeCell ref="C138:E140"/>
    <mergeCell ref="G138:G140"/>
    <mergeCell ref="H138:K140"/>
    <mergeCell ref="L138:O140"/>
    <mergeCell ref="P138:R138"/>
    <mergeCell ref="AX147:AY147"/>
    <mergeCell ref="AZ147:BA147"/>
    <mergeCell ref="BB147:BF149"/>
    <mergeCell ref="P148:R148"/>
    <mergeCell ref="AX148:AY148"/>
    <mergeCell ref="AZ148:BA148"/>
    <mergeCell ref="P149:R149"/>
    <mergeCell ref="AX149:AY149"/>
    <mergeCell ref="AZ149:BA149"/>
    <mergeCell ref="B147:B149"/>
    <mergeCell ref="C147:E149"/>
    <mergeCell ref="G147:G149"/>
    <mergeCell ref="H147:K149"/>
    <mergeCell ref="L147:O149"/>
    <mergeCell ref="P147:R147"/>
    <mergeCell ref="AX144:AY144"/>
    <mergeCell ref="AZ144:BA144"/>
    <mergeCell ref="BB144:BF146"/>
    <mergeCell ref="P145:R145"/>
    <mergeCell ref="AX145:AY145"/>
    <mergeCell ref="AZ145:BA145"/>
    <mergeCell ref="P146:R146"/>
    <mergeCell ref="AX146:AY146"/>
    <mergeCell ref="AZ146:BA146"/>
    <mergeCell ref="B144:B146"/>
    <mergeCell ref="C144:E146"/>
    <mergeCell ref="G144:G146"/>
    <mergeCell ref="H144:K146"/>
    <mergeCell ref="L144:O146"/>
    <mergeCell ref="P144:R144"/>
    <mergeCell ref="AX153:AY153"/>
    <mergeCell ref="AZ153:BA153"/>
    <mergeCell ref="BB153:BF155"/>
    <mergeCell ref="P154:R154"/>
    <mergeCell ref="AX154:AY154"/>
    <mergeCell ref="AZ154:BA154"/>
    <mergeCell ref="P155:R155"/>
    <mergeCell ref="AX155:AY155"/>
    <mergeCell ref="AZ155:BA155"/>
    <mergeCell ref="B153:B155"/>
    <mergeCell ref="C153:E155"/>
    <mergeCell ref="G153:G155"/>
    <mergeCell ref="H153:K155"/>
    <mergeCell ref="L153:O155"/>
    <mergeCell ref="P153:R153"/>
    <mergeCell ref="AX150:AY150"/>
    <mergeCell ref="AZ150:BA150"/>
    <mergeCell ref="BB150:BF152"/>
    <mergeCell ref="P151:R151"/>
    <mergeCell ref="AX151:AY151"/>
    <mergeCell ref="AZ151:BA151"/>
    <mergeCell ref="P152:R152"/>
    <mergeCell ref="AX152:AY152"/>
    <mergeCell ref="AZ152:BA152"/>
    <mergeCell ref="B150:B152"/>
    <mergeCell ref="C150:E152"/>
    <mergeCell ref="G150:G152"/>
    <mergeCell ref="H150:K152"/>
    <mergeCell ref="L150:O152"/>
    <mergeCell ref="P150:R150"/>
    <mergeCell ref="AX159:AY159"/>
    <mergeCell ref="AZ159:BA159"/>
    <mergeCell ref="BB159:BF161"/>
    <mergeCell ref="P160:R160"/>
    <mergeCell ref="AX160:AY160"/>
    <mergeCell ref="AZ160:BA160"/>
    <mergeCell ref="P161:R161"/>
    <mergeCell ref="AX161:AY161"/>
    <mergeCell ref="AZ161:BA161"/>
    <mergeCell ref="B159:B161"/>
    <mergeCell ref="C159:E161"/>
    <mergeCell ref="G159:G161"/>
    <mergeCell ref="H159:K161"/>
    <mergeCell ref="L159:O161"/>
    <mergeCell ref="P159:R159"/>
    <mergeCell ref="AX156:AY156"/>
    <mergeCell ref="AZ156:BA156"/>
    <mergeCell ref="BB156:BF158"/>
    <mergeCell ref="P157:R157"/>
    <mergeCell ref="AX157:AY157"/>
    <mergeCell ref="AZ157:BA157"/>
    <mergeCell ref="P158:R158"/>
    <mergeCell ref="AX158:AY158"/>
    <mergeCell ref="AZ158:BA158"/>
    <mergeCell ref="B156:B158"/>
    <mergeCell ref="C156:E158"/>
    <mergeCell ref="G156:G158"/>
    <mergeCell ref="H156:K158"/>
    <mergeCell ref="L156:O158"/>
    <mergeCell ref="P156:R156"/>
    <mergeCell ref="AX165:AY165"/>
    <mergeCell ref="AZ165:BA165"/>
    <mergeCell ref="BB165:BF167"/>
    <mergeCell ref="P166:R166"/>
    <mergeCell ref="AX166:AY166"/>
    <mergeCell ref="AZ166:BA166"/>
    <mergeCell ref="P167:R167"/>
    <mergeCell ref="AX167:AY167"/>
    <mergeCell ref="AZ167:BA167"/>
    <mergeCell ref="B165:B167"/>
    <mergeCell ref="C165:E167"/>
    <mergeCell ref="G165:G167"/>
    <mergeCell ref="H165:K167"/>
    <mergeCell ref="L165:O167"/>
    <mergeCell ref="P165:R165"/>
    <mergeCell ref="AX162:AY162"/>
    <mergeCell ref="AZ162:BA162"/>
    <mergeCell ref="BB162:BF164"/>
    <mergeCell ref="P163:R163"/>
    <mergeCell ref="AX163:AY163"/>
    <mergeCell ref="AZ163:BA163"/>
    <mergeCell ref="P164:R164"/>
    <mergeCell ref="AX164:AY164"/>
    <mergeCell ref="AZ164:BA164"/>
    <mergeCell ref="B162:B164"/>
    <mergeCell ref="C162:E164"/>
    <mergeCell ref="G162:G164"/>
    <mergeCell ref="H162:K164"/>
    <mergeCell ref="L162:O164"/>
    <mergeCell ref="P162:R162"/>
    <mergeCell ref="AX171:AY171"/>
    <mergeCell ref="AZ171:BA171"/>
    <mergeCell ref="BB171:BF173"/>
    <mergeCell ref="P172:R172"/>
    <mergeCell ref="AX172:AY172"/>
    <mergeCell ref="AZ172:BA172"/>
    <mergeCell ref="P173:R173"/>
    <mergeCell ref="AX173:AY173"/>
    <mergeCell ref="AZ173:BA173"/>
    <mergeCell ref="B171:B173"/>
    <mergeCell ref="C171:E173"/>
    <mergeCell ref="G171:G173"/>
    <mergeCell ref="H171:K173"/>
    <mergeCell ref="L171:O173"/>
    <mergeCell ref="P171:R171"/>
    <mergeCell ref="AX168:AY168"/>
    <mergeCell ref="AZ168:BA168"/>
    <mergeCell ref="BB168:BF170"/>
    <mergeCell ref="P169:R169"/>
    <mergeCell ref="AX169:AY169"/>
    <mergeCell ref="AZ169:BA169"/>
    <mergeCell ref="P170:R170"/>
    <mergeCell ref="AX170:AY170"/>
    <mergeCell ref="AZ170:BA170"/>
    <mergeCell ref="B168:B170"/>
    <mergeCell ref="C168:E170"/>
    <mergeCell ref="G168:G170"/>
    <mergeCell ref="H168:K170"/>
    <mergeCell ref="L168:O170"/>
    <mergeCell ref="P168:R168"/>
    <mergeCell ref="AX177:AY177"/>
    <mergeCell ref="AZ177:BA177"/>
    <mergeCell ref="BB177:BF179"/>
    <mergeCell ref="P178:R178"/>
    <mergeCell ref="AX178:AY178"/>
    <mergeCell ref="AZ178:BA178"/>
    <mergeCell ref="P179:R179"/>
    <mergeCell ref="AX179:AY179"/>
    <mergeCell ref="AZ179:BA179"/>
    <mergeCell ref="B177:B179"/>
    <mergeCell ref="C177:E179"/>
    <mergeCell ref="G177:G179"/>
    <mergeCell ref="H177:K179"/>
    <mergeCell ref="L177:O179"/>
    <mergeCell ref="P177:R177"/>
    <mergeCell ref="AX174:AY174"/>
    <mergeCell ref="AZ174:BA174"/>
    <mergeCell ref="BB174:BF176"/>
    <mergeCell ref="P175:R175"/>
    <mergeCell ref="AX175:AY175"/>
    <mergeCell ref="AZ175:BA175"/>
    <mergeCell ref="P176:R176"/>
    <mergeCell ref="AX176:AY176"/>
    <mergeCell ref="AZ176:BA176"/>
    <mergeCell ref="B174:B176"/>
    <mergeCell ref="C174:E176"/>
    <mergeCell ref="G174:G176"/>
    <mergeCell ref="H174:K176"/>
    <mergeCell ref="L174:O176"/>
    <mergeCell ref="P174:R174"/>
    <mergeCell ref="AX183:AY183"/>
    <mergeCell ref="AZ183:BA183"/>
    <mergeCell ref="BB183:BF185"/>
    <mergeCell ref="P184:R184"/>
    <mergeCell ref="AX184:AY184"/>
    <mergeCell ref="AZ184:BA184"/>
    <mergeCell ref="P185:R185"/>
    <mergeCell ref="AX185:AY185"/>
    <mergeCell ref="AZ185:BA185"/>
    <mergeCell ref="B183:B185"/>
    <mergeCell ref="C183:E185"/>
    <mergeCell ref="G183:G185"/>
    <mergeCell ref="H183:K185"/>
    <mergeCell ref="L183:O185"/>
    <mergeCell ref="P183:R183"/>
    <mergeCell ref="AX180:AY180"/>
    <mergeCell ref="AZ180:BA180"/>
    <mergeCell ref="BB180:BF182"/>
    <mergeCell ref="P181:R181"/>
    <mergeCell ref="AX181:AY181"/>
    <mergeCell ref="AZ181:BA181"/>
    <mergeCell ref="P182:R182"/>
    <mergeCell ref="AX182:AY182"/>
    <mergeCell ref="AZ182:BA182"/>
    <mergeCell ref="B180:B182"/>
    <mergeCell ref="C180:E182"/>
    <mergeCell ref="G180:G182"/>
    <mergeCell ref="H180:K182"/>
    <mergeCell ref="L180:O182"/>
    <mergeCell ref="P180:R180"/>
    <mergeCell ref="AX189:AY189"/>
    <mergeCell ref="AZ189:BA189"/>
    <mergeCell ref="BB189:BF191"/>
    <mergeCell ref="P190:R190"/>
    <mergeCell ref="AX190:AY190"/>
    <mergeCell ref="AZ190:BA190"/>
    <mergeCell ref="P191:R191"/>
    <mergeCell ref="AX191:AY191"/>
    <mergeCell ref="AZ191:BA191"/>
    <mergeCell ref="B189:B191"/>
    <mergeCell ref="C189:E191"/>
    <mergeCell ref="G189:G191"/>
    <mergeCell ref="H189:K191"/>
    <mergeCell ref="L189:O191"/>
    <mergeCell ref="P189:R189"/>
    <mergeCell ref="AX186:AY186"/>
    <mergeCell ref="AZ186:BA186"/>
    <mergeCell ref="BB186:BF188"/>
    <mergeCell ref="P187:R187"/>
    <mergeCell ref="AX187:AY187"/>
    <mergeCell ref="AZ187:BA187"/>
    <mergeCell ref="P188:R188"/>
    <mergeCell ref="AX188:AY188"/>
    <mergeCell ref="AZ188:BA188"/>
    <mergeCell ref="B186:B188"/>
    <mergeCell ref="C186:E188"/>
    <mergeCell ref="G186:G188"/>
    <mergeCell ref="H186:K188"/>
    <mergeCell ref="L186:O188"/>
    <mergeCell ref="P186:R186"/>
    <mergeCell ref="AX195:AY195"/>
    <mergeCell ref="AZ195:BA195"/>
    <mergeCell ref="BB195:BF197"/>
    <mergeCell ref="P196:R196"/>
    <mergeCell ref="AX196:AY196"/>
    <mergeCell ref="AZ196:BA196"/>
    <mergeCell ref="P197:R197"/>
    <mergeCell ref="AX197:AY197"/>
    <mergeCell ref="AZ197:BA197"/>
    <mergeCell ref="B195:B197"/>
    <mergeCell ref="C195:E197"/>
    <mergeCell ref="G195:G197"/>
    <mergeCell ref="H195:K197"/>
    <mergeCell ref="L195:O197"/>
    <mergeCell ref="P195:R195"/>
    <mergeCell ref="AX192:AY192"/>
    <mergeCell ref="AZ192:BA192"/>
    <mergeCell ref="BB192:BF194"/>
    <mergeCell ref="P193:R193"/>
    <mergeCell ref="AX193:AY193"/>
    <mergeCell ref="AZ193:BA193"/>
    <mergeCell ref="P194:R194"/>
    <mergeCell ref="AX194:AY194"/>
    <mergeCell ref="AZ194:BA194"/>
    <mergeCell ref="B192:B194"/>
    <mergeCell ref="C192:E194"/>
    <mergeCell ref="G192:G194"/>
    <mergeCell ref="H192:K194"/>
    <mergeCell ref="L192:O194"/>
    <mergeCell ref="P192:R192"/>
    <mergeCell ref="AX201:AY201"/>
    <mergeCell ref="AZ201:BA201"/>
    <mergeCell ref="BB201:BF203"/>
    <mergeCell ref="P202:R202"/>
    <mergeCell ref="AX202:AY202"/>
    <mergeCell ref="AZ202:BA202"/>
    <mergeCell ref="P203:R203"/>
    <mergeCell ref="AX203:AY203"/>
    <mergeCell ref="AZ203:BA203"/>
    <mergeCell ref="B201:B203"/>
    <mergeCell ref="C201:E203"/>
    <mergeCell ref="G201:G203"/>
    <mergeCell ref="H201:K203"/>
    <mergeCell ref="L201:O203"/>
    <mergeCell ref="P201:R201"/>
    <mergeCell ref="AX198:AY198"/>
    <mergeCell ref="AZ198:BA198"/>
    <mergeCell ref="BB198:BF200"/>
    <mergeCell ref="P199:R199"/>
    <mergeCell ref="AX199:AY199"/>
    <mergeCell ref="AZ199:BA199"/>
    <mergeCell ref="P200:R200"/>
    <mergeCell ref="AX200:AY200"/>
    <mergeCell ref="AZ200:BA200"/>
    <mergeCell ref="B198:B200"/>
    <mergeCell ref="C198:E200"/>
    <mergeCell ref="G198:G200"/>
    <mergeCell ref="H198:K200"/>
    <mergeCell ref="L198:O200"/>
    <mergeCell ref="P198:R198"/>
    <mergeCell ref="AX207:AY207"/>
    <mergeCell ref="AZ207:BA207"/>
    <mergeCell ref="BB207:BF209"/>
    <mergeCell ref="P208:R208"/>
    <mergeCell ref="AX208:AY208"/>
    <mergeCell ref="AZ208:BA208"/>
    <mergeCell ref="P209:R209"/>
    <mergeCell ref="AX209:AY209"/>
    <mergeCell ref="AZ209:BA209"/>
    <mergeCell ref="B207:B209"/>
    <mergeCell ref="C207:E209"/>
    <mergeCell ref="G207:G209"/>
    <mergeCell ref="H207:K209"/>
    <mergeCell ref="L207:O209"/>
    <mergeCell ref="P207:R207"/>
    <mergeCell ref="AX204:AY204"/>
    <mergeCell ref="AZ204:BA204"/>
    <mergeCell ref="BB204:BF206"/>
    <mergeCell ref="P205:R205"/>
    <mergeCell ref="AX205:AY205"/>
    <mergeCell ref="AZ205:BA205"/>
    <mergeCell ref="P206:R206"/>
    <mergeCell ref="AX206:AY206"/>
    <mergeCell ref="AZ206:BA206"/>
    <mergeCell ref="B204:B206"/>
    <mergeCell ref="C204:E206"/>
    <mergeCell ref="G204:G206"/>
    <mergeCell ref="H204:K206"/>
    <mergeCell ref="L204:O206"/>
    <mergeCell ref="P204:R204"/>
    <mergeCell ref="AX213:AY213"/>
    <mergeCell ref="AZ213:BA213"/>
    <mergeCell ref="BB213:BF215"/>
    <mergeCell ref="P214:R214"/>
    <mergeCell ref="AX214:AY214"/>
    <mergeCell ref="AZ214:BA214"/>
    <mergeCell ref="P215:R215"/>
    <mergeCell ref="AX215:AY215"/>
    <mergeCell ref="AZ215:BA215"/>
    <mergeCell ref="B213:B215"/>
    <mergeCell ref="C213:E215"/>
    <mergeCell ref="G213:G215"/>
    <mergeCell ref="H213:K215"/>
    <mergeCell ref="L213:O215"/>
    <mergeCell ref="P213:R213"/>
    <mergeCell ref="AX210:AY210"/>
    <mergeCell ref="AZ210:BA210"/>
    <mergeCell ref="BB210:BF212"/>
    <mergeCell ref="P211:R211"/>
    <mergeCell ref="AX211:AY211"/>
    <mergeCell ref="AZ211:BA211"/>
    <mergeCell ref="P212:R212"/>
    <mergeCell ref="AX212:AY212"/>
    <mergeCell ref="AZ212:BA212"/>
    <mergeCell ref="B210:B212"/>
    <mergeCell ref="C210:E212"/>
    <mergeCell ref="G210:G212"/>
    <mergeCell ref="H210:K212"/>
    <mergeCell ref="L210:O212"/>
    <mergeCell ref="P210:R210"/>
    <mergeCell ref="AX219:AY219"/>
    <mergeCell ref="AZ219:BA219"/>
    <mergeCell ref="BB219:BF221"/>
    <mergeCell ref="P220:R220"/>
    <mergeCell ref="AX220:AY220"/>
    <mergeCell ref="AZ220:BA220"/>
    <mergeCell ref="P221:R221"/>
    <mergeCell ref="AX221:AY221"/>
    <mergeCell ref="AZ221:BA221"/>
    <mergeCell ref="B219:B221"/>
    <mergeCell ref="C219:E221"/>
    <mergeCell ref="G219:G221"/>
    <mergeCell ref="H219:K221"/>
    <mergeCell ref="L219:O221"/>
    <mergeCell ref="P219:R219"/>
    <mergeCell ref="AX216:AY216"/>
    <mergeCell ref="AZ216:BA216"/>
    <mergeCell ref="BB216:BF218"/>
    <mergeCell ref="P217:R217"/>
    <mergeCell ref="AX217:AY217"/>
    <mergeCell ref="AZ217:BA217"/>
    <mergeCell ref="P218:R218"/>
    <mergeCell ref="AX218:AY218"/>
    <mergeCell ref="AZ218:BA218"/>
    <mergeCell ref="B216:B218"/>
    <mergeCell ref="C216:E218"/>
    <mergeCell ref="G216:G218"/>
    <mergeCell ref="H216:K218"/>
    <mergeCell ref="L216:O218"/>
    <mergeCell ref="P216:R216"/>
    <mergeCell ref="AX225:AY225"/>
    <mergeCell ref="AZ225:BA225"/>
    <mergeCell ref="BB225:BF227"/>
    <mergeCell ref="P226:R226"/>
    <mergeCell ref="AX226:AY226"/>
    <mergeCell ref="AZ226:BA226"/>
    <mergeCell ref="P227:R227"/>
    <mergeCell ref="AX227:AY227"/>
    <mergeCell ref="AZ227:BA227"/>
    <mergeCell ref="B225:B227"/>
    <mergeCell ref="C225:E227"/>
    <mergeCell ref="G225:G227"/>
    <mergeCell ref="H225:K227"/>
    <mergeCell ref="L225:O227"/>
    <mergeCell ref="P225:R225"/>
    <mergeCell ref="AX222:AY222"/>
    <mergeCell ref="AZ222:BA222"/>
    <mergeCell ref="BB222:BF224"/>
    <mergeCell ref="P223:R223"/>
    <mergeCell ref="AX223:AY223"/>
    <mergeCell ref="AZ223:BA223"/>
    <mergeCell ref="P224:R224"/>
    <mergeCell ref="AX224:AY224"/>
    <mergeCell ref="AZ224:BA224"/>
    <mergeCell ref="B222:B224"/>
    <mergeCell ref="C222:E224"/>
    <mergeCell ref="G222:G224"/>
    <mergeCell ref="H222:K224"/>
    <mergeCell ref="L222:O224"/>
    <mergeCell ref="P222:R222"/>
    <mergeCell ref="AX231:AY231"/>
    <mergeCell ref="AZ231:BA231"/>
    <mergeCell ref="BB231:BF233"/>
    <mergeCell ref="P232:R232"/>
    <mergeCell ref="AX232:AY232"/>
    <mergeCell ref="AZ232:BA232"/>
    <mergeCell ref="P233:R233"/>
    <mergeCell ref="AX233:AY233"/>
    <mergeCell ref="AZ233:BA233"/>
    <mergeCell ref="B231:B233"/>
    <mergeCell ref="C231:E233"/>
    <mergeCell ref="G231:G233"/>
    <mergeCell ref="H231:K233"/>
    <mergeCell ref="L231:O233"/>
    <mergeCell ref="P231:R231"/>
    <mergeCell ref="AX228:AY228"/>
    <mergeCell ref="AZ228:BA228"/>
    <mergeCell ref="BB228:BF230"/>
    <mergeCell ref="P229:R229"/>
    <mergeCell ref="AX229:AY229"/>
    <mergeCell ref="AZ229:BA229"/>
    <mergeCell ref="P230:R230"/>
    <mergeCell ref="AX230:AY230"/>
    <mergeCell ref="AZ230:BA230"/>
    <mergeCell ref="B228:B230"/>
    <mergeCell ref="C228:E230"/>
    <mergeCell ref="G228:G230"/>
    <mergeCell ref="H228:K230"/>
    <mergeCell ref="L228:O230"/>
    <mergeCell ref="P228:R228"/>
    <mergeCell ref="AX237:AY237"/>
    <mergeCell ref="AZ237:BA237"/>
    <mergeCell ref="BB237:BF239"/>
    <mergeCell ref="P238:R238"/>
    <mergeCell ref="AX238:AY238"/>
    <mergeCell ref="AZ238:BA238"/>
    <mergeCell ref="P239:R239"/>
    <mergeCell ref="AX239:AY239"/>
    <mergeCell ref="AZ239:BA239"/>
    <mergeCell ref="B237:B239"/>
    <mergeCell ref="C237:E239"/>
    <mergeCell ref="G237:G239"/>
    <mergeCell ref="H237:K239"/>
    <mergeCell ref="L237:O239"/>
    <mergeCell ref="P237:R237"/>
    <mergeCell ref="AX234:AY234"/>
    <mergeCell ref="AZ234:BA234"/>
    <mergeCell ref="BB234:BF236"/>
    <mergeCell ref="P235:R235"/>
    <mergeCell ref="AX235:AY235"/>
    <mergeCell ref="AZ235:BA235"/>
    <mergeCell ref="P236:R236"/>
    <mergeCell ref="AX236:AY236"/>
    <mergeCell ref="AZ236:BA236"/>
    <mergeCell ref="B234:B236"/>
    <mergeCell ref="C234:E236"/>
    <mergeCell ref="G234:G236"/>
    <mergeCell ref="H234:K236"/>
    <mergeCell ref="L234:O236"/>
    <mergeCell ref="P234:R234"/>
    <mergeCell ref="AX243:AY243"/>
    <mergeCell ref="AZ243:BA243"/>
    <mergeCell ref="BB243:BF245"/>
    <mergeCell ref="P244:R244"/>
    <mergeCell ref="AX244:AY244"/>
    <mergeCell ref="AZ244:BA244"/>
    <mergeCell ref="P245:R245"/>
    <mergeCell ref="AX245:AY245"/>
    <mergeCell ref="AZ245:BA245"/>
    <mergeCell ref="B243:B245"/>
    <mergeCell ref="C243:E245"/>
    <mergeCell ref="G243:G245"/>
    <mergeCell ref="H243:K245"/>
    <mergeCell ref="L243:O245"/>
    <mergeCell ref="P243:R243"/>
    <mergeCell ref="AX240:AY240"/>
    <mergeCell ref="AZ240:BA240"/>
    <mergeCell ref="BB240:BF242"/>
    <mergeCell ref="P241:R241"/>
    <mergeCell ref="AX241:AY241"/>
    <mergeCell ref="AZ241:BA241"/>
    <mergeCell ref="P242:R242"/>
    <mergeCell ref="AX242:AY242"/>
    <mergeCell ref="AZ242:BA242"/>
    <mergeCell ref="B240:B242"/>
    <mergeCell ref="C240:E242"/>
    <mergeCell ref="G240:G242"/>
    <mergeCell ref="H240:K242"/>
    <mergeCell ref="L240:O242"/>
    <mergeCell ref="P240:R240"/>
    <mergeCell ref="AX249:AY249"/>
    <mergeCell ref="AZ249:BA249"/>
    <mergeCell ref="BB249:BF251"/>
    <mergeCell ref="P250:R250"/>
    <mergeCell ref="AX250:AY250"/>
    <mergeCell ref="AZ250:BA250"/>
    <mergeCell ref="P251:R251"/>
    <mergeCell ref="AX251:AY251"/>
    <mergeCell ref="AZ251:BA251"/>
    <mergeCell ref="B249:B251"/>
    <mergeCell ref="C249:E251"/>
    <mergeCell ref="G249:G251"/>
    <mergeCell ref="H249:K251"/>
    <mergeCell ref="L249:O251"/>
    <mergeCell ref="P249:R249"/>
    <mergeCell ref="AX246:AY246"/>
    <mergeCell ref="AZ246:BA246"/>
    <mergeCell ref="BB246:BF248"/>
    <mergeCell ref="P247:R247"/>
    <mergeCell ref="AX247:AY247"/>
    <mergeCell ref="AZ247:BA247"/>
    <mergeCell ref="P248:R248"/>
    <mergeCell ref="AX248:AY248"/>
    <mergeCell ref="AZ248:BA248"/>
    <mergeCell ref="B246:B248"/>
    <mergeCell ref="C246:E248"/>
    <mergeCell ref="G246:G248"/>
    <mergeCell ref="H246:K248"/>
    <mergeCell ref="L246:O248"/>
    <mergeCell ref="P246:R246"/>
    <mergeCell ref="AX255:AY255"/>
    <mergeCell ref="AZ255:BA255"/>
    <mergeCell ref="BB255:BF257"/>
    <mergeCell ref="P256:R256"/>
    <mergeCell ref="AX256:AY256"/>
    <mergeCell ref="AZ256:BA256"/>
    <mergeCell ref="P257:R257"/>
    <mergeCell ref="AX257:AY257"/>
    <mergeCell ref="AZ257:BA257"/>
    <mergeCell ref="B255:B257"/>
    <mergeCell ref="C255:E257"/>
    <mergeCell ref="G255:G257"/>
    <mergeCell ref="H255:K257"/>
    <mergeCell ref="L255:O257"/>
    <mergeCell ref="P255:R255"/>
    <mergeCell ref="AX252:AY252"/>
    <mergeCell ref="AZ252:BA252"/>
    <mergeCell ref="BB252:BF254"/>
    <mergeCell ref="P253:R253"/>
    <mergeCell ref="AX253:AY253"/>
    <mergeCell ref="AZ253:BA253"/>
    <mergeCell ref="P254:R254"/>
    <mergeCell ref="AX254:AY254"/>
    <mergeCell ref="AZ254:BA254"/>
    <mergeCell ref="B252:B254"/>
    <mergeCell ref="C252:E254"/>
    <mergeCell ref="G252:G254"/>
    <mergeCell ref="H252:K254"/>
    <mergeCell ref="L252:O254"/>
    <mergeCell ref="P252:R252"/>
    <mergeCell ref="AX261:AY261"/>
    <mergeCell ref="AZ261:BA261"/>
    <mergeCell ref="BB261:BF263"/>
    <mergeCell ref="P262:R262"/>
    <mergeCell ref="AX262:AY262"/>
    <mergeCell ref="AZ262:BA262"/>
    <mergeCell ref="P263:R263"/>
    <mergeCell ref="AX263:AY263"/>
    <mergeCell ref="AZ263:BA263"/>
    <mergeCell ref="B261:B263"/>
    <mergeCell ref="C261:E263"/>
    <mergeCell ref="G261:G263"/>
    <mergeCell ref="H261:K263"/>
    <mergeCell ref="L261:O263"/>
    <mergeCell ref="P261:R261"/>
    <mergeCell ref="AX258:AY258"/>
    <mergeCell ref="AZ258:BA258"/>
    <mergeCell ref="BB258:BF260"/>
    <mergeCell ref="P259:R259"/>
    <mergeCell ref="AX259:AY259"/>
    <mergeCell ref="AZ259:BA259"/>
    <mergeCell ref="P260:R260"/>
    <mergeCell ref="AX260:AY260"/>
    <mergeCell ref="AZ260:BA260"/>
    <mergeCell ref="B258:B260"/>
    <mergeCell ref="C258:E260"/>
    <mergeCell ref="G258:G260"/>
    <mergeCell ref="H258:K260"/>
    <mergeCell ref="L258:O260"/>
    <mergeCell ref="P258:R258"/>
    <mergeCell ref="AX267:AY267"/>
    <mergeCell ref="AZ267:BA267"/>
    <mergeCell ref="BB267:BF269"/>
    <mergeCell ref="P268:R268"/>
    <mergeCell ref="AX268:AY268"/>
    <mergeCell ref="AZ268:BA268"/>
    <mergeCell ref="P269:R269"/>
    <mergeCell ref="AX269:AY269"/>
    <mergeCell ref="AZ269:BA269"/>
    <mergeCell ref="B267:B269"/>
    <mergeCell ref="C267:E269"/>
    <mergeCell ref="G267:G269"/>
    <mergeCell ref="H267:K269"/>
    <mergeCell ref="L267:O269"/>
    <mergeCell ref="P267:R267"/>
    <mergeCell ref="AX264:AY264"/>
    <mergeCell ref="AZ264:BA264"/>
    <mergeCell ref="BB264:BF266"/>
    <mergeCell ref="P265:R265"/>
    <mergeCell ref="AX265:AY265"/>
    <mergeCell ref="AZ265:BA265"/>
    <mergeCell ref="P266:R266"/>
    <mergeCell ref="AX266:AY266"/>
    <mergeCell ref="AZ266:BA266"/>
    <mergeCell ref="B264:B266"/>
    <mergeCell ref="C264:E266"/>
    <mergeCell ref="G264:G266"/>
    <mergeCell ref="H264:K266"/>
    <mergeCell ref="L264:O266"/>
    <mergeCell ref="P264:R264"/>
    <mergeCell ref="AX273:AY273"/>
    <mergeCell ref="AZ273:BA273"/>
    <mergeCell ref="BB273:BF275"/>
    <mergeCell ref="P274:R274"/>
    <mergeCell ref="AX274:AY274"/>
    <mergeCell ref="AZ274:BA274"/>
    <mergeCell ref="P275:R275"/>
    <mergeCell ref="AX275:AY275"/>
    <mergeCell ref="AZ275:BA275"/>
    <mergeCell ref="B273:B275"/>
    <mergeCell ref="C273:E275"/>
    <mergeCell ref="G273:G275"/>
    <mergeCell ref="H273:K275"/>
    <mergeCell ref="L273:O275"/>
    <mergeCell ref="P273:R273"/>
    <mergeCell ref="AX270:AY270"/>
    <mergeCell ref="AZ270:BA270"/>
    <mergeCell ref="BB270:BF272"/>
    <mergeCell ref="P271:R271"/>
    <mergeCell ref="AX271:AY271"/>
    <mergeCell ref="AZ271:BA271"/>
    <mergeCell ref="P272:R272"/>
    <mergeCell ref="AX272:AY272"/>
    <mergeCell ref="AZ272:BA272"/>
    <mergeCell ref="B270:B272"/>
    <mergeCell ref="C270:E272"/>
    <mergeCell ref="G270:G272"/>
    <mergeCell ref="H270:K272"/>
    <mergeCell ref="L270:O272"/>
    <mergeCell ref="P270:R270"/>
    <mergeCell ref="AX279:AY279"/>
    <mergeCell ref="AZ279:BA279"/>
    <mergeCell ref="BB279:BF281"/>
    <mergeCell ref="P280:R280"/>
    <mergeCell ref="AX280:AY280"/>
    <mergeCell ref="AZ280:BA280"/>
    <mergeCell ref="P281:R281"/>
    <mergeCell ref="AX281:AY281"/>
    <mergeCell ref="AZ281:BA281"/>
    <mergeCell ref="B279:B281"/>
    <mergeCell ref="C279:E281"/>
    <mergeCell ref="G279:G281"/>
    <mergeCell ref="H279:K281"/>
    <mergeCell ref="L279:O281"/>
    <mergeCell ref="P279:R279"/>
    <mergeCell ref="AX276:AY276"/>
    <mergeCell ref="AZ276:BA276"/>
    <mergeCell ref="BB276:BF278"/>
    <mergeCell ref="P277:R277"/>
    <mergeCell ref="AX277:AY277"/>
    <mergeCell ref="AZ277:BA277"/>
    <mergeCell ref="P278:R278"/>
    <mergeCell ref="AX278:AY278"/>
    <mergeCell ref="AZ278:BA278"/>
    <mergeCell ref="B276:B278"/>
    <mergeCell ref="C276:E278"/>
    <mergeCell ref="G276:G278"/>
    <mergeCell ref="H276:K278"/>
    <mergeCell ref="L276:O278"/>
    <mergeCell ref="P276:R276"/>
    <mergeCell ref="AX285:AY285"/>
    <mergeCell ref="AZ285:BA285"/>
    <mergeCell ref="BB285:BF287"/>
    <mergeCell ref="P286:R286"/>
    <mergeCell ref="AX286:AY286"/>
    <mergeCell ref="AZ286:BA286"/>
    <mergeCell ref="P287:R287"/>
    <mergeCell ref="AX287:AY287"/>
    <mergeCell ref="AZ287:BA287"/>
    <mergeCell ref="B285:B287"/>
    <mergeCell ref="C285:E287"/>
    <mergeCell ref="G285:G287"/>
    <mergeCell ref="H285:K287"/>
    <mergeCell ref="L285:O287"/>
    <mergeCell ref="P285:R285"/>
    <mergeCell ref="AX282:AY282"/>
    <mergeCell ref="AZ282:BA282"/>
    <mergeCell ref="BB282:BF284"/>
    <mergeCell ref="P283:R283"/>
    <mergeCell ref="AX283:AY283"/>
    <mergeCell ref="AZ283:BA283"/>
    <mergeCell ref="P284:R284"/>
    <mergeCell ref="AX284:AY284"/>
    <mergeCell ref="AZ284:BA284"/>
    <mergeCell ref="B282:B284"/>
    <mergeCell ref="C282:E284"/>
    <mergeCell ref="G282:G284"/>
    <mergeCell ref="H282:K284"/>
    <mergeCell ref="L282:O284"/>
    <mergeCell ref="P282:R282"/>
    <mergeCell ref="AX291:AY291"/>
    <mergeCell ref="AZ291:BA291"/>
    <mergeCell ref="BB291:BF293"/>
    <mergeCell ref="P292:R292"/>
    <mergeCell ref="AX292:AY292"/>
    <mergeCell ref="AZ292:BA292"/>
    <mergeCell ref="P293:R293"/>
    <mergeCell ref="AX293:AY293"/>
    <mergeCell ref="AZ293:BA293"/>
    <mergeCell ref="B291:B293"/>
    <mergeCell ref="C291:E293"/>
    <mergeCell ref="G291:G293"/>
    <mergeCell ref="H291:K293"/>
    <mergeCell ref="L291:O293"/>
    <mergeCell ref="P291:R291"/>
    <mergeCell ref="AX288:AY288"/>
    <mergeCell ref="AZ288:BA288"/>
    <mergeCell ref="BB288:BF290"/>
    <mergeCell ref="P289:R289"/>
    <mergeCell ref="AX289:AY289"/>
    <mergeCell ref="AZ289:BA289"/>
    <mergeCell ref="P290:R290"/>
    <mergeCell ref="AX290:AY290"/>
    <mergeCell ref="AZ290:BA290"/>
    <mergeCell ref="B288:B290"/>
    <mergeCell ref="C288:E290"/>
    <mergeCell ref="G288:G290"/>
    <mergeCell ref="H288:K290"/>
    <mergeCell ref="L288:O290"/>
    <mergeCell ref="P288:R288"/>
    <mergeCell ref="AX297:AY297"/>
    <mergeCell ref="AZ297:BA297"/>
    <mergeCell ref="BB297:BF299"/>
    <mergeCell ref="P298:R298"/>
    <mergeCell ref="AX298:AY298"/>
    <mergeCell ref="AZ298:BA298"/>
    <mergeCell ref="P299:R299"/>
    <mergeCell ref="AX299:AY299"/>
    <mergeCell ref="AZ299:BA299"/>
    <mergeCell ref="B297:B299"/>
    <mergeCell ref="C297:E299"/>
    <mergeCell ref="G297:G299"/>
    <mergeCell ref="H297:K299"/>
    <mergeCell ref="L297:O299"/>
    <mergeCell ref="P297:R297"/>
    <mergeCell ref="AX294:AY294"/>
    <mergeCell ref="AZ294:BA294"/>
    <mergeCell ref="BB294:BF296"/>
    <mergeCell ref="P295:R295"/>
    <mergeCell ref="AX295:AY295"/>
    <mergeCell ref="AZ295:BA295"/>
    <mergeCell ref="P296:R296"/>
    <mergeCell ref="AX296:AY296"/>
    <mergeCell ref="AZ296:BA296"/>
    <mergeCell ref="B294:B296"/>
    <mergeCell ref="C294:E296"/>
    <mergeCell ref="G294:G296"/>
    <mergeCell ref="H294:K296"/>
    <mergeCell ref="L294:O296"/>
    <mergeCell ref="P294:R294"/>
    <mergeCell ref="AX303:AY303"/>
    <mergeCell ref="AZ303:BA303"/>
    <mergeCell ref="BB303:BF305"/>
    <mergeCell ref="P304:R304"/>
    <mergeCell ref="AX304:AY304"/>
    <mergeCell ref="AZ304:BA304"/>
    <mergeCell ref="P305:R305"/>
    <mergeCell ref="AX305:AY305"/>
    <mergeCell ref="AZ305:BA305"/>
    <mergeCell ref="B303:B305"/>
    <mergeCell ref="C303:E305"/>
    <mergeCell ref="G303:G305"/>
    <mergeCell ref="H303:K305"/>
    <mergeCell ref="L303:O305"/>
    <mergeCell ref="P303:R303"/>
    <mergeCell ref="AX300:AY300"/>
    <mergeCell ref="AZ300:BA300"/>
    <mergeCell ref="BB300:BF302"/>
    <mergeCell ref="P301:R301"/>
    <mergeCell ref="AX301:AY301"/>
    <mergeCell ref="AZ301:BA301"/>
    <mergeCell ref="P302:R302"/>
    <mergeCell ref="AX302:AY302"/>
    <mergeCell ref="AZ302:BA302"/>
    <mergeCell ref="B300:B302"/>
    <mergeCell ref="C300:E302"/>
    <mergeCell ref="G300:G302"/>
    <mergeCell ref="H300:K302"/>
    <mergeCell ref="L300:O302"/>
    <mergeCell ref="P300:R300"/>
    <mergeCell ref="AX309:AY309"/>
    <mergeCell ref="AZ309:BA309"/>
    <mergeCell ref="BB309:BF311"/>
    <mergeCell ref="P310:R310"/>
    <mergeCell ref="AX310:AY310"/>
    <mergeCell ref="AZ310:BA310"/>
    <mergeCell ref="P311:R311"/>
    <mergeCell ref="AX311:AY311"/>
    <mergeCell ref="AZ311:BA311"/>
    <mergeCell ref="B309:B311"/>
    <mergeCell ref="C309:E311"/>
    <mergeCell ref="G309:G311"/>
    <mergeCell ref="H309:K311"/>
    <mergeCell ref="L309:O311"/>
    <mergeCell ref="P309:R309"/>
    <mergeCell ref="AX306:AY306"/>
    <mergeCell ref="AZ306:BA306"/>
    <mergeCell ref="BB306:BF308"/>
    <mergeCell ref="P307:R307"/>
    <mergeCell ref="AX307:AY307"/>
    <mergeCell ref="AZ307:BA307"/>
    <mergeCell ref="P308:R308"/>
    <mergeCell ref="AX308:AY308"/>
    <mergeCell ref="AZ308:BA308"/>
    <mergeCell ref="B306:B308"/>
    <mergeCell ref="C306:E308"/>
    <mergeCell ref="G306:G308"/>
    <mergeCell ref="H306:K308"/>
    <mergeCell ref="L306:O308"/>
    <mergeCell ref="P306:R306"/>
    <mergeCell ref="AX315:AY315"/>
    <mergeCell ref="AZ315:BA315"/>
    <mergeCell ref="BB315:BF317"/>
    <mergeCell ref="P316:R316"/>
    <mergeCell ref="AX316:AY316"/>
    <mergeCell ref="AZ316:BA316"/>
    <mergeCell ref="P317:R317"/>
    <mergeCell ref="AX317:AY317"/>
    <mergeCell ref="AZ317:BA317"/>
    <mergeCell ref="B315:B317"/>
    <mergeCell ref="C315:E317"/>
    <mergeCell ref="G315:G317"/>
    <mergeCell ref="H315:K317"/>
    <mergeCell ref="L315:O317"/>
    <mergeCell ref="P315:R315"/>
    <mergeCell ref="AX312:AY312"/>
    <mergeCell ref="AZ312:BA312"/>
    <mergeCell ref="BB312:BF314"/>
    <mergeCell ref="P313:R313"/>
    <mergeCell ref="AX313:AY313"/>
    <mergeCell ref="AZ313:BA313"/>
    <mergeCell ref="P314:R314"/>
    <mergeCell ref="AX314:AY314"/>
    <mergeCell ref="AZ314:BA314"/>
    <mergeCell ref="B312:B314"/>
    <mergeCell ref="C312:E314"/>
    <mergeCell ref="G312:G314"/>
    <mergeCell ref="H312:K314"/>
    <mergeCell ref="L312:O314"/>
    <mergeCell ref="P312:R312"/>
    <mergeCell ref="D328:R328"/>
    <mergeCell ref="AX321:AY321"/>
    <mergeCell ref="AZ321:BA321"/>
    <mergeCell ref="BB321:BF323"/>
    <mergeCell ref="P322:R322"/>
    <mergeCell ref="AX322:AY322"/>
    <mergeCell ref="AZ322:BA322"/>
    <mergeCell ref="P323:R323"/>
    <mergeCell ref="AX323:AY323"/>
    <mergeCell ref="AZ323:BA323"/>
    <mergeCell ref="B321:B323"/>
    <mergeCell ref="C321:E323"/>
    <mergeCell ref="G321:G323"/>
    <mergeCell ref="H321:K323"/>
    <mergeCell ref="L321:O323"/>
    <mergeCell ref="P321:R321"/>
    <mergeCell ref="AX318:AY318"/>
    <mergeCell ref="AZ318:BA318"/>
    <mergeCell ref="BB318:BF320"/>
    <mergeCell ref="P319:R319"/>
    <mergeCell ref="AX319:AY319"/>
    <mergeCell ref="AZ319:BA319"/>
    <mergeCell ref="P320:R320"/>
    <mergeCell ref="AX320:AY320"/>
    <mergeCell ref="AZ320:BA320"/>
    <mergeCell ref="B318:B320"/>
    <mergeCell ref="C318:E320"/>
    <mergeCell ref="G318:G320"/>
    <mergeCell ref="H318:K320"/>
    <mergeCell ref="L318:O320"/>
    <mergeCell ref="P318:R318"/>
  </mergeCells>
  <phoneticPr fontId="2"/>
  <conditionalFormatting sqref="S26">
    <cfRule type="expression" dxfId="2101" priority="3111">
      <formula>INDIRECT(ADDRESS(ROW(),COLUMN()))=TRUNC(INDIRECT(ADDRESS(ROW(),COLUMN())))</formula>
    </cfRule>
  </conditionalFormatting>
  <conditionalFormatting sqref="S25">
    <cfRule type="expression" dxfId="2100" priority="3110">
      <formula>INDIRECT(ADDRESS(ROW(),COLUMN()))=TRUNC(INDIRECT(ADDRESS(ROW(),COLUMN())))</formula>
    </cfRule>
  </conditionalFormatting>
  <conditionalFormatting sqref="T26:Y26">
    <cfRule type="expression" dxfId="2099" priority="3109">
      <formula>INDIRECT(ADDRESS(ROW(),COLUMN()))=TRUNC(INDIRECT(ADDRESS(ROW(),COLUMN())))</formula>
    </cfRule>
  </conditionalFormatting>
  <conditionalFormatting sqref="T25:Y25">
    <cfRule type="expression" dxfId="2098" priority="3108">
      <formula>INDIRECT(ADDRESS(ROW(),COLUMN()))=TRUNC(INDIRECT(ADDRESS(ROW(),COLUMN())))</formula>
    </cfRule>
  </conditionalFormatting>
  <conditionalFormatting sqref="AX25:BA26">
    <cfRule type="expression" dxfId="2097" priority="3107">
      <formula>INDIRECT(ADDRESS(ROW(),COLUMN()))=TRUNC(INDIRECT(ADDRESS(ROW(),COLUMN())))</formula>
    </cfRule>
  </conditionalFormatting>
  <conditionalFormatting sqref="AX28:BA29">
    <cfRule type="expression" dxfId="2096" priority="3106">
      <formula>INDIRECT(ADDRESS(ROW(),COLUMN()))=TRUNC(INDIRECT(ADDRESS(ROW(),COLUMN())))</formula>
    </cfRule>
  </conditionalFormatting>
  <conditionalFormatting sqref="AX31:BA32">
    <cfRule type="expression" dxfId="2095" priority="3105">
      <formula>INDIRECT(ADDRESS(ROW(),COLUMN()))=TRUNC(INDIRECT(ADDRESS(ROW(),COLUMN())))</formula>
    </cfRule>
  </conditionalFormatting>
  <conditionalFormatting sqref="AX34:BA35">
    <cfRule type="expression" dxfId="2094" priority="3104">
      <formula>INDIRECT(ADDRESS(ROW(),COLUMN()))=TRUNC(INDIRECT(ADDRESS(ROW(),COLUMN())))</formula>
    </cfRule>
  </conditionalFormatting>
  <conditionalFormatting sqref="AX37:BA38">
    <cfRule type="expression" dxfId="2093" priority="3103">
      <formula>INDIRECT(ADDRESS(ROW(),COLUMN()))=TRUNC(INDIRECT(ADDRESS(ROW(),COLUMN())))</formula>
    </cfRule>
  </conditionalFormatting>
  <conditionalFormatting sqref="AX40:BA41">
    <cfRule type="expression" dxfId="2092" priority="3102">
      <formula>INDIRECT(ADDRESS(ROW(),COLUMN()))=TRUNC(INDIRECT(ADDRESS(ROW(),COLUMN())))</formula>
    </cfRule>
  </conditionalFormatting>
  <conditionalFormatting sqref="AX43:BA44">
    <cfRule type="expression" dxfId="2091" priority="3101">
      <formula>INDIRECT(ADDRESS(ROW(),COLUMN()))=TRUNC(INDIRECT(ADDRESS(ROW(),COLUMN())))</formula>
    </cfRule>
  </conditionalFormatting>
  <conditionalFormatting sqref="AX46:BA47">
    <cfRule type="expression" dxfId="2090" priority="3100">
      <formula>INDIRECT(ADDRESS(ROW(),COLUMN()))=TRUNC(INDIRECT(ADDRESS(ROW(),COLUMN())))</formula>
    </cfRule>
  </conditionalFormatting>
  <conditionalFormatting sqref="AX49:BA50">
    <cfRule type="expression" dxfId="2089" priority="3099">
      <formula>INDIRECT(ADDRESS(ROW(),COLUMN()))=TRUNC(INDIRECT(ADDRESS(ROW(),COLUMN())))</formula>
    </cfRule>
  </conditionalFormatting>
  <conditionalFormatting sqref="AX52:BA53">
    <cfRule type="expression" dxfId="2088" priority="3098">
      <formula>INDIRECT(ADDRESS(ROW(),COLUMN()))=TRUNC(INDIRECT(ADDRESS(ROW(),COLUMN())))</formula>
    </cfRule>
  </conditionalFormatting>
  <conditionalFormatting sqref="AX55:BA56">
    <cfRule type="expression" dxfId="2087" priority="3097">
      <formula>INDIRECT(ADDRESS(ROW(),COLUMN()))=TRUNC(INDIRECT(ADDRESS(ROW(),COLUMN())))</formula>
    </cfRule>
  </conditionalFormatting>
  <conditionalFormatting sqref="AX58:BA59">
    <cfRule type="expression" dxfId="2086" priority="3096">
      <formula>INDIRECT(ADDRESS(ROW(),COLUMN()))=TRUNC(INDIRECT(ADDRESS(ROW(),COLUMN())))</formula>
    </cfRule>
  </conditionalFormatting>
  <conditionalFormatting sqref="AX61:BA62">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5">
    <cfRule type="expression" dxfId="2083" priority="3092">
      <formula>INDIRECT(ADDRESS(ROW(),COLUMN()))=TRUNC(INDIRECT(ADDRESS(ROW(),COLUMN())))</formula>
    </cfRule>
  </conditionalFormatting>
  <conditionalFormatting sqref="AA25:AF25">
    <cfRule type="expression" dxfId="2082" priority="3090">
      <formula>INDIRECT(ADDRESS(ROW(),COLUMN()))=TRUNC(INDIRECT(ADDRESS(ROW(),COLUMN())))</formula>
    </cfRule>
  </conditionalFormatting>
  <conditionalFormatting sqref="AG25">
    <cfRule type="expression" dxfId="2081" priority="3088">
      <formula>INDIRECT(ADDRESS(ROW(),COLUMN()))=TRUNC(INDIRECT(ADDRESS(ROW(),COLUMN())))</formula>
    </cfRule>
  </conditionalFormatting>
  <conditionalFormatting sqref="AX172:BA173">
    <cfRule type="expression" dxfId="2080" priority="2081">
      <formula>INDIRECT(ADDRESS(ROW(),COLUMN()))=TRUNC(INDIRECT(ADDRESS(ROW(),COLUMN())))</formula>
    </cfRule>
  </conditionalFormatting>
  <conditionalFormatting sqref="AH25:AM25">
    <cfRule type="expression" dxfId="2079" priority="3086">
      <formula>INDIRECT(ADDRESS(ROW(),COLUMN()))=TRUNC(INDIRECT(ADDRESS(ROW(),COLUMN())))</formula>
    </cfRule>
  </conditionalFormatting>
  <conditionalFormatting sqref="AN25">
    <cfRule type="expression" dxfId="2078" priority="3084">
      <formula>INDIRECT(ADDRESS(ROW(),COLUMN()))=TRUNC(INDIRECT(ADDRESS(ROW(),COLUMN())))</formula>
    </cfRule>
  </conditionalFormatting>
  <conditionalFormatting sqref="S172">
    <cfRule type="expression" dxfId="2077" priority="2079">
      <formula>INDIRECT(ADDRESS(ROW(),COLUMN()))=TRUNC(INDIRECT(ADDRESS(ROW(),COLUMN())))</formula>
    </cfRule>
  </conditionalFormatting>
  <conditionalFormatting sqref="AO25:AT25">
    <cfRule type="expression" dxfId="2076" priority="3082">
      <formula>INDIRECT(ADDRESS(ROW(),COLUMN()))=TRUNC(INDIRECT(ADDRESS(ROW(),COLUMN())))</formula>
    </cfRule>
  </conditionalFormatting>
  <conditionalFormatting sqref="AU25">
    <cfRule type="expression" dxfId="2075" priority="3080">
      <formula>INDIRECT(ADDRESS(ROW(),COLUMN()))=TRUNC(INDIRECT(ADDRESS(ROW(),COLUMN())))</formula>
    </cfRule>
  </conditionalFormatting>
  <conditionalFormatting sqref="T172:Y172">
    <cfRule type="expression" dxfId="2074" priority="2077">
      <formula>INDIRECT(ADDRESS(ROW(),COLUMN()))=TRUNC(INDIRECT(ADDRESS(ROW(),COLUMN())))</formula>
    </cfRule>
  </conditionalFormatting>
  <conditionalFormatting sqref="AV25:AW25">
    <cfRule type="expression" dxfId="2073" priority="3078">
      <formula>INDIRECT(ADDRESS(ROW(),COLUMN()))=TRUNC(INDIRECT(ADDRESS(ROW(),COLUMN())))</formula>
    </cfRule>
  </conditionalFormatting>
  <conditionalFormatting sqref="S28">
    <cfRule type="expression" dxfId="2072" priority="3076">
      <formula>INDIRECT(ADDRESS(ROW(),COLUMN()))=TRUNC(INDIRECT(ADDRESS(ROW(),COLUMN())))</formula>
    </cfRule>
  </conditionalFormatting>
  <conditionalFormatting sqref="Z172">
    <cfRule type="expression" dxfId="2071" priority="2075">
      <formula>INDIRECT(ADDRESS(ROW(),COLUMN()))=TRUNC(INDIRECT(ADDRESS(ROW(),COLUMN())))</formula>
    </cfRule>
  </conditionalFormatting>
  <conditionalFormatting sqref="T28:Y28">
    <cfRule type="expression" dxfId="2070" priority="3074">
      <formula>INDIRECT(ADDRESS(ROW(),COLUMN()))=TRUNC(INDIRECT(ADDRESS(ROW(),COLUMN())))</formula>
    </cfRule>
  </conditionalFormatting>
  <conditionalFormatting sqref="AA172:AF172">
    <cfRule type="expression" dxfId="2069" priority="2073">
      <formula>INDIRECT(ADDRESS(ROW(),COLUMN()))=TRUNC(INDIRECT(ADDRESS(ROW(),COLUMN())))</formula>
    </cfRule>
  </conditionalFormatting>
  <conditionalFormatting sqref="Z28">
    <cfRule type="expression" dxfId="2068" priority="3072">
      <formula>INDIRECT(ADDRESS(ROW(),COLUMN()))=TRUNC(INDIRECT(ADDRESS(ROW(),COLUMN())))</formula>
    </cfRule>
  </conditionalFormatting>
  <conditionalFormatting sqref="AG172">
    <cfRule type="expression" dxfId="2067" priority="2071">
      <formula>INDIRECT(ADDRESS(ROW(),COLUMN()))=TRUNC(INDIRECT(ADDRESS(ROW(),COLUMN())))</formula>
    </cfRule>
  </conditionalFormatting>
  <conditionalFormatting sqref="AA28:AF28">
    <cfRule type="expression" dxfId="2066" priority="3070">
      <formula>INDIRECT(ADDRESS(ROW(),COLUMN()))=TRUNC(INDIRECT(ADDRESS(ROW(),COLUMN())))</formula>
    </cfRule>
  </conditionalFormatting>
  <conditionalFormatting sqref="AH172:AM172">
    <cfRule type="expression" dxfId="2065" priority="2069">
      <formula>INDIRECT(ADDRESS(ROW(),COLUMN()))=TRUNC(INDIRECT(ADDRESS(ROW(),COLUMN())))</formula>
    </cfRule>
  </conditionalFormatting>
  <conditionalFormatting sqref="AG28">
    <cfRule type="expression" dxfId="2064" priority="3068">
      <formula>INDIRECT(ADDRESS(ROW(),COLUMN()))=TRUNC(INDIRECT(ADDRESS(ROW(),COLUMN())))</formula>
    </cfRule>
  </conditionalFormatting>
  <conditionalFormatting sqref="AN172">
    <cfRule type="expression" dxfId="2063" priority="2067">
      <formula>INDIRECT(ADDRESS(ROW(),COLUMN()))=TRUNC(INDIRECT(ADDRESS(ROW(),COLUMN())))</formula>
    </cfRule>
  </conditionalFormatting>
  <conditionalFormatting sqref="AH28:AM28">
    <cfRule type="expression" dxfId="2062" priority="3066">
      <formula>INDIRECT(ADDRESS(ROW(),COLUMN()))=TRUNC(INDIRECT(ADDRESS(ROW(),COLUMN())))</formula>
    </cfRule>
  </conditionalFormatting>
  <conditionalFormatting sqref="AO172:AT172">
    <cfRule type="expression" dxfId="2061" priority="2065">
      <formula>INDIRECT(ADDRESS(ROW(),COLUMN()))=TRUNC(INDIRECT(ADDRESS(ROW(),COLUMN())))</formula>
    </cfRule>
  </conditionalFormatting>
  <conditionalFormatting sqref="AN28">
    <cfRule type="expression" dxfId="2060" priority="3064">
      <formula>INDIRECT(ADDRESS(ROW(),COLUMN()))=TRUNC(INDIRECT(ADDRESS(ROW(),COLUMN())))</formula>
    </cfRule>
  </conditionalFormatting>
  <conditionalFormatting sqref="AU172">
    <cfRule type="expression" dxfId="2059" priority="2063">
      <formula>INDIRECT(ADDRESS(ROW(),COLUMN()))=TRUNC(INDIRECT(ADDRESS(ROW(),COLUMN())))</formula>
    </cfRule>
  </conditionalFormatting>
  <conditionalFormatting sqref="AO28:AT28">
    <cfRule type="expression" dxfId="2058" priority="3062">
      <formula>INDIRECT(ADDRESS(ROW(),COLUMN()))=TRUNC(INDIRECT(ADDRESS(ROW(),COLUMN())))</formula>
    </cfRule>
  </conditionalFormatting>
  <conditionalFormatting sqref="AV172:AW172">
    <cfRule type="expression" dxfId="2057" priority="2061">
      <formula>INDIRECT(ADDRESS(ROW(),COLUMN()))=TRUNC(INDIRECT(ADDRESS(ROW(),COLUMN())))</formula>
    </cfRule>
  </conditionalFormatting>
  <conditionalFormatting sqref="AU28">
    <cfRule type="expression" dxfId="2056" priority="3060">
      <formula>INDIRECT(ADDRESS(ROW(),COLUMN()))=TRUNC(INDIRECT(ADDRESS(ROW(),COLUMN())))</formula>
    </cfRule>
  </conditionalFormatting>
  <conditionalFormatting sqref="AV28:AW28">
    <cfRule type="expression" dxfId="2055" priority="3058">
      <formula>INDIRECT(ADDRESS(ROW(),COLUMN()))=TRUNC(INDIRECT(ADDRESS(ROW(),COLUMN())))</formula>
    </cfRule>
  </conditionalFormatting>
  <conditionalFormatting sqref="S31">
    <cfRule type="expression" dxfId="2054" priority="3056">
      <formula>INDIRECT(ADDRESS(ROW(),COLUMN()))=TRUNC(INDIRECT(ADDRESS(ROW(),COLUMN())))</formula>
    </cfRule>
  </conditionalFormatting>
  <conditionalFormatting sqref="T31:Y31">
    <cfRule type="expression" dxfId="2053" priority="3054">
      <formula>INDIRECT(ADDRESS(ROW(),COLUMN()))=TRUNC(INDIRECT(ADDRESS(ROW(),COLUMN())))</formula>
    </cfRule>
  </conditionalFormatting>
  <conditionalFormatting sqref="Z31">
    <cfRule type="expression" dxfId="2052" priority="3052">
      <formula>INDIRECT(ADDRESS(ROW(),COLUMN()))=TRUNC(INDIRECT(ADDRESS(ROW(),COLUMN())))</formula>
    </cfRule>
  </conditionalFormatting>
  <conditionalFormatting sqref="AA31:AF31">
    <cfRule type="expression" dxfId="2051" priority="3050">
      <formula>INDIRECT(ADDRESS(ROW(),COLUMN()))=TRUNC(INDIRECT(ADDRESS(ROW(),COLUMN())))</formula>
    </cfRule>
  </conditionalFormatting>
  <conditionalFormatting sqref="AG31">
    <cfRule type="expression" dxfId="2050" priority="3048">
      <formula>INDIRECT(ADDRESS(ROW(),COLUMN()))=TRUNC(INDIRECT(ADDRESS(ROW(),COLUMN())))</formula>
    </cfRule>
  </conditionalFormatting>
  <conditionalFormatting sqref="AH31:AM31">
    <cfRule type="expression" dxfId="2049" priority="3046">
      <formula>INDIRECT(ADDRESS(ROW(),COLUMN()))=TRUNC(INDIRECT(ADDRESS(ROW(),COLUMN())))</formula>
    </cfRule>
  </conditionalFormatting>
  <conditionalFormatting sqref="AN31">
    <cfRule type="expression" dxfId="2048" priority="3044">
      <formula>INDIRECT(ADDRESS(ROW(),COLUMN()))=TRUNC(INDIRECT(ADDRESS(ROW(),COLUMN())))</formula>
    </cfRule>
  </conditionalFormatting>
  <conditionalFormatting sqref="AO31:AT31">
    <cfRule type="expression" dxfId="2047" priority="3042">
      <formula>INDIRECT(ADDRESS(ROW(),COLUMN()))=TRUNC(INDIRECT(ADDRESS(ROW(),COLUMN())))</formula>
    </cfRule>
  </conditionalFormatting>
  <conditionalFormatting sqref="AU31">
    <cfRule type="expression" dxfId="2046" priority="3040">
      <formula>INDIRECT(ADDRESS(ROW(),COLUMN()))=TRUNC(INDIRECT(ADDRESS(ROW(),COLUMN())))</formula>
    </cfRule>
  </conditionalFormatting>
  <conditionalFormatting sqref="AV31:AW31">
    <cfRule type="expression" dxfId="2045" priority="3038">
      <formula>INDIRECT(ADDRESS(ROW(),COLUMN()))=TRUNC(INDIRECT(ADDRESS(ROW(),COLUMN())))</formula>
    </cfRule>
  </conditionalFormatting>
  <conditionalFormatting sqref="S34">
    <cfRule type="expression" dxfId="2044" priority="3036">
      <formula>INDIRECT(ADDRESS(ROW(),COLUMN()))=TRUNC(INDIRECT(ADDRESS(ROW(),COLUMN())))</formula>
    </cfRule>
  </conditionalFormatting>
  <conditionalFormatting sqref="T34:Y34">
    <cfRule type="expression" dxfId="2043" priority="3034">
      <formula>INDIRECT(ADDRESS(ROW(),COLUMN()))=TRUNC(INDIRECT(ADDRESS(ROW(),COLUMN())))</formula>
    </cfRule>
  </conditionalFormatting>
  <conditionalFormatting sqref="Z34">
    <cfRule type="expression" dxfId="2042" priority="3032">
      <formula>INDIRECT(ADDRESS(ROW(),COLUMN()))=TRUNC(INDIRECT(ADDRESS(ROW(),COLUMN())))</formula>
    </cfRule>
  </conditionalFormatting>
  <conditionalFormatting sqref="AA34:AF34">
    <cfRule type="expression" dxfId="2041" priority="3030">
      <formula>INDIRECT(ADDRESS(ROW(),COLUMN()))=TRUNC(INDIRECT(ADDRESS(ROW(),COLUMN())))</formula>
    </cfRule>
  </conditionalFormatting>
  <conditionalFormatting sqref="AG34">
    <cfRule type="expression" dxfId="2040" priority="3028">
      <formula>INDIRECT(ADDRESS(ROW(),COLUMN()))=TRUNC(INDIRECT(ADDRESS(ROW(),COLUMN())))</formula>
    </cfRule>
  </conditionalFormatting>
  <conditionalFormatting sqref="AH34:AM34">
    <cfRule type="expression" dxfId="2039" priority="3026">
      <formula>INDIRECT(ADDRESS(ROW(),COLUMN()))=TRUNC(INDIRECT(ADDRESS(ROW(),COLUMN())))</formula>
    </cfRule>
  </conditionalFormatting>
  <conditionalFormatting sqref="AN34">
    <cfRule type="expression" dxfId="2038" priority="3024">
      <formula>INDIRECT(ADDRESS(ROW(),COLUMN()))=TRUNC(INDIRECT(ADDRESS(ROW(),COLUMN())))</formula>
    </cfRule>
  </conditionalFormatting>
  <conditionalFormatting sqref="AO34:AT34">
    <cfRule type="expression" dxfId="2037" priority="3022">
      <formula>INDIRECT(ADDRESS(ROW(),COLUMN()))=TRUNC(INDIRECT(ADDRESS(ROW(),COLUMN())))</formula>
    </cfRule>
  </conditionalFormatting>
  <conditionalFormatting sqref="AU34">
    <cfRule type="expression" dxfId="2036" priority="3020">
      <formula>INDIRECT(ADDRESS(ROW(),COLUMN()))=TRUNC(INDIRECT(ADDRESS(ROW(),COLUMN())))</formula>
    </cfRule>
  </conditionalFormatting>
  <conditionalFormatting sqref="AX178:BA179">
    <cfRule type="expression" dxfId="2035" priority="2039">
      <formula>INDIRECT(ADDRESS(ROW(),COLUMN()))=TRUNC(INDIRECT(ADDRESS(ROW(),COLUMN())))</formula>
    </cfRule>
  </conditionalFormatting>
  <conditionalFormatting sqref="AV34:AW34">
    <cfRule type="expression" dxfId="2034" priority="3018">
      <formula>INDIRECT(ADDRESS(ROW(),COLUMN()))=TRUNC(INDIRECT(ADDRESS(ROW(),COLUMN())))</formula>
    </cfRule>
  </conditionalFormatting>
  <conditionalFormatting sqref="S37">
    <cfRule type="expression" dxfId="2033" priority="3016">
      <formula>INDIRECT(ADDRESS(ROW(),COLUMN()))=TRUNC(INDIRECT(ADDRESS(ROW(),COLUMN())))</formula>
    </cfRule>
  </conditionalFormatting>
  <conditionalFormatting sqref="T37:Y37">
    <cfRule type="expression" dxfId="2032" priority="3014">
      <formula>INDIRECT(ADDRESS(ROW(),COLUMN()))=TRUNC(INDIRECT(ADDRESS(ROW(),COLUMN())))</formula>
    </cfRule>
  </conditionalFormatting>
  <conditionalFormatting sqref="Z37">
    <cfRule type="expression" dxfId="2031" priority="3012">
      <formula>INDIRECT(ADDRESS(ROW(),COLUMN()))=TRUNC(INDIRECT(ADDRESS(ROW(),COLUMN())))</formula>
    </cfRule>
  </conditionalFormatting>
  <conditionalFormatting sqref="AA37:AF37">
    <cfRule type="expression" dxfId="2030" priority="3010">
      <formula>INDIRECT(ADDRESS(ROW(),COLUMN()))=TRUNC(INDIRECT(ADDRESS(ROW(),COLUMN())))</formula>
    </cfRule>
  </conditionalFormatting>
  <conditionalFormatting sqref="AG37">
    <cfRule type="expression" dxfId="2029" priority="3008">
      <formula>INDIRECT(ADDRESS(ROW(),COLUMN()))=TRUNC(INDIRECT(ADDRESS(ROW(),COLUMN())))</formula>
    </cfRule>
  </conditionalFormatting>
  <conditionalFormatting sqref="S178">
    <cfRule type="expression" dxfId="2028" priority="2037">
      <formula>INDIRECT(ADDRESS(ROW(),COLUMN()))=TRUNC(INDIRECT(ADDRESS(ROW(),COLUMN())))</formula>
    </cfRule>
  </conditionalFormatting>
  <conditionalFormatting sqref="AH37:AM37">
    <cfRule type="expression" dxfId="2027" priority="3006">
      <formula>INDIRECT(ADDRESS(ROW(),COLUMN()))=TRUNC(INDIRECT(ADDRESS(ROW(),COLUMN())))</formula>
    </cfRule>
  </conditionalFormatting>
  <conditionalFormatting sqref="T178:Y178">
    <cfRule type="expression" dxfId="2026" priority="2035">
      <formula>INDIRECT(ADDRESS(ROW(),COLUMN()))=TRUNC(INDIRECT(ADDRESS(ROW(),COLUMN())))</formula>
    </cfRule>
  </conditionalFormatting>
  <conditionalFormatting sqref="AN37">
    <cfRule type="expression" dxfId="2025" priority="3004">
      <formula>INDIRECT(ADDRESS(ROW(),COLUMN()))=TRUNC(INDIRECT(ADDRESS(ROW(),COLUMN())))</formula>
    </cfRule>
  </conditionalFormatting>
  <conditionalFormatting sqref="Z178">
    <cfRule type="expression" dxfId="2024" priority="2033">
      <formula>INDIRECT(ADDRESS(ROW(),COLUMN()))=TRUNC(INDIRECT(ADDRESS(ROW(),COLUMN())))</formula>
    </cfRule>
  </conditionalFormatting>
  <conditionalFormatting sqref="AO37:AT37">
    <cfRule type="expression" dxfId="2023" priority="3002">
      <formula>INDIRECT(ADDRESS(ROW(),COLUMN()))=TRUNC(INDIRECT(ADDRESS(ROW(),COLUMN())))</formula>
    </cfRule>
  </conditionalFormatting>
  <conditionalFormatting sqref="AA178:AF178">
    <cfRule type="expression" dxfId="2022" priority="2031">
      <formula>INDIRECT(ADDRESS(ROW(),COLUMN()))=TRUNC(INDIRECT(ADDRESS(ROW(),COLUMN())))</formula>
    </cfRule>
  </conditionalFormatting>
  <conditionalFormatting sqref="AU37">
    <cfRule type="expression" dxfId="2021" priority="3000">
      <formula>INDIRECT(ADDRESS(ROW(),COLUMN()))=TRUNC(INDIRECT(ADDRESS(ROW(),COLUMN())))</formula>
    </cfRule>
  </conditionalFormatting>
  <conditionalFormatting sqref="AG178">
    <cfRule type="expression" dxfId="2020" priority="2029">
      <formula>INDIRECT(ADDRESS(ROW(),COLUMN()))=TRUNC(INDIRECT(ADDRESS(ROW(),COLUMN())))</formula>
    </cfRule>
  </conditionalFormatting>
  <conditionalFormatting sqref="AV37:AW37">
    <cfRule type="expression" dxfId="2019" priority="2998">
      <formula>INDIRECT(ADDRESS(ROW(),COLUMN()))=TRUNC(INDIRECT(ADDRESS(ROW(),COLUMN())))</formula>
    </cfRule>
  </conditionalFormatting>
  <conditionalFormatting sqref="S40">
    <cfRule type="expression" dxfId="2018" priority="2996">
      <formula>INDIRECT(ADDRESS(ROW(),COLUMN()))=TRUNC(INDIRECT(ADDRESS(ROW(),COLUMN())))</formula>
    </cfRule>
  </conditionalFormatting>
  <conditionalFormatting sqref="T40:Y40">
    <cfRule type="expression" dxfId="2017" priority="2994">
      <formula>INDIRECT(ADDRESS(ROW(),COLUMN()))=TRUNC(INDIRECT(ADDRESS(ROW(),COLUMN())))</formula>
    </cfRule>
  </conditionalFormatting>
  <conditionalFormatting sqref="Z40">
    <cfRule type="expression" dxfId="2016" priority="2992">
      <formula>INDIRECT(ADDRESS(ROW(),COLUMN()))=TRUNC(INDIRECT(ADDRESS(ROW(),COLUMN())))</formula>
    </cfRule>
  </conditionalFormatting>
  <conditionalFormatting sqref="AA40:AF40">
    <cfRule type="expression" dxfId="2015" priority="2990">
      <formula>INDIRECT(ADDRESS(ROW(),COLUMN()))=TRUNC(INDIRECT(ADDRESS(ROW(),COLUMN())))</formula>
    </cfRule>
  </conditionalFormatting>
  <conditionalFormatting sqref="AG40">
    <cfRule type="expression" dxfId="2014" priority="2988">
      <formula>INDIRECT(ADDRESS(ROW(),COLUMN()))=TRUNC(INDIRECT(ADDRESS(ROW(),COLUMN())))</formula>
    </cfRule>
  </conditionalFormatting>
  <conditionalFormatting sqref="AH178:AM178">
    <cfRule type="expression" dxfId="2013" priority="2027">
      <formula>INDIRECT(ADDRESS(ROW(),COLUMN()))=TRUNC(INDIRECT(ADDRESS(ROW(),COLUMN())))</formula>
    </cfRule>
  </conditionalFormatting>
  <conditionalFormatting sqref="AH40:AM40">
    <cfRule type="expression" dxfId="2012" priority="2986">
      <formula>INDIRECT(ADDRESS(ROW(),COLUMN()))=TRUNC(INDIRECT(ADDRESS(ROW(),COLUMN())))</formula>
    </cfRule>
  </conditionalFormatting>
  <conditionalFormatting sqref="AN178">
    <cfRule type="expression" dxfId="2011" priority="2025">
      <formula>INDIRECT(ADDRESS(ROW(),COLUMN()))=TRUNC(INDIRECT(ADDRESS(ROW(),COLUMN())))</formula>
    </cfRule>
  </conditionalFormatting>
  <conditionalFormatting sqref="AN40">
    <cfRule type="expression" dxfId="2010" priority="2984">
      <formula>INDIRECT(ADDRESS(ROW(),COLUMN()))=TRUNC(INDIRECT(ADDRESS(ROW(),COLUMN())))</formula>
    </cfRule>
  </conditionalFormatting>
  <conditionalFormatting sqref="AO178:AT178">
    <cfRule type="expression" dxfId="2009" priority="2023">
      <formula>INDIRECT(ADDRESS(ROW(),COLUMN()))=TRUNC(INDIRECT(ADDRESS(ROW(),COLUMN())))</formula>
    </cfRule>
  </conditionalFormatting>
  <conditionalFormatting sqref="AO40:AT40">
    <cfRule type="expression" dxfId="2008" priority="2982">
      <formula>INDIRECT(ADDRESS(ROW(),COLUMN()))=TRUNC(INDIRECT(ADDRESS(ROW(),COLUMN())))</formula>
    </cfRule>
  </conditionalFormatting>
  <conditionalFormatting sqref="AU178">
    <cfRule type="expression" dxfId="2007" priority="2021">
      <formula>INDIRECT(ADDRESS(ROW(),COLUMN()))=TRUNC(INDIRECT(ADDRESS(ROW(),COLUMN())))</formula>
    </cfRule>
  </conditionalFormatting>
  <conditionalFormatting sqref="AU40">
    <cfRule type="expression" dxfId="2006" priority="2980">
      <formula>INDIRECT(ADDRESS(ROW(),COLUMN()))=TRUNC(INDIRECT(ADDRESS(ROW(),COLUMN())))</formula>
    </cfRule>
  </conditionalFormatting>
  <conditionalFormatting sqref="AV178:AW178">
    <cfRule type="expression" dxfId="2005" priority="2019">
      <formula>INDIRECT(ADDRESS(ROW(),COLUMN()))=TRUNC(INDIRECT(ADDRESS(ROW(),COLUMN())))</formula>
    </cfRule>
  </conditionalFormatting>
  <conditionalFormatting sqref="AV40:AW40">
    <cfRule type="expression" dxfId="2004" priority="2978">
      <formula>INDIRECT(ADDRESS(ROW(),COLUMN()))=TRUNC(INDIRECT(ADDRESS(ROW(),COLUMN())))</formula>
    </cfRule>
  </conditionalFormatting>
  <conditionalFormatting sqref="S43">
    <cfRule type="expression" dxfId="2003" priority="2976">
      <formula>INDIRECT(ADDRESS(ROW(),COLUMN()))=TRUNC(INDIRECT(ADDRESS(ROW(),COLUMN())))</formula>
    </cfRule>
  </conditionalFormatting>
  <conditionalFormatting sqref="T43:Y43">
    <cfRule type="expression" dxfId="2002" priority="2974">
      <formula>INDIRECT(ADDRESS(ROW(),COLUMN()))=TRUNC(INDIRECT(ADDRESS(ROW(),COLUMN())))</formula>
    </cfRule>
  </conditionalFormatting>
  <conditionalFormatting sqref="Z43">
    <cfRule type="expression" dxfId="2001" priority="2972">
      <formula>INDIRECT(ADDRESS(ROW(),COLUMN()))=TRUNC(INDIRECT(ADDRESS(ROW(),COLUMN())))</formula>
    </cfRule>
  </conditionalFormatting>
  <conditionalFormatting sqref="AA43:AF43">
    <cfRule type="expression" dxfId="2000" priority="2970">
      <formula>INDIRECT(ADDRESS(ROW(),COLUMN()))=TRUNC(INDIRECT(ADDRESS(ROW(),COLUMN())))</formula>
    </cfRule>
  </conditionalFormatting>
  <conditionalFormatting sqref="AG43">
    <cfRule type="expression" dxfId="1999" priority="2968">
      <formula>INDIRECT(ADDRESS(ROW(),COLUMN()))=TRUNC(INDIRECT(ADDRESS(ROW(),COLUMN())))</formula>
    </cfRule>
  </conditionalFormatting>
  <conditionalFormatting sqref="AH43:AM43">
    <cfRule type="expression" dxfId="1998" priority="2966">
      <formula>INDIRECT(ADDRESS(ROW(),COLUMN()))=TRUNC(INDIRECT(ADDRESS(ROW(),COLUMN())))</formula>
    </cfRule>
  </conditionalFormatting>
  <conditionalFormatting sqref="AN43">
    <cfRule type="expression" dxfId="1997" priority="2964">
      <formula>INDIRECT(ADDRESS(ROW(),COLUMN()))=TRUNC(INDIRECT(ADDRESS(ROW(),COLUMN())))</formula>
    </cfRule>
  </conditionalFormatting>
  <conditionalFormatting sqref="AO43:AT43">
    <cfRule type="expression" dxfId="1996" priority="2962">
      <formula>INDIRECT(ADDRESS(ROW(),COLUMN()))=TRUNC(INDIRECT(ADDRESS(ROW(),COLUMN())))</formula>
    </cfRule>
  </conditionalFormatting>
  <conditionalFormatting sqref="AU43">
    <cfRule type="expression" dxfId="1995" priority="2960">
      <formula>INDIRECT(ADDRESS(ROW(),COLUMN()))=TRUNC(INDIRECT(ADDRESS(ROW(),COLUMN())))</formula>
    </cfRule>
  </conditionalFormatting>
  <conditionalFormatting sqref="AV43:AW43">
    <cfRule type="expression" dxfId="1994" priority="2958">
      <formula>INDIRECT(ADDRESS(ROW(),COLUMN()))=TRUNC(INDIRECT(ADDRESS(ROW(),COLUMN())))</formula>
    </cfRule>
  </conditionalFormatting>
  <conditionalFormatting sqref="S46">
    <cfRule type="expression" dxfId="1993" priority="2956">
      <formula>INDIRECT(ADDRESS(ROW(),COLUMN()))=TRUNC(INDIRECT(ADDRESS(ROW(),COLUMN())))</formula>
    </cfRule>
  </conditionalFormatting>
  <conditionalFormatting sqref="T46:Y46">
    <cfRule type="expression" dxfId="1992" priority="2954">
      <formula>INDIRECT(ADDRESS(ROW(),COLUMN()))=TRUNC(INDIRECT(ADDRESS(ROW(),COLUMN())))</formula>
    </cfRule>
  </conditionalFormatting>
  <conditionalFormatting sqref="Z46">
    <cfRule type="expression" dxfId="1991" priority="2952">
      <formula>INDIRECT(ADDRESS(ROW(),COLUMN()))=TRUNC(INDIRECT(ADDRESS(ROW(),COLUMN())))</formula>
    </cfRule>
  </conditionalFormatting>
  <conditionalFormatting sqref="AA46:AF46">
    <cfRule type="expression" dxfId="1990" priority="2950">
      <formula>INDIRECT(ADDRESS(ROW(),COLUMN()))=TRUNC(INDIRECT(ADDRESS(ROW(),COLUMN())))</formula>
    </cfRule>
  </conditionalFormatting>
  <conditionalFormatting sqref="AG46">
    <cfRule type="expression" dxfId="1989" priority="2948">
      <formula>INDIRECT(ADDRESS(ROW(),COLUMN()))=TRUNC(INDIRECT(ADDRESS(ROW(),COLUMN())))</formula>
    </cfRule>
  </conditionalFormatting>
  <conditionalFormatting sqref="AH46:AM46">
    <cfRule type="expression" dxfId="1988" priority="2946">
      <formula>INDIRECT(ADDRESS(ROW(),COLUMN()))=TRUNC(INDIRECT(ADDRESS(ROW(),COLUMN())))</formula>
    </cfRule>
  </conditionalFormatting>
  <conditionalFormatting sqref="AN46">
    <cfRule type="expression" dxfId="1987" priority="2944">
      <formula>INDIRECT(ADDRESS(ROW(),COLUMN()))=TRUNC(INDIRECT(ADDRESS(ROW(),COLUMN())))</formula>
    </cfRule>
  </conditionalFormatting>
  <conditionalFormatting sqref="AO46:AT46">
    <cfRule type="expression" dxfId="1986" priority="2942">
      <formula>INDIRECT(ADDRESS(ROW(),COLUMN()))=TRUNC(INDIRECT(ADDRESS(ROW(),COLUMN())))</formula>
    </cfRule>
  </conditionalFormatting>
  <conditionalFormatting sqref="AU46">
    <cfRule type="expression" dxfId="1985" priority="2940">
      <formula>INDIRECT(ADDRESS(ROW(),COLUMN()))=TRUNC(INDIRECT(ADDRESS(ROW(),COLUMN())))</formula>
    </cfRule>
  </conditionalFormatting>
  <conditionalFormatting sqref="AV46:AW46">
    <cfRule type="expression" dxfId="1984" priority="2938">
      <formula>INDIRECT(ADDRESS(ROW(),COLUMN()))=TRUNC(INDIRECT(ADDRESS(ROW(),COLUMN())))</formula>
    </cfRule>
  </conditionalFormatting>
  <conditionalFormatting sqref="S49">
    <cfRule type="expression" dxfId="1983" priority="2936">
      <formula>INDIRECT(ADDRESS(ROW(),COLUMN()))=TRUNC(INDIRECT(ADDRESS(ROW(),COLUMN())))</formula>
    </cfRule>
  </conditionalFormatting>
  <conditionalFormatting sqref="T49:Y49">
    <cfRule type="expression" dxfId="1982" priority="2934">
      <formula>INDIRECT(ADDRESS(ROW(),COLUMN()))=TRUNC(INDIRECT(ADDRESS(ROW(),COLUMN())))</formula>
    </cfRule>
  </conditionalFormatting>
  <conditionalFormatting sqref="Z49">
    <cfRule type="expression" dxfId="1981" priority="2932">
      <formula>INDIRECT(ADDRESS(ROW(),COLUMN()))=TRUNC(INDIRECT(ADDRESS(ROW(),COLUMN())))</formula>
    </cfRule>
  </conditionalFormatting>
  <conditionalFormatting sqref="AA49:AF49">
    <cfRule type="expression" dxfId="1980" priority="2930">
      <formula>INDIRECT(ADDRESS(ROW(),COLUMN()))=TRUNC(INDIRECT(ADDRESS(ROW(),COLUMN())))</formula>
    </cfRule>
  </conditionalFormatting>
  <conditionalFormatting sqref="AG49">
    <cfRule type="expression" dxfId="1979" priority="2928">
      <formula>INDIRECT(ADDRESS(ROW(),COLUMN()))=TRUNC(INDIRECT(ADDRESS(ROW(),COLUMN())))</formula>
    </cfRule>
  </conditionalFormatting>
  <conditionalFormatting sqref="AX184:BA185">
    <cfRule type="expression" dxfId="1978" priority="1997">
      <formula>INDIRECT(ADDRESS(ROW(),COLUMN()))=TRUNC(INDIRECT(ADDRESS(ROW(),COLUMN())))</formula>
    </cfRule>
  </conditionalFormatting>
  <conditionalFormatting sqref="AH49:AM49">
    <cfRule type="expression" dxfId="1977" priority="2926">
      <formula>INDIRECT(ADDRESS(ROW(),COLUMN()))=TRUNC(INDIRECT(ADDRESS(ROW(),COLUMN())))</formula>
    </cfRule>
  </conditionalFormatting>
  <conditionalFormatting sqref="S184">
    <cfRule type="expression" dxfId="1976" priority="1995">
      <formula>INDIRECT(ADDRESS(ROW(),COLUMN()))=TRUNC(INDIRECT(ADDRESS(ROW(),COLUMN())))</formula>
    </cfRule>
  </conditionalFormatting>
  <conditionalFormatting sqref="AN49">
    <cfRule type="expression" dxfId="1975" priority="2924">
      <formula>INDIRECT(ADDRESS(ROW(),COLUMN()))=TRUNC(INDIRECT(ADDRESS(ROW(),COLUMN())))</formula>
    </cfRule>
  </conditionalFormatting>
  <conditionalFormatting sqref="T184:Y184">
    <cfRule type="expression" dxfId="1974" priority="1993">
      <formula>INDIRECT(ADDRESS(ROW(),COLUMN()))=TRUNC(INDIRECT(ADDRESS(ROW(),COLUMN())))</formula>
    </cfRule>
  </conditionalFormatting>
  <conditionalFormatting sqref="AO49:AT49">
    <cfRule type="expression" dxfId="1973" priority="2922">
      <formula>INDIRECT(ADDRESS(ROW(),COLUMN()))=TRUNC(INDIRECT(ADDRESS(ROW(),COLUMN())))</formula>
    </cfRule>
  </conditionalFormatting>
  <conditionalFormatting sqref="Z184">
    <cfRule type="expression" dxfId="1972" priority="1991">
      <formula>INDIRECT(ADDRESS(ROW(),COLUMN()))=TRUNC(INDIRECT(ADDRESS(ROW(),COLUMN())))</formula>
    </cfRule>
  </conditionalFormatting>
  <conditionalFormatting sqref="AU49">
    <cfRule type="expression" dxfId="1971" priority="2920">
      <formula>INDIRECT(ADDRESS(ROW(),COLUMN()))=TRUNC(INDIRECT(ADDRESS(ROW(),COLUMN())))</formula>
    </cfRule>
  </conditionalFormatting>
  <conditionalFormatting sqref="AA184:AF184">
    <cfRule type="expression" dxfId="1970" priority="1989">
      <formula>INDIRECT(ADDRESS(ROW(),COLUMN()))=TRUNC(INDIRECT(ADDRESS(ROW(),COLUMN())))</formula>
    </cfRule>
  </conditionalFormatting>
  <conditionalFormatting sqref="AV49:AW49">
    <cfRule type="expression" dxfId="1969" priority="2918">
      <formula>INDIRECT(ADDRESS(ROW(),COLUMN()))=TRUNC(INDIRECT(ADDRESS(ROW(),COLUMN())))</formula>
    </cfRule>
  </conditionalFormatting>
  <conditionalFormatting sqref="S52">
    <cfRule type="expression" dxfId="1968" priority="2916">
      <formula>INDIRECT(ADDRESS(ROW(),COLUMN()))=TRUNC(INDIRECT(ADDRESS(ROW(),COLUMN())))</formula>
    </cfRule>
  </conditionalFormatting>
  <conditionalFormatting sqref="T52:Y52">
    <cfRule type="expression" dxfId="1967" priority="2914">
      <formula>INDIRECT(ADDRESS(ROW(),COLUMN()))=TRUNC(INDIRECT(ADDRESS(ROW(),COLUMN())))</formula>
    </cfRule>
  </conditionalFormatting>
  <conditionalFormatting sqref="Z52">
    <cfRule type="expression" dxfId="1966" priority="2912">
      <formula>INDIRECT(ADDRESS(ROW(),COLUMN()))=TRUNC(INDIRECT(ADDRESS(ROW(),COLUMN())))</formula>
    </cfRule>
  </conditionalFormatting>
  <conditionalFormatting sqref="AA52:AF52">
    <cfRule type="expression" dxfId="1965" priority="2910">
      <formula>INDIRECT(ADDRESS(ROW(),COLUMN()))=TRUNC(INDIRECT(ADDRESS(ROW(),COLUMN())))</formula>
    </cfRule>
  </conditionalFormatting>
  <conditionalFormatting sqref="AG52">
    <cfRule type="expression" dxfId="1964" priority="2908">
      <formula>INDIRECT(ADDRESS(ROW(),COLUMN()))=TRUNC(INDIRECT(ADDRESS(ROW(),COLUMN())))</formula>
    </cfRule>
  </conditionalFormatting>
  <conditionalFormatting sqref="AG184">
    <cfRule type="expression" dxfId="1963" priority="1987">
      <formula>INDIRECT(ADDRESS(ROW(),COLUMN()))=TRUNC(INDIRECT(ADDRESS(ROW(),COLUMN())))</formula>
    </cfRule>
  </conditionalFormatting>
  <conditionalFormatting sqref="AH52:AM52">
    <cfRule type="expression" dxfId="1962" priority="2906">
      <formula>INDIRECT(ADDRESS(ROW(),COLUMN()))=TRUNC(INDIRECT(ADDRESS(ROW(),COLUMN())))</formula>
    </cfRule>
  </conditionalFormatting>
  <conditionalFormatting sqref="AH184:AM184">
    <cfRule type="expression" dxfId="1961" priority="1985">
      <formula>INDIRECT(ADDRESS(ROW(),COLUMN()))=TRUNC(INDIRECT(ADDRESS(ROW(),COLUMN())))</formula>
    </cfRule>
  </conditionalFormatting>
  <conditionalFormatting sqref="AN52">
    <cfRule type="expression" dxfId="1960" priority="2904">
      <formula>INDIRECT(ADDRESS(ROW(),COLUMN()))=TRUNC(INDIRECT(ADDRESS(ROW(),COLUMN())))</formula>
    </cfRule>
  </conditionalFormatting>
  <conditionalFormatting sqref="AN184">
    <cfRule type="expression" dxfId="1959" priority="1983">
      <formula>INDIRECT(ADDRESS(ROW(),COLUMN()))=TRUNC(INDIRECT(ADDRESS(ROW(),COLUMN())))</formula>
    </cfRule>
  </conditionalFormatting>
  <conditionalFormatting sqref="AO52:AT52">
    <cfRule type="expression" dxfId="1958" priority="2902">
      <formula>INDIRECT(ADDRESS(ROW(),COLUMN()))=TRUNC(INDIRECT(ADDRESS(ROW(),COLUMN())))</formula>
    </cfRule>
  </conditionalFormatting>
  <conditionalFormatting sqref="AO184:AT184">
    <cfRule type="expression" dxfId="1957" priority="1981">
      <formula>INDIRECT(ADDRESS(ROW(),COLUMN()))=TRUNC(INDIRECT(ADDRESS(ROW(),COLUMN())))</formula>
    </cfRule>
  </conditionalFormatting>
  <conditionalFormatting sqref="AU52">
    <cfRule type="expression" dxfId="1956" priority="2900">
      <formula>INDIRECT(ADDRESS(ROW(),COLUMN()))=TRUNC(INDIRECT(ADDRESS(ROW(),COLUMN())))</formula>
    </cfRule>
  </conditionalFormatting>
  <conditionalFormatting sqref="AU184">
    <cfRule type="expression" dxfId="1955" priority="1979">
      <formula>INDIRECT(ADDRESS(ROW(),COLUMN()))=TRUNC(INDIRECT(ADDRESS(ROW(),COLUMN())))</formula>
    </cfRule>
  </conditionalFormatting>
  <conditionalFormatting sqref="AV52:AW52">
    <cfRule type="expression" dxfId="1954" priority="2898">
      <formula>INDIRECT(ADDRESS(ROW(),COLUMN()))=TRUNC(INDIRECT(ADDRESS(ROW(),COLUMN())))</formula>
    </cfRule>
  </conditionalFormatting>
  <conditionalFormatting sqref="S55">
    <cfRule type="expression" dxfId="1953" priority="2896">
      <formula>INDIRECT(ADDRESS(ROW(),COLUMN()))=TRUNC(INDIRECT(ADDRESS(ROW(),COLUMN())))</formula>
    </cfRule>
  </conditionalFormatting>
  <conditionalFormatting sqref="T55:Y55">
    <cfRule type="expression" dxfId="1952" priority="2894">
      <formula>INDIRECT(ADDRESS(ROW(),COLUMN()))=TRUNC(INDIRECT(ADDRESS(ROW(),COLUMN())))</formula>
    </cfRule>
  </conditionalFormatting>
  <conditionalFormatting sqref="Z55">
    <cfRule type="expression" dxfId="1951" priority="2892">
      <formula>INDIRECT(ADDRESS(ROW(),COLUMN()))=TRUNC(INDIRECT(ADDRESS(ROW(),COLUMN())))</formula>
    </cfRule>
  </conditionalFormatting>
  <conditionalFormatting sqref="AA55:AF55">
    <cfRule type="expression" dxfId="1950" priority="2890">
      <formula>INDIRECT(ADDRESS(ROW(),COLUMN()))=TRUNC(INDIRECT(ADDRESS(ROW(),COLUMN())))</formula>
    </cfRule>
  </conditionalFormatting>
  <conditionalFormatting sqref="AG55">
    <cfRule type="expression" dxfId="1949" priority="2888">
      <formula>INDIRECT(ADDRESS(ROW(),COLUMN()))=TRUNC(INDIRECT(ADDRESS(ROW(),COLUMN())))</formula>
    </cfRule>
  </conditionalFormatting>
  <conditionalFormatting sqref="AV184:AW184">
    <cfRule type="expression" dxfId="1948" priority="1977">
      <formula>INDIRECT(ADDRESS(ROW(),COLUMN()))=TRUNC(INDIRECT(ADDRESS(ROW(),COLUMN())))</formula>
    </cfRule>
  </conditionalFormatting>
  <conditionalFormatting sqref="AH55:AM55">
    <cfRule type="expression" dxfId="1947" priority="2886">
      <formula>INDIRECT(ADDRESS(ROW(),COLUMN()))=TRUNC(INDIRECT(ADDRESS(ROW(),COLUMN())))</formula>
    </cfRule>
  </conditionalFormatting>
  <conditionalFormatting sqref="AN55">
    <cfRule type="expression" dxfId="1946" priority="2884">
      <formula>INDIRECT(ADDRESS(ROW(),COLUMN()))=TRUNC(INDIRECT(ADDRESS(ROW(),COLUMN())))</formula>
    </cfRule>
  </conditionalFormatting>
  <conditionalFormatting sqref="AO55:AT55">
    <cfRule type="expression" dxfId="1945" priority="2882">
      <formula>INDIRECT(ADDRESS(ROW(),COLUMN()))=TRUNC(INDIRECT(ADDRESS(ROW(),COLUMN())))</formula>
    </cfRule>
  </conditionalFormatting>
  <conditionalFormatting sqref="AU55">
    <cfRule type="expression" dxfId="1944" priority="2880">
      <formula>INDIRECT(ADDRESS(ROW(),COLUMN()))=TRUNC(INDIRECT(ADDRESS(ROW(),COLUMN())))</formula>
    </cfRule>
  </conditionalFormatting>
  <conditionalFormatting sqref="AV55:AW55">
    <cfRule type="expression" dxfId="1943" priority="2878">
      <formula>INDIRECT(ADDRESS(ROW(),COLUMN()))=TRUNC(INDIRECT(ADDRESS(ROW(),COLUMN())))</formula>
    </cfRule>
  </conditionalFormatting>
  <conditionalFormatting sqref="S58">
    <cfRule type="expression" dxfId="1942" priority="2876">
      <formula>INDIRECT(ADDRESS(ROW(),COLUMN()))=TRUNC(INDIRECT(ADDRESS(ROW(),COLUMN())))</formula>
    </cfRule>
  </conditionalFormatting>
  <conditionalFormatting sqref="T58:Y58">
    <cfRule type="expression" dxfId="1941" priority="2874">
      <formula>INDIRECT(ADDRESS(ROW(),COLUMN()))=TRUNC(INDIRECT(ADDRESS(ROW(),COLUMN())))</formula>
    </cfRule>
  </conditionalFormatting>
  <conditionalFormatting sqref="Z58">
    <cfRule type="expression" dxfId="1940" priority="2872">
      <formula>INDIRECT(ADDRESS(ROW(),COLUMN()))=TRUNC(INDIRECT(ADDRESS(ROW(),COLUMN())))</formula>
    </cfRule>
  </conditionalFormatting>
  <conditionalFormatting sqref="AA58:AF58">
    <cfRule type="expression" dxfId="1939" priority="2870">
      <formula>INDIRECT(ADDRESS(ROW(),COLUMN()))=TRUNC(INDIRECT(ADDRESS(ROW(),COLUMN())))</formula>
    </cfRule>
  </conditionalFormatting>
  <conditionalFormatting sqref="AG58">
    <cfRule type="expression" dxfId="1938" priority="2868">
      <formula>INDIRECT(ADDRESS(ROW(),COLUMN()))=TRUNC(INDIRECT(ADDRESS(ROW(),COLUMN())))</formula>
    </cfRule>
  </conditionalFormatting>
  <conditionalFormatting sqref="AH58:AM58">
    <cfRule type="expression" dxfId="1937" priority="2866">
      <formula>INDIRECT(ADDRESS(ROW(),COLUMN()))=TRUNC(INDIRECT(ADDRESS(ROW(),COLUMN())))</formula>
    </cfRule>
  </conditionalFormatting>
  <conditionalFormatting sqref="AN58">
    <cfRule type="expression" dxfId="1936" priority="2864">
      <formula>INDIRECT(ADDRESS(ROW(),COLUMN()))=TRUNC(INDIRECT(ADDRESS(ROW(),COLUMN())))</formula>
    </cfRule>
  </conditionalFormatting>
  <conditionalFormatting sqref="AO58:AT58">
    <cfRule type="expression" dxfId="1935" priority="2862">
      <formula>INDIRECT(ADDRESS(ROW(),COLUMN()))=TRUNC(INDIRECT(ADDRESS(ROW(),COLUMN())))</formula>
    </cfRule>
  </conditionalFormatting>
  <conditionalFormatting sqref="AU58">
    <cfRule type="expression" dxfId="1934" priority="2860">
      <formula>INDIRECT(ADDRESS(ROW(),COLUMN()))=TRUNC(INDIRECT(ADDRESS(ROW(),COLUMN())))</formula>
    </cfRule>
  </conditionalFormatting>
  <conditionalFormatting sqref="AV58:AW58">
    <cfRule type="expression" dxfId="1933" priority="2858">
      <formula>INDIRECT(ADDRESS(ROW(),COLUMN()))=TRUNC(INDIRECT(ADDRESS(ROW(),COLUMN())))</formula>
    </cfRule>
  </conditionalFormatting>
  <conditionalFormatting sqref="S61">
    <cfRule type="expression" dxfId="1932" priority="2856">
      <formula>INDIRECT(ADDRESS(ROW(),COLUMN()))=TRUNC(INDIRECT(ADDRESS(ROW(),COLUMN())))</formula>
    </cfRule>
  </conditionalFormatting>
  <conditionalFormatting sqref="T61:Y61">
    <cfRule type="expression" dxfId="1931" priority="2854">
      <formula>INDIRECT(ADDRESS(ROW(),COLUMN()))=TRUNC(INDIRECT(ADDRESS(ROW(),COLUMN())))</formula>
    </cfRule>
  </conditionalFormatting>
  <conditionalFormatting sqref="Z61">
    <cfRule type="expression" dxfId="1930" priority="2852">
      <formula>INDIRECT(ADDRESS(ROW(),COLUMN()))=TRUNC(INDIRECT(ADDRESS(ROW(),COLUMN())))</formula>
    </cfRule>
  </conditionalFormatting>
  <conditionalFormatting sqref="AA61:AF61">
    <cfRule type="expression" dxfId="1929" priority="2850">
      <formula>INDIRECT(ADDRESS(ROW(),COLUMN()))=TRUNC(INDIRECT(ADDRESS(ROW(),COLUMN())))</formula>
    </cfRule>
  </conditionalFormatting>
  <conditionalFormatting sqref="AG61">
    <cfRule type="expression" dxfId="1928" priority="2848">
      <formula>INDIRECT(ADDRESS(ROW(),COLUMN()))=TRUNC(INDIRECT(ADDRESS(ROW(),COLUMN())))</formula>
    </cfRule>
  </conditionalFormatting>
  <conditionalFormatting sqref="AH61:AM61">
    <cfRule type="expression" dxfId="1927" priority="2846">
      <formula>INDIRECT(ADDRESS(ROW(),COLUMN()))=TRUNC(INDIRECT(ADDRESS(ROW(),COLUMN())))</formula>
    </cfRule>
  </conditionalFormatting>
  <conditionalFormatting sqref="AX190:BA191">
    <cfRule type="expression" dxfId="1926" priority="1955">
      <formula>INDIRECT(ADDRESS(ROW(),COLUMN()))=TRUNC(INDIRECT(ADDRESS(ROW(),COLUMN())))</formula>
    </cfRule>
  </conditionalFormatting>
  <conditionalFormatting sqref="AN61">
    <cfRule type="expression" dxfId="1925" priority="2844">
      <formula>INDIRECT(ADDRESS(ROW(),COLUMN()))=TRUNC(INDIRECT(ADDRESS(ROW(),COLUMN())))</formula>
    </cfRule>
  </conditionalFormatting>
  <conditionalFormatting sqref="S190">
    <cfRule type="expression" dxfId="1924" priority="1953">
      <formula>INDIRECT(ADDRESS(ROW(),COLUMN()))=TRUNC(INDIRECT(ADDRESS(ROW(),COLUMN())))</formula>
    </cfRule>
  </conditionalFormatting>
  <conditionalFormatting sqref="AO61:AT61">
    <cfRule type="expression" dxfId="1923" priority="2842">
      <formula>INDIRECT(ADDRESS(ROW(),COLUMN()))=TRUNC(INDIRECT(ADDRESS(ROW(),COLUMN())))</formula>
    </cfRule>
  </conditionalFormatting>
  <conditionalFormatting sqref="T190:Y190">
    <cfRule type="expression" dxfId="1922" priority="1951">
      <formula>INDIRECT(ADDRESS(ROW(),COLUMN()))=TRUNC(INDIRECT(ADDRESS(ROW(),COLUMN())))</formula>
    </cfRule>
  </conditionalFormatting>
  <conditionalFormatting sqref="AU61">
    <cfRule type="expression" dxfId="1921" priority="2840">
      <formula>INDIRECT(ADDRESS(ROW(),COLUMN()))=TRUNC(INDIRECT(ADDRESS(ROW(),COLUMN())))</formula>
    </cfRule>
  </conditionalFormatting>
  <conditionalFormatting sqref="Z190">
    <cfRule type="expression" dxfId="1920" priority="1949">
      <formula>INDIRECT(ADDRESS(ROW(),COLUMN()))=TRUNC(INDIRECT(ADDRESS(ROW(),COLUMN())))</formula>
    </cfRule>
  </conditionalFormatting>
  <conditionalFormatting sqref="AV61:AW61">
    <cfRule type="expression" dxfId="1919" priority="2838">
      <formula>INDIRECT(ADDRESS(ROW(),COLUMN()))=TRUNC(INDIRECT(ADDRESS(ROW(),COLUMN())))</formula>
    </cfRule>
  </conditionalFormatting>
  <conditionalFormatting sqref="AX64:BA65">
    <cfRule type="expression" dxfId="1918" priority="2837">
      <formula>INDIRECT(ADDRESS(ROW(),COLUMN()))=TRUNC(INDIRECT(ADDRESS(ROW(),COLUMN())))</formula>
    </cfRule>
  </conditionalFormatting>
  <conditionalFormatting sqref="AV187:AW187">
    <cfRule type="expression" dxfId="1917" priority="1956">
      <formula>INDIRECT(ADDRESS(ROW(),COLUMN()))=TRUNC(INDIRECT(ADDRESS(ROW(),COLUMN())))</formula>
    </cfRule>
  </conditionalFormatting>
  <conditionalFormatting sqref="S64">
    <cfRule type="expression" dxfId="1916" priority="2835">
      <formula>INDIRECT(ADDRESS(ROW(),COLUMN()))=TRUNC(INDIRECT(ADDRESS(ROW(),COLUMN())))</formula>
    </cfRule>
  </conditionalFormatting>
  <conditionalFormatting sqref="T64:Y64">
    <cfRule type="expression" dxfId="1915" priority="2833">
      <formula>INDIRECT(ADDRESS(ROW(),COLUMN()))=TRUNC(INDIRECT(ADDRESS(ROW(),COLUMN())))</formula>
    </cfRule>
  </conditionalFormatting>
  <conditionalFormatting sqref="Z64">
    <cfRule type="expression" dxfId="1914" priority="2831">
      <formula>INDIRECT(ADDRESS(ROW(),COLUMN()))=TRUNC(INDIRECT(ADDRESS(ROW(),COLUMN())))</formula>
    </cfRule>
  </conditionalFormatting>
  <conditionalFormatting sqref="AA64:AF64">
    <cfRule type="expression" dxfId="1913" priority="2829">
      <formula>INDIRECT(ADDRESS(ROW(),COLUMN()))=TRUNC(INDIRECT(ADDRESS(ROW(),COLUMN())))</formula>
    </cfRule>
  </conditionalFormatting>
  <conditionalFormatting sqref="AG64">
    <cfRule type="expression" dxfId="1912" priority="2827">
      <formula>INDIRECT(ADDRESS(ROW(),COLUMN()))=TRUNC(INDIRECT(ADDRESS(ROW(),COLUMN())))</formula>
    </cfRule>
  </conditionalFormatting>
  <conditionalFormatting sqref="AH64:AM64">
    <cfRule type="expression" dxfId="1911" priority="2825">
      <formula>INDIRECT(ADDRESS(ROW(),COLUMN()))=TRUNC(INDIRECT(ADDRESS(ROW(),COLUMN())))</formula>
    </cfRule>
  </conditionalFormatting>
  <conditionalFormatting sqref="AN64">
    <cfRule type="expression" dxfId="1910" priority="2823">
      <formula>INDIRECT(ADDRESS(ROW(),COLUMN()))=TRUNC(INDIRECT(ADDRESS(ROW(),COLUMN())))</formula>
    </cfRule>
  </conditionalFormatting>
  <conditionalFormatting sqref="AO64:AT64">
    <cfRule type="expression" dxfId="1909" priority="2821">
      <formula>INDIRECT(ADDRESS(ROW(),COLUMN()))=TRUNC(INDIRECT(ADDRESS(ROW(),COLUMN())))</formula>
    </cfRule>
  </conditionalFormatting>
  <conditionalFormatting sqref="AU64">
    <cfRule type="expression" dxfId="1908" priority="2819">
      <formula>INDIRECT(ADDRESS(ROW(),COLUMN()))=TRUNC(INDIRECT(ADDRESS(ROW(),COLUMN())))</formula>
    </cfRule>
  </conditionalFormatting>
  <conditionalFormatting sqref="AV64:AW64">
    <cfRule type="expression" dxfId="1907" priority="2817">
      <formula>INDIRECT(ADDRESS(ROW(),COLUMN()))=TRUNC(INDIRECT(ADDRESS(ROW(),COLUMN())))</formula>
    </cfRule>
  </conditionalFormatting>
  <conditionalFormatting sqref="AX67:BA68">
    <cfRule type="expression" dxfId="1906" priority="2816">
      <formula>INDIRECT(ADDRESS(ROW(),COLUMN()))=TRUNC(INDIRECT(ADDRESS(ROW(),COLUMN())))</formula>
    </cfRule>
  </conditionalFormatting>
  <conditionalFormatting sqref="AG190">
    <cfRule type="expression" dxfId="1905" priority="1945">
      <formula>INDIRECT(ADDRESS(ROW(),COLUMN()))=TRUNC(INDIRECT(ADDRESS(ROW(),COLUMN())))</formula>
    </cfRule>
  </conditionalFormatting>
  <conditionalFormatting sqref="S67">
    <cfRule type="expression" dxfId="1904" priority="2814">
      <formula>INDIRECT(ADDRESS(ROW(),COLUMN()))=TRUNC(INDIRECT(ADDRESS(ROW(),COLUMN())))</formula>
    </cfRule>
  </conditionalFormatting>
  <conditionalFormatting sqref="AH190:AM190">
    <cfRule type="expression" dxfId="1903" priority="1943">
      <formula>INDIRECT(ADDRESS(ROW(),COLUMN()))=TRUNC(INDIRECT(ADDRESS(ROW(),COLUMN())))</formula>
    </cfRule>
  </conditionalFormatting>
  <conditionalFormatting sqref="T67:Y67">
    <cfRule type="expression" dxfId="1902" priority="2812">
      <formula>INDIRECT(ADDRESS(ROW(),COLUMN()))=TRUNC(INDIRECT(ADDRESS(ROW(),COLUMN())))</formula>
    </cfRule>
  </conditionalFormatting>
  <conditionalFormatting sqref="AN190">
    <cfRule type="expression" dxfId="1901" priority="1941">
      <formula>INDIRECT(ADDRESS(ROW(),COLUMN()))=TRUNC(INDIRECT(ADDRESS(ROW(),COLUMN())))</formula>
    </cfRule>
  </conditionalFormatting>
  <conditionalFormatting sqref="Z67">
    <cfRule type="expression" dxfId="1900" priority="2810">
      <formula>INDIRECT(ADDRESS(ROW(),COLUMN()))=TRUNC(INDIRECT(ADDRESS(ROW(),COLUMN())))</formula>
    </cfRule>
  </conditionalFormatting>
  <conditionalFormatting sqref="AO190:AT190">
    <cfRule type="expression" dxfId="1899" priority="1939">
      <formula>INDIRECT(ADDRESS(ROW(),COLUMN()))=TRUNC(INDIRECT(ADDRESS(ROW(),COLUMN())))</formula>
    </cfRule>
  </conditionalFormatting>
  <conditionalFormatting sqref="AA67:AF67">
    <cfRule type="expression" dxfId="1898" priority="2808">
      <formula>INDIRECT(ADDRESS(ROW(),COLUMN()))=TRUNC(INDIRECT(ADDRESS(ROW(),COLUMN())))</formula>
    </cfRule>
  </conditionalFormatting>
  <conditionalFormatting sqref="AU190">
    <cfRule type="expression" dxfId="1897" priority="1937">
      <formula>INDIRECT(ADDRESS(ROW(),COLUMN()))=TRUNC(INDIRECT(ADDRESS(ROW(),COLUMN())))</formula>
    </cfRule>
  </conditionalFormatting>
  <conditionalFormatting sqref="AG67">
    <cfRule type="expression" dxfId="1896" priority="2806">
      <formula>INDIRECT(ADDRESS(ROW(),COLUMN()))=TRUNC(INDIRECT(ADDRESS(ROW(),COLUMN())))</formula>
    </cfRule>
  </conditionalFormatting>
  <conditionalFormatting sqref="AV190:AW190">
    <cfRule type="expression" dxfId="1895" priority="1935">
      <formula>INDIRECT(ADDRESS(ROW(),COLUMN()))=TRUNC(INDIRECT(ADDRESS(ROW(),COLUMN())))</formula>
    </cfRule>
  </conditionalFormatting>
  <conditionalFormatting sqref="AH67:AM67">
    <cfRule type="expression" dxfId="1894" priority="2804">
      <formula>INDIRECT(ADDRESS(ROW(),COLUMN()))=TRUNC(INDIRECT(ADDRESS(ROW(),COLUMN())))</formula>
    </cfRule>
  </conditionalFormatting>
  <conditionalFormatting sqref="AN67">
    <cfRule type="expression" dxfId="1893" priority="2802">
      <formula>INDIRECT(ADDRESS(ROW(),COLUMN()))=TRUNC(INDIRECT(ADDRESS(ROW(),COLUMN())))</formula>
    </cfRule>
  </conditionalFormatting>
  <conditionalFormatting sqref="AO67:AT67">
    <cfRule type="expression" dxfId="1892" priority="2800">
      <formula>INDIRECT(ADDRESS(ROW(),COLUMN()))=TRUNC(INDIRECT(ADDRESS(ROW(),COLUMN())))</formula>
    </cfRule>
  </conditionalFormatting>
  <conditionalFormatting sqref="AU67">
    <cfRule type="expression" dxfId="1891" priority="2798">
      <formula>INDIRECT(ADDRESS(ROW(),COLUMN()))=TRUNC(INDIRECT(ADDRESS(ROW(),COLUMN())))</formula>
    </cfRule>
  </conditionalFormatting>
  <conditionalFormatting sqref="AV67:AW67">
    <cfRule type="expression" dxfId="1890" priority="2796">
      <formula>INDIRECT(ADDRESS(ROW(),COLUMN()))=TRUNC(INDIRECT(ADDRESS(ROW(),COLUMN())))</formula>
    </cfRule>
  </conditionalFormatting>
  <conditionalFormatting sqref="AX70:BA71">
    <cfRule type="expression" dxfId="1889" priority="2795">
      <formula>INDIRECT(ADDRESS(ROW(),COLUMN()))=TRUNC(INDIRECT(ADDRESS(ROW(),COLUMN())))</formula>
    </cfRule>
  </conditionalFormatting>
  <conditionalFormatting sqref="AX193:BA194">
    <cfRule type="expression" dxfId="1888" priority="1934">
      <formula>INDIRECT(ADDRESS(ROW(),COLUMN()))=TRUNC(INDIRECT(ADDRESS(ROW(),COLUMN())))</formula>
    </cfRule>
  </conditionalFormatting>
  <conditionalFormatting sqref="S70">
    <cfRule type="expression" dxfId="1887" priority="2793">
      <formula>INDIRECT(ADDRESS(ROW(),COLUMN()))=TRUNC(INDIRECT(ADDRESS(ROW(),COLUMN())))</formula>
    </cfRule>
  </conditionalFormatting>
  <conditionalFormatting sqref="S193">
    <cfRule type="expression" dxfId="1886" priority="1932">
      <formula>INDIRECT(ADDRESS(ROW(),COLUMN()))=TRUNC(INDIRECT(ADDRESS(ROW(),COLUMN())))</formula>
    </cfRule>
  </conditionalFormatting>
  <conditionalFormatting sqref="T70:Y70">
    <cfRule type="expression" dxfId="1885" priority="2791">
      <formula>INDIRECT(ADDRESS(ROW(),COLUMN()))=TRUNC(INDIRECT(ADDRESS(ROW(),COLUMN())))</formula>
    </cfRule>
  </conditionalFormatting>
  <conditionalFormatting sqref="T193:Y193">
    <cfRule type="expression" dxfId="1884" priority="1930">
      <formula>INDIRECT(ADDRESS(ROW(),COLUMN()))=TRUNC(INDIRECT(ADDRESS(ROW(),COLUMN())))</formula>
    </cfRule>
  </conditionalFormatting>
  <conditionalFormatting sqref="Z70">
    <cfRule type="expression" dxfId="1883" priority="2789">
      <formula>INDIRECT(ADDRESS(ROW(),COLUMN()))=TRUNC(INDIRECT(ADDRESS(ROW(),COLUMN())))</formula>
    </cfRule>
  </conditionalFormatting>
  <conditionalFormatting sqref="Z193">
    <cfRule type="expression" dxfId="1882" priority="1928">
      <formula>INDIRECT(ADDRESS(ROW(),COLUMN()))=TRUNC(INDIRECT(ADDRESS(ROW(),COLUMN())))</formula>
    </cfRule>
  </conditionalFormatting>
  <conditionalFormatting sqref="AA70:AF70">
    <cfRule type="expression" dxfId="1881" priority="2787">
      <formula>INDIRECT(ADDRESS(ROW(),COLUMN()))=TRUNC(INDIRECT(ADDRESS(ROW(),COLUMN())))</formula>
    </cfRule>
  </conditionalFormatting>
  <conditionalFormatting sqref="AA193:AF193">
    <cfRule type="expression" dxfId="1880" priority="1926">
      <formula>INDIRECT(ADDRESS(ROW(),COLUMN()))=TRUNC(INDIRECT(ADDRESS(ROW(),COLUMN())))</formula>
    </cfRule>
  </conditionalFormatting>
  <conditionalFormatting sqref="AG70">
    <cfRule type="expression" dxfId="1879" priority="2785">
      <formula>INDIRECT(ADDRESS(ROW(),COLUMN()))=TRUNC(INDIRECT(ADDRESS(ROW(),COLUMN())))</formula>
    </cfRule>
  </conditionalFormatting>
  <conditionalFormatting sqref="AG193">
    <cfRule type="expression" dxfId="1878" priority="1924">
      <formula>INDIRECT(ADDRESS(ROW(),COLUMN()))=TRUNC(INDIRECT(ADDRESS(ROW(),COLUMN())))</formula>
    </cfRule>
  </conditionalFormatting>
  <conditionalFormatting sqref="AH70:AM70">
    <cfRule type="expression" dxfId="1877" priority="2783">
      <formula>INDIRECT(ADDRESS(ROW(),COLUMN()))=TRUNC(INDIRECT(ADDRESS(ROW(),COLUMN())))</formula>
    </cfRule>
  </conditionalFormatting>
  <conditionalFormatting sqref="AH193:AM193">
    <cfRule type="expression" dxfId="1876" priority="1922">
      <formula>INDIRECT(ADDRESS(ROW(),COLUMN()))=TRUNC(INDIRECT(ADDRESS(ROW(),COLUMN())))</formula>
    </cfRule>
  </conditionalFormatting>
  <conditionalFormatting sqref="AN70">
    <cfRule type="expression" dxfId="1875" priority="2781">
      <formula>INDIRECT(ADDRESS(ROW(),COLUMN()))=TRUNC(INDIRECT(ADDRESS(ROW(),COLUMN())))</formula>
    </cfRule>
  </conditionalFormatting>
  <conditionalFormatting sqref="AN193">
    <cfRule type="expression" dxfId="1874" priority="1920">
      <formula>INDIRECT(ADDRESS(ROW(),COLUMN()))=TRUNC(INDIRECT(ADDRESS(ROW(),COLUMN())))</formula>
    </cfRule>
  </conditionalFormatting>
  <conditionalFormatting sqref="AO70:AT70">
    <cfRule type="expression" dxfId="1873" priority="2779">
      <formula>INDIRECT(ADDRESS(ROW(),COLUMN()))=TRUNC(INDIRECT(ADDRESS(ROW(),COLUMN())))</formula>
    </cfRule>
  </conditionalFormatting>
  <conditionalFormatting sqref="AO193:AT193">
    <cfRule type="expression" dxfId="1872" priority="1918">
      <formula>INDIRECT(ADDRESS(ROW(),COLUMN()))=TRUNC(INDIRECT(ADDRESS(ROW(),COLUMN())))</formula>
    </cfRule>
  </conditionalFormatting>
  <conditionalFormatting sqref="AU70">
    <cfRule type="expression" dxfId="1871" priority="2777">
      <formula>INDIRECT(ADDRESS(ROW(),COLUMN()))=TRUNC(INDIRECT(ADDRESS(ROW(),COLUMN())))</formula>
    </cfRule>
  </conditionalFormatting>
  <conditionalFormatting sqref="AU193">
    <cfRule type="expression" dxfId="1870" priority="1916">
      <formula>INDIRECT(ADDRESS(ROW(),COLUMN()))=TRUNC(INDIRECT(ADDRESS(ROW(),COLUMN())))</formula>
    </cfRule>
  </conditionalFormatting>
  <conditionalFormatting sqref="AV70:AW70">
    <cfRule type="expression" dxfId="1869" priority="2775">
      <formula>INDIRECT(ADDRESS(ROW(),COLUMN()))=TRUNC(INDIRECT(ADDRESS(ROW(),COLUMN())))</formula>
    </cfRule>
  </conditionalFormatting>
  <conditionalFormatting sqref="AX73:BA74">
    <cfRule type="expression" dxfId="1868" priority="2774">
      <formula>INDIRECT(ADDRESS(ROW(),COLUMN()))=TRUNC(INDIRECT(ADDRESS(ROW(),COLUMN())))</formula>
    </cfRule>
  </conditionalFormatting>
  <conditionalFormatting sqref="S73">
    <cfRule type="expression" dxfId="1867" priority="2772">
      <formula>INDIRECT(ADDRESS(ROW(),COLUMN()))=TRUNC(INDIRECT(ADDRESS(ROW(),COLUMN())))</formula>
    </cfRule>
  </conditionalFormatting>
  <conditionalFormatting sqref="T73:Y73">
    <cfRule type="expression" dxfId="1866" priority="2770">
      <formula>INDIRECT(ADDRESS(ROW(),COLUMN()))=TRUNC(INDIRECT(ADDRESS(ROW(),COLUMN())))</formula>
    </cfRule>
  </conditionalFormatting>
  <conditionalFormatting sqref="Z73">
    <cfRule type="expression" dxfId="1865" priority="2768">
      <formula>INDIRECT(ADDRESS(ROW(),COLUMN()))=TRUNC(INDIRECT(ADDRESS(ROW(),COLUMN())))</formula>
    </cfRule>
  </conditionalFormatting>
  <conditionalFormatting sqref="AA73:AF73">
    <cfRule type="expression" dxfId="1864" priority="2766">
      <formula>INDIRECT(ADDRESS(ROW(),COLUMN()))=TRUNC(INDIRECT(ADDRESS(ROW(),COLUMN())))</formula>
    </cfRule>
  </conditionalFormatting>
  <conditionalFormatting sqref="AG73">
    <cfRule type="expression" dxfId="1863" priority="2764">
      <formula>INDIRECT(ADDRESS(ROW(),COLUMN()))=TRUNC(INDIRECT(ADDRESS(ROW(),COLUMN())))</formula>
    </cfRule>
  </conditionalFormatting>
  <conditionalFormatting sqref="AX196:BA197">
    <cfRule type="expression" dxfId="1862" priority="1913">
      <formula>INDIRECT(ADDRESS(ROW(),COLUMN()))=TRUNC(INDIRECT(ADDRESS(ROW(),COLUMN())))</formula>
    </cfRule>
  </conditionalFormatting>
  <conditionalFormatting sqref="AH73:AM73">
    <cfRule type="expression" dxfId="1861" priority="2762">
      <formula>INDIRECT(ADDRESS(ROW(),COLUMN()))=TRUNC(INDIRECT(ADDRESS(ROW(),COLUMN())))</formula>
    </cfRule>
  </conditionalFormatting>
  <conditionalFormatting sqref="S196">
    <cfRule type="expression" dxfId="1860" priority="1911">
      <formula>INDIRECT(ADDRESS(ROW(),COLUMN()))=TRUNC(INDIRECT(ADDRESS(ROW(),COLUMN())))</formula>
    </cfRule>
  </conditionalFormatting>
  <conditionalFormatting sqref="AN73">
    <cfRule type="expression" dxfId="1859" priority="2760">
      <formula>INDIRECT(ADDRESS(ROW(),COLUMN()))=TRUNC(INDIRECT(ADDRESS(ROW(),COLUMN())))</formula>
    </cfRule>
  </conditionalFormatting>
  <conditionalFormatting sqref="T196:Y196">
    <cfRule type="expression" dxfId="1858" priority="1909">
      <formula>INDIRECT(ADDRESS(ROW(),COLUMN()))=TRUNC(INDIRECT(ADDRESS(ROW(),COLUMN())))</formula>
    </cfRule>
  </conditionalFormatting>
  <conditionalFormatting sqref="AO73:AT73">
    <cfRule type="expression" dxfId="1857" priority="2758">
      <formula>INDIRECT(ADDRESS(ROW(),COLUMN()))=TRUNC(INDIRECT(ADDRESS(ROW(),COLUMN())))</formula>
    </cfRule>
  </conditionalFormatting>
  <conditionalFormatting sqref="Z196">
    <cfRule type="expression" dxfId="1856" priority="1907">
      <formula>INDIRECT(ADDRESS(ROW(),COLUMN()))=TRUNC(INDIRECT(ADDRESS(ROW(),COLUMN())))</formula>
    </cfRule>
  </conditionalFormatting>
  <conditionalFormatting sqref="AU73">
    <cfRule type="expression" dxfId="1855" priority="2756">
      <formula>INDIRECT(ADDRESS(ROW(),COLUMN()))=TRUNC(INDIRECT(ADDRESS(ROW(),COLUMN())))</formula>
    </cfRule>
  </conditionalFormatting>
  <conditionalFormatting sqref="AA196:AF196">
    <cfRule type="expression" dxfId="1854" priority="1905">
      <formula>INDIRECT(ADDRESS(ROW(),COLUMN()))=TRUNC(INDIRECT(ADDRESS(ROW(),COLUMN())))</formula>
    </cfRule>
  </conditionalFormatting>
  <conditionalFormatting sqref="AV73:AW73">
    <cfRule type="expression" dxfId="1853" priority="2754">
      <formula>INDIRECT(ADDRESS(ROW(),COLUMN()))=TRUNC(INDIRECT(ADDRESS(ROW(),COLUMN())))</formula>
    </cfRule>
  </conditionalFormatting>
  <conditionalFormatting sqref="AX76:BA77">
    <cfRule type="expression" dxfId="1852" priority="2753">
      <formula>INDIRECT(ADDRESS(ROW(),COLUMN()))=TRUNC(INDIRECT(ADDRESS(ROW(),COLUMN())))</formula>
    </cfRule>
  </conditionalFormatting>
  <conditionalFormatting sqref="S76">
    <cfRule type="expression" dxfId="1851" priority="2751">
      <formula>INDIRECT(ADDRESS(ROW(),COLUMN()))=TRUNC(INDIRECT(ADDRESS(ROW(),COLUMN())))</formula>
    </cfRule>
  </conditionalFormatting>
  <conditionalFormatting sqref="T76:Y76">
    <cfRule type="expression" dxfId="1850" priority="2749">
      <formula>INDIRECT(ADDRESS(ROW(),COLUMN()))=TRUNC(INDIRECT(ADDRESS(ROW(),COLUMN())))</formula>
    </cfRule>
  </conditionalFormatting>
  <conditionalFormatting sqref="Z76">
    <cfRule type="expression" dxfId="1849" priority="2747">
      <formula>INDIRECT(ADDRESS(ROW(),COLUMN()))=TRUNC(INDIRECT(ADDRESS(ROW(),COLUMN())))</formula>
    </cfRule>
  </conditionalFormatting>
  <conditionalFormatting sqref="AA76:AF76">
    <cfRule type="expression" dxfId="1848" priority="2745">
      <formula>INDIRECT(ADDRESS(ROW(),COLUMN()))=TRUNC(INDIRECT(ADDRESS(ROW(),COLUMN())))</formula>
    </cfRule>
  </conditionalFormatting>
  <conditionalFormatting sqref="AG76">
    <cfRule type="expression" dxfId="1847" priority="2743">
      <formula>INDIRECT(ADDRESS(ROW(),COLUMN()))=TRUNC(INDIRECT(ADDRESS(ROW(),COLUMN())))</formula>
    </cfRule>
  </conditionalFormatting>
  <conditionalFormatting sqref="AH76:AM76">
    <cfRule type="expression" dxfId="1846" priority="2741">
      <formula>INDIRECT(ADDRESS(ROW(),COLUMN()))=TRUNC(INDIRECT(ADDRESS(ROW(),COLUMN())))</formula>
    </cfRule>
  </conditionalFormatting>
  <conditionalFormatting sqref="AN76">
    <cfRule type="expression" dxfId="1845" priority="2739">
      <formula>INDIRECT(ADDRESS(ROW(),COLUMN()))=TRUNC(INDIRECT(ADDRESS(ROW(),COLUMN())))</formula>
    </cfRule>
  </conditionalFormatting>
  <conditionalFormatting sqref="AO76:AT76">
    <cfRule type="expression" dxfId="1844" priority="2737">
      <formula>INDIRECT(ADDRESS(ROW(),COLUMN()))=TRUNC(INDIRECT(ADDRESS(ROW(),COLUMN())))</formula>
    </cfRule>
  </conditionalFormatting>
  <conditionalFormatting sqref="AU76">
    <cfRule type="expression" dxfId="1843" priority="2735">
      <formula>INDIRECT(ADDRESS(ROW(),COLUMN()))=TRUNC(INDIRECT(ADDRESS(ROW(),COLUMN())))</formula>
    </cfRule>
  </conditionalFormatting>
  <conditionalFormatting sqref="AV76:AW76">
    <cfRule type="expression" dxfId="1842" priority="2733">
      <formula>INDIRECT(ADDRESS(ROW(),COLUMN()))=TRUNC(INDIRECT(ADDRESS(ROW(),COLUMN())))</formula>
    </cfRule>
  </conditionalFormatting>
  <conditionalFormatting sqref="AX79:BA80">
    <cfRule type="expression" dxfId="1841" priority="2732">
      <formula>INDIRECT(ADDRESS(ROW(),COLUMN()))=TRUNC(INDIRECT(ADDRESS(ROW(),COLUMN())))</formula>
    </cfRule>
  </conditionalFormatting>
  <conditionalFormatting sqref="AH196:AM196">
    <cfRule type="expression" dxfId="1840" priority="1901">
      <formula>INDIRECT(ADDRESS(ROW(),COLUMN()))=TRUNC(INDIRECT(ADDRESS(ROW(),COLUMN())))</formula>
    </cfRule>
  </conditionalFormatting>
  <conditionalFormatting sqref="S79">
    <cfRule type="expression" dxfId="1839" priority="2730">
      <formula>INDIRECT(ADDRESS(ROW(),COLUMN()))=TRUNC(INDIRECT(ADDRESS(ROW(),COLUMN())))</formula>
    </cfRule>
  </conditionalFormatting>
  <conditionalFormatting sqref="AN196">
    <cfRule type="expression" dxfId="1838" priority="1899">
      <formula>INDIRECT(ADDRESS(ROW(),COLUMN()))=TRUNC(INDIRECT(ADDRESS(ROW(),COLUMN())))</formula>
    </cfRule>
  </conditionalFormatting>
  <conditionalFormatting sqref="T79:Y79">
    <cfRule type="expression" dxfId="1837" priority="2728">
      <formula>INDIRECT(ADDRESS(ROW(),COLUMN()))=TRUNC(INDIRECT(ADDRESS(ROW(),COLUMN())))</formula>
    </cfRule>
  </conditionalFormatting>
  <conditionalFormatting sqref="AO196:AT196">
    <cfRule type="expression" dxfId="1836" priority="1897">
      <formula>INDIRECT(ADDRESS(ROW(),COLUMN()))=TRUNC(INDIRECT(ADDRESS(ROW(),COLUMN())))</formula>
    </cfRule>
  </conditionalFormatting>
  <conditionalFormatting sqref="Z79">
    <cfRule type="expression" dxfId="1835" priority="2726">
      <formula>INDIRECT(ADDRESS(ROW(),COLUMN()))=TRUNC(INDIRECT(ADDRESS(ROW(),COLUMN())))</formula>
    </cfRule>
  </conditionalFormatting>
  <conditionalFormatting sqref="AU196">
    <cfRule type="expression" dxfId="1834" priority="1895">
      <formula>INDIRECT(ADDRESS(ROW(),COLUMN()))=TRUNC(INDIRECT(ADDRESS(ROW(),COLUMN())))</formula>
    </cfRule>
  </conditionalFormatting>
  <conditionalFormatting sqref="AA79:AF79">
    <cfRule type="expression" dxfId="1833" priority="2724">
      <formula>INDIRECT(ADDRESS(ROW(),COLUMN()))=TRUNC(INDIRECT(ADDRESS(ROW(),COLUMN())))</formula>
    </cfRule>
  </conditionalFormatting>
  <conditionalFormatting sqref="AV196:AW196">
    <cfRule type="expression" dxfId="1832" priority="1893">
      <formula>INDIRECT(ADDRESS(ROW(),COLUMN()))=TRUNC(INDIRECT(ADDRESS(ROW(),COLUMN())))</formula>
    </cfRule>
  </conditionalFormatting>
  <conditionalFormatting sqref="AG79">
    <cfRule type="expression" dxfId="1831" priority="2722">
      <formula>INDIRECT(ADDRESS(ROW(),COLUMN()))=TRUNC(INDIRECT(ADDRESS(ROW(),COLUMN())))</formula>
    </cfRule>
  </conditionalFormatting>
  <conditionalFormatting sqref="AH79:AM79">
    <cfRule type="expression" dxfId="1830" priority="2720">
      <formula>INDIRECT(ADDRESS(ROW(),COLUMN()))=TRUNC(INDIRECT(ADDRESS(ROW(),COLUMN())))</formula>
    </cfRule>
  </conditionalFormatting>
  <conditionalFormatting sqref="AN79">
    <cfRule type="expression" dxfId="1829" priority="2718">
      <formula>INDIRECT(ADDRESS(ROW(),COLUMN()))=TRUNC(INDIRECT(ADDRESS(ROW(),COLUMN())))</formula>
    </cfRule>
  </conditionalFormatting>
  <conditionalFormatting sqref="AO79:AT79">
    <cfRule type="expression" dxfId="1828" priority="2716">
      <formula>INDIRECT(ADDRESS(ROW(),COLUMN()))=TRUNC(INDIRECT(ADDRESS(ROW(),COLUMN())))</formula>
    </cfRule>
  </conditionalFormatting>
  <conditionalFormatting sqref="AU79">
    <cfRule type="expression" dxfId="1827" priority="2714">
      <formula>INDIRECT(ADDRESS(ROW(),COLUMN()))=TRUNC(INDIRECT(ADDRESS(ROW(),COLUMN())))</formula>
    </cfRule>
  </conditionalFormatting>
  <conditionalFormatting sqref="AV79:AW79">
    <cfRule type="expression" dxfId="1826" priority="2712">
      <formula>INDIRECT(ADDRESS(ROW(),COLUMN()))=TRUNC(INDIRECT(ADDRESS(ROW(),COLUMN())))</formula>
    </cfRule>
  </conditionalFormatting>
  <conditionalFormatting sqref="AX82:BA83">
    <cfRule type="expression" dxfId="1825" priority="2711">
      <formula>INDIRECT(ADDRESS(ROW(),COLUMN()))=TRUNC(INDIRECT(ADDRESS(ROW(),COLUMN())))</formula>
    </cfRule>
  </conditionalFormatting>
  <conditionalFormatting sqref="S199">
    <cfRule type="expression" dxfId="1824" priority="1890">
      <formula>INDIRECT(ADDRESS(ROW(),COLUMN()))=TRUNC(INDIRECT(ADDRESS(ROW(),COLUMN())))</formula>
    </cfRule>
  </conditionalFormatting>
  <conditionalFormatting sqref="S82">
    <cfRule type="expression" dxfId="1823" priority="2709">
      <formula>INDIRECT(ADDRESS(ROW(),COLUMN()))=TRUNC(INDIRECT(ADDRESS(ROW(),COLUMN())))</formula>
    </cfRule>
  </conditionalFormatting>
  <conditionalFormatting sqref="T199:Y199">
    <cfRule type="expression" dxfId="1822" priority="1888">
      <formula>INDIRECT(ADDRESS(ROW(),COLUMN()))=TRUNC(INDIRECT(ADDRESS(ROW(),COLUMN())))</formula>
    </cfRule>
  </conditionalFormatting>
  <conditionalFormatting sqref="T82:Y82">
    <cfRule type="expression" dxfId="1821" priority="2707">
      <formula>INDIRECT(ADDRESS(ROW(),COLUMN()))=TRUNC(INDIRECT(ADDRESS(ROW(),COLUMN())))</formula>
    </cfRule>
  </conditionalFormatting>
  <conditionalFormatting sqref="Z199">
    <cfRule type="expression" dxfId="1820" priority="1886">
      <formula>INDIRECT(ADDRESS(ROW(),COLUMN()))=TRUNC(INDIRECT(ADDRESS(ROW(),COLUMN())))</formula>
    </cfRule>
  </conditionalFormatting>
  <conditionalFormatting sqref="Z82">
    <cfRule type="expression" dxfId="1819" priority="2705">
      <formula>INDIRECT(ADDRESS(ROW(),COLUMN()))=TRUNC(INDIRECT(ADDRESS(ROW(),COLUMN())))</formula>
    </cfRule>
  </conditionalFormatting>
  <conditionalFormatting sqref="AA199:AF199">
    <cfRule type="expression" dxfId="1818" priority="1884">
      <formula>INDIRECT(ADDRESS(ROW(),COLUMN()))=TRUNC(INDIRECT(ADDRESS(ROW(),COLUMN())))</formula>
    </cfRule>
  </conditionalFormatting>
  <conditionalFormatting sqref="AA82:AF82">
    <cfRule type="expression" dxfId="1817" priority="2703">
      <formula>INDIRECT(ADDRESS(ROW(),COLUMN()))=TRUNC(INDIRECT(ADDRESS(ROW(),COLUMN())))</formula>
    </cfRule>
  </conditionalFormatting>
  <conditionalFormatting sqref="AG199">
    <cfRule type="expression" dxfId="1816" priority="1882">
      <formula>INDIRECT(ADDRESS(ROW(),COLUMN()))=TRUNC(INDIRECT(ADDRESS(ROW(),COLUMN())))</formula>
    </cfRule>
  </conditionalFormatting>
  <conditionalFormatting sqref="AG82">
    <cfRule type="expression" dxfId="1815" priority="2701">
      <formula>INDIRECT(ADDRESS(ROW(),COLUMN()))=TRUNC(INDIRECT(ADDRESS(ROW(),COLUMN())))</formula>
    </cfRule>
  </conditionalFormatting>
  <conditionalFormatting sqref="AH199:AM199">
    <cfRule type="expression" dxfId="1814" priority="1880">
      <formula>INDIRECT(ADDRESS(ROW(),COLUMN()))=TRUNC(INDIRECT(ADDRESS(ROW(),COLUMN())))</formula>
    </cfRule>
  </conditionalFormatting>
  <conditionalFormatting sqref="AH82:AM82">
    <cfRule type="expression" dxfId="1813" priority="2699">
      <formula>INDIRECT(ADDRESS(ROW(),COLUMN()))=TRUNC(INDIRECT(ADDRESS(ROW(),COLUMN())))</formula>
    </cfRule>
  </conditionalFormatting>
  <conditionalFormatting sqref="AN199">
    <cfRule type="expression" dxfId="1812" priority="1878">
      <formula>INDIRECT(ADDRESS(ROW(),COLUMN()))=TRUNC(INDIRECT(ADDRESS(ROW(),COLUMN())))</formula>
    </cfRule>
  </conditionalFormatting>
  <conditionalFormatting sqref="AN82">
    <cfRule type="expression" dxfId="1811" priority="2697">
      <formula>INDIRECT(ADDRESS(ROW(),COLUMN()))=TRUNC(INDIRECT(ADDRESS(ROW(),COLUMN())))</formula>
    </cfRule>
  </conditionalFormatting>
  <conditionalFormatting sqref="AO199:AT199">
    <cfRule type="expression" dxfId="1810" priority="1876">
      <formula>INDIRECT(ADDRESS(ROW(),COLUMN()))=TRUNC(INDIRECT(ADDRESS(ROW(),COLUMN())))</formula>
    </cfRule>
  </conditionalFormatting>
  <conditionalFormatting sqref="AO82:AT82">
    <cfRule type="expression" dxfId="1809" priority="2695">
      <formula>INDIRECT(ADDRESS(ROW(),COLUMN()))=TRUNC(INDIRECT(ADDRESS(ROW(),COLUMN())))</formula>
    </cfRule>
  </conditionalFormatting>
  <conditionalFormatting sqref="AU199">
    <cfRule type="expression" dxfId="1808" priority="1874">
      <formula>INDIRECT(ADDRESS(ROW(),COLUMN()))=TRUNC(INDIRECT(ADDRESS(ROW(),COLUMN())))</formula>
    </cfRule>
  </conditionalFormatting>
  <conditionalFormatting sqref="AU82">
    <cfRule type="expression" dxfId="1807" priority="2693">
      <formula>INDIRECT(ADDRESS(ROW(),COLUMN()))=TRUNC(INDIRECT(ADDRESS(ROW(),COLUMN())))</formula>
    </cfRule>
  </conditionalFormatting>
  <conditionalFormatting sqref="AV199:AW199">
    <cfRule type="expression" dxfId="1806" priority="1872">
      <formula>INDIRECT(ADDRESS(ROW(),COLUMN()))=TRUNC(INDIRECT(ADDRESS(ROW(),COLUMN())))</formula>
    </cfRule>
  </conditionalFormatting>
  <conditionalFormatting sqref="AV82:AW82">
    <cfRule type="expression" dxfId="1805" priority="2691">
      <formula>INDIRECT(ADDRESS(ROW(),COLUMN()))=TRUNC(INDIRECT(ADDRESS(ROW(),COLUMN())))</formula>
    </cfRule>
  </conditionalFormatting>
  <conditionalFormatting sqref="AX85:BA86">
    <cfRule type="expression" dxfId="1804" priority="2690">
      <formula>INDIRECT(ADDRESS(ROW(),COLUMN()))=TRUNC(INDIRECT(ADDRESS(ROW(),COLUMN())))</formula>
    </cfRule>
  </conditionalFormatting>
  <conditionalFormatting sqref="S85">
    <cfRule type="expression" dxfId="1803" priority="2688">
      <formula>INDIRECT(ADDRESS(ROW(),COLUMN()))=TRUNC(INDIRECT(ADDRESS(ROW(),COLUMN())))</formula>
    </cfRule>
  </conditionalFormatting>
  <conditionalFormatting sqref="T85:Y85">
    <cfRule type="expression" dxfId="1802" priority="2686">
      <formula>INDIRECT(ADDRESS(ROW(),COLUMN()))=TRUNC(INDIRECT(ADDRESS(ROW(),COLUMN())))</formula>
    </cfRule>
  </conditionalFormatting>
  <conditionalFormatting sqref="Z85">
    <cfRule type="expression" dxfId="1801" priority="2684">
      <formula>INDIRECT(ADDRESS(ROW(),COLUMN()))=TRUNC(INDIRECT(ADDRESS(ROW(),COLUMN())))</formula>
    </cfRule>
  </conditionalFormatting>
  <conditionalFormatting sqref="AA85:AF85">
    <cfRule type="expression" dxfId="1800" priority="2682">
      <formula>INDIRECT(ADDRESS(ROW(),COLUMN()))=TRUNC(INDIRECT(ADDRESS(ROW(),COLUMN())))</formula>
    </cfRule>
  </conditionalFormatting>
  <conditionalFormatting sqref="AX202:BA203">
    <cfRule type="expression" dxfId="1799" priority="1871">
      <formula>INDIRECT(ADDRESS(ROW(),COLUMN()))=TRUNC(INDIRECT(ADDRESS(ROW(),COLUMN())))</formula>
    </cfRule>
  </conditionalFormatting>
  <conditionalFormatting sqref="AG85">
    <cfRule type="expression" dxfId="1798" priority="2680">
      <formula>INDIRECT(ADDRESS(ROW(),COLUMN()))=TRUNC(INDIRECT(ADDRESS(ROW(),COLUMN())))</formula>
    </cfRule>
  </conditionalFormatting>
  <conditionalFormatting sqref="S202">
    <cfRule type="expression" dxfId="1797" priority="1869">
      <formula>INDIRECT(ADDRESS(ROW(),COLUMN()))=TRUNC(INDIRECT(ADDRESS(ROW(),COLUMN())))</formula>
    </cfRule>
  </conditionalFormatting>
  <conditionalFormatting sqref="AH85:AM85">
    <cfRule type="expression" dxfId="1796" priority="2678">
      <formula>INDIRECT(ADDRESS(ROW(),COLUMN()))=TRUNC(INDIRECT(ADDRESS(ROW(),COLUMN())))</formula>
    </cfRule>
  </conditionalFormatting>
  <conditionalFormatting sqref="T202:Y202">
    <cfRule type="expression" dxfId="1795" priority="1867">
      <formula>INDIRECT(ADDRESS(ROW(),COLUMN()))=TRUNC(INDIRECT(ADDRESS(ROW(),COLUMN())))</formula>
    </cfRule>
  </conditionalFormatting>
  <conditionalFormatting sqref="AN85">
    <cfRule type="expression" dxfId="1794" priority="2676">
      <formula>INDIRECT(ADDRESS(ROW(),COLUMN()))=TRUNC(INDIRECT(ADDRESS(ROW(),COLUMN())))</formula>
    </cfRule>
  </conditionalFormatting>
  <conditionalFormatting sqref="Z202">
    <cfRule type="expression" dxfId="1793" priority="1865">
      <formula>INDIRECT(ADDRESS(ROW(),COLUMN()))=TRUNC(INDIRECT(ADDRESS(ROW(),COLUMN())))</formula>
    </cfRule>
  </conditionalFormatting>
  <conditionalFormatting sqref="AO85:AT85">
    <cfRule type="expression" dxfId="1792" priority="2674">
      <formula>INDIRECT(ADDRESS(ROW(),COLUMN()))=TRUNC(INDIRECT(ADDRESS(ROW(),COLUMN())))</formula>
    </cfRule>
  </conditionalFormatting>
  <conditionalFormatting sqref="AA202:AF202">
    <cfRule type="expression" dxfId="1791" priority="1863">
      <formula>INDIRECT(ADDRESS(ROW(),COLUMN()))=TRUNC(INDIRECT(ADDRESS(ROW(),COLUMN())))</formula>
    </cfRule>
  </conditionalFormatting>
  <conditionalFormatting sqref="AU85">
    <cfRule type="expression" dxfId="1790" priority="2672">
      <formula>INDIRECT(ADDRESS(ROW(),COLUMN()))=TRUNC(INDIRECT(ADDRESS(ROW(),COLUMN())))</formula>
    </cfRule>
  </conditionalFormatting>
  <conditionalFormatting sqref="AG202">
    <cfRule type="expression" dxfId="1789" priority="1861">
      <formula>INDIRECT(ADDRESS(ROW(),COLUMN()))=TRUNC(INDIRECT(ADDRESS(ROW(),COLUMN())))</formula>
    </cfRule>
  </conditionalFormatting>
  <conditionalFormatting sqref="AV85:AW85">
    <cfRule type="expression" dxfId="1788" priority="2670">
      <formula>INDIRECT(ADDRESS(ROW(),COLUMN()))=TRUNC(INDIRECT(ADDRESS(ROW(),COLUMN())))</formula>
    </cfRule>
  </conditionalFormatting>
  <conditionalFormatting sqref="AX88:BA89">
    <cfRule type="expression" dxfId="1787" priority="2669">
      <formula>INDIRECT(ADDRESS(ROW(),COLUMN()))=TRUNC(INDIRECT(ADDRESS(ROW(),COLUMN())))</formula>
    </cfRule>
  </conditionalFormatting>
  <conditionalFormatting sqref="S88">
    <cfRule type="expression" dxfId="1786" priority="2667">
      <formula>INDIRECT(ADDRESS(ROW(),COLUMN()))=TRUNC(INDIRECT(ADDRESS(ROW(),COLUMN())))</formula>
    </cfRule>
  </conditionalFormatting>
  <conditionalFormatting sqref="T88:Y88">
    <cfRule type="expression" dxfId="1785" priority="2665">
      <formula>INDIRECT(ADDRESS(ROW(),COLUMN()))=TRUNC(INDIRECT(ADDRESS(ROW(),COLUMN())))</formula>
    </cfRule>
  </conditionalFormatting>
  <conditionalFormatting sqref="Z88">
    <cfRule type="expression" dxfId="1784" priority="2663">
      <formula>INDIRECT(ADDRESS(ROW(),COLUMN()))=TRUNC(INDIRECT(ADDRESS(ROW(),COLUMN())))</formula>
    </cfRule>
  </conditionalFormatting>
  <conditionalFormatting sqref="AA88:AF88">
    <cfRule type="expression" dxfId="1783" priority="2661">
      <formula>INDIRECT(ADDRESS(ROW(),COLUMN()))=TRUNC(INDIRECT(ADDRESS(ROW(),COLUMN())))</formula>
    </cfRule>
  </conditionalFormatting>
  <conditionalFormatting sqref="AG88">
    <cfRule type="expression" dxfId="1782" priority="2659">
      <formula>INDIRECT(ADDRESS(ROW(),COLUMN()))=TRUNC(INDIRECT(ADDRESS(ROW(),COLUMN())))</formula>
    </cfRule>
  </conditionalFormatting>
  <conditionalFormatting sqref="AH88:AM88">
    <cfRule type="expression" dxfId="1781" priority="2657">
      <formula>INDIRECT(ADDRESS(ROW(),COLUMN()))=TRUNC(INDIRECT(ADDRESS(ROW(),COLUMN())))</formula>
    </cfRule>
  </conditionalFormatting>
  <conditionalFormatting sqref="AN88">
    <cfRule type="expression" dxfId="1780" priority="2655">
      <formula>INDIRECT(ADDRESS(ROW(),COLUMN()))=TRUNC(INDIRECT(ADDRESS(ROW(),COLUMN())))</formula>
    </cfRule>
  </conditionalFormatting>
  <conditionalFormatting sqref="AO88:AT88">
    <cfRule type="expression" dxfId="1779" priority="2653">
      <formula>INDIRECT(ADDRESS(ROW(),COLUMN()))=TRUNC(INDIRECT(ADDRESS(ROW(),COLUMN())))</formula>
    </cfRule>
  </conditionalFormatting>
  <conditionalFormatting sqref="AU88">
    <cfRule type="expression" dxfId="1778" priority="2651">
      <formula>INDIRECT(ADDRESS(ROW(),COLUMN()))=TRUNC(INDIRECT(ADDRESS(ROW(),COLUMN())))</formula>
    </cfRule>
  </conditionalFormatting>
  <conditionalFormatting sqref="AX205:BA206">
    <cfRule type="expression" dxfId="1777" priority="1850">
      <formula>INDIRECT(ADDRESS(ROW(),COLUMN()))=TRUNC(INDIRECT(ADDRESS(ROW(),COLUMN())))</formula>
    </cfRule>
  </conditionalFormatting>
  <conditionalFormatting sqref="AV88:AW88">
    <cfRule type="expression" dxfId="1776" priority="2649">
      <formula>INDIRECT(ADDRESS(ROW(),COLUMN()))=TRUNC(INDIRECT(ADDRESS(ROW(),COLUMN())))</formula>
    </cfRule>
  </conditionalFormatting>
  <conditionalFormatting sqref="AX91:BA92">
    <cfRule type="expression" dxfId="1775" priority="2648">
      <formula>INDIRECT(ADDRESS(ROW(),COLUMN()))=TRUNC(INDIRECT(ADDRESS(ROW(),COLUMN())))</formula>
    </cfRule>
  </conditionalFormatting>
  <conditionalFormatting sqref="AN202">
    <cfRule type="expression" dxfId="1774" priority="1857">
      <formula>INDIRECT(ADDRESS(ROW(),COLUMN()))=TRUNC(INDIRECT(ADDRESS(ROW(),COLUMN())))</formula>
    </cfRule>
  </conditionalFormatting>
  <conditionalFormatting sqref="S91">
    <cfRule type="expression" dxfId="1773" priority="2646">
      <formula>INDIRECT(ADDRESS(ROW(),COLUMN()))=TRUNC(INDIRECT(ADDRESS(ROW(),COLUMN())))</formula>
    </cfRule>
  </conditionalFormatting>
  <conditionalFormatting sqref="AO202:AT202">
    <cfRule type="expression" dxfId="1772" priority="1855">
      <formula>INDIRECT(ADDRESS(ROW(),COLUMN()))=TRUNC(INDIRECT(ADDRESS(ROW(),COLUMN())))</formula>
    </cfRule>
  </conditionalFormatting>
  <conditionalFormatting sqref="T91:Y91">
    <cfRule type="expression" dxfId="1771" priority="2644">
      <formula>INDIRECT(ADDRESS(ROW(),COLUMN()))=TRUNC(INDIRECT(ADDRESS(ROW(),COLUMN())))</formula>
    </cfRule>
  </conditionalFormatting>
  <conditionalFormatting sqref="AU202">
    <cfRule type="expression" dxfId="1770" priority="1853">
      <formula>INDIRECT(ADDRESS(ROW(),COLUMN()))=TRUNC(INDIRECT(ADDRESS(ROW(),COLUMN())))</formula>
    </cfRule>
  </conditionalFormatting>
  <conditionalFormatting sqref="Z91">
    <cfRule type="expression" dxfId="1769" priority="2642">
      <formula>INDIRECT(ADDRESS(ROW(),COLUMN()))=TRUNC(INDIRECT(ADDRESS(ROW(),COLUMN())))</formula>
    </cfRule>
  </conditionalFormatting>
  <conditionalFormatting sqref="AV202:AW202">
    <cfRule type="expression" dxfId="1768" priority="1851">
      <formula>INDIRECT(ADDRESS(ROW(),COLUMN()))=TRUNC(INDIRECT(ADDRESS(ROW(),COLUMN())))</formula>
    </cfRule>
  </conditionalFormatting>
  <conditionalFormatting sqref="AA91:AF91">
    <cfRule type="expression" dxfId="1767" priority="2640">
      <formula>INDIRECT(ADDRESS(ROW(),COLUMN()))=TRUNC(INDIRECT(ADDRESS(ROW(),COLUMN())))</formula>
    </cfRule>
  </conditionalFormatting>
  <conditionalFormatting sqref="AG91">
    <cfRule type="expression" dxfId="1766" priority="2638">
      <formula>INDIRECT(ADDRESS(ROW(),COLUMN()))=TRUNC(INDIRECT(ADDRESS(ROW(),COLUMN())))</formula>
    </cfRule>
  </conditionalFormatting>
  <conditionalFormatting sqref="AH91:AM91">
    <cfRule type="expression" dxfId="1765" priority="2636">
      <formula>INDIRECT(ADDRESS(ROW(),COLUMN()))=TRUNC(INDIRECT(ADDRESS(ROW(),COLUMN())))</formula>
    </cfRule>
  </conditionalFormatting>
  <conditionalFormatting sqref="AN91">
    <cfRule type="expression" dxfId="1764" priority="2634">
      <formula>INDIRECT(ADDRESS(ROW(),COLUMN()))=TRUNC(INDIRECT(ADDRESS(ROW(),COLUMN())))</formula>
    </cfRule>
  </conditionalFormatting>
  <conditionalFormatting sqref="AO91:AT91">
    <cfRule type="expression" dxfId="1763" priority="2632">
      <formula>INDIRECT(ADDRESS(ROW(),COLUMN()))=TRUNC(INDIRECT(ADDRESS(ROW(),COLUMN())))</formula>
    </cfRule>
  </conditionalFormatting>
  <conditionalFormatting sqref="AU91">
    <cfRule type="expression" dxfId="1762" priority="2630">
      <formula>INDIRECT(ADDRESS(ROW(),COLUMN()))=TRUNC(INDIRECT(ADDRESS(ROW(),COLUMN())))</formula>
    </cfRule>
  </conditionalFormatting>
  <conditionalFormatting sqref="AV91:AW91">
    <cfRule type="expression" dxfId="1761" priority="2628">
      <formula>INDIRECT(ADDRESS(ROW(),COLUMN()))=TRUNC(INDIRECT(ADDRESS(ROW(),COLUMN())))</formula>
    </cfRule>
  </conditionalFormatting>
  <conditionalFormatting sqref="AX94:BA95">
    <cfRule type="expression" dxfId="1760" priority="2627">
      <formula>INDIRECT(ADDRESS(ROW(),COLUMN()))=TRUNC(INDIRECT(ADDRESS(ROW(),COLUMN())))</formula>
    </cfRule>
  </conditionalFormatting>
  <conditionalFormatting sqref="T205:Y205">
    <cfRule type="expression" dxfId="1759" priority="1846">
      <formula>INDIRECT(ADDRESS(ROW(),COLUMN()))=TRUNC(INDIRECT(ADDRESS(ROW(),COLUMN())))</formula>
    </cfRule>
  </conditionalFormatting>
  <conditionalFormatting sqref="S94">
    <cfRule type="expression" dxfId="1758" priority="2625">
      <formula>INDIRECT(ADDRESS(ROW(),COLUMN()))=TRUNC(INDIRECT(ADDRESS(ROW(),COLUMN())))</formula>
    </cfRule>
  </conditionalFormatting>
  <conditionalFormatting sqref="Z205">
    <cfRule type="expression" dxfId="1757" priority="1844">
      <formula>INDIRECT(ADDRESS(ROW(),COLUMN()))=TRUNC(INDIRECT(ADDRESS(ROW(),COLUMN())))</formula>
    </cfRule>
  </conditionalFormatting>
  <conditionalFormatting sqref="T94:Y94">
    <cfRule type="expression" dxfId="1756" priority="2623">
      <formula>INDIRECT(ADDRESS(ROW(),COLUMN()))=TRUNC(INDIRECT(ADDRESS(ROW(),COLUMN())))</formula>
    </cfRule>
  </conditionalFormatting>
  <conditionalFormatting sqref="AA205:AF205">
    <cfRule type="expression" dxfId="1755" priority="1842">
      <formula>INDIRECT(ADDRESS(ROW(),COLUMN()))=TRUNC(INDIRECT(ADDRESS(ROW(),COLUMN())))</formula>
    </cfRule>
  </conditionalFormatting>
  <conditionalFormatting sqref="Z94">
    <cfRule type="expression" dxfId="1754" priority="2621">
      <formula>INDIRECT(ADDRESS(ROW(),COLUMN()))=TRUNC(INDIRECT(ADDRESS(ROW(),COLUMN())))</formula>
    </cfRule>
  </conditionalFormatting>
  <conditionalFormatting sqref="AG205">
    <cfRule type="expression" dxfId="1753" priority="1840">
      <formula>INDIRECT(ADDRESS(ROW(),COLUMN()))=TRUNC(INDIRECT(ADDRESS(ROW(),COLUMN())))</formula>
    </cfRule>
  </conditionalFormatting>
  <conditionalFormatting sqref="AA94:AF94">
    <cfRule type="expression" dxfId="1752" priority="2619">
      <formula>INDIRECT(ADDRESS(ROW(),COLUMN()))=TRUNC(INDIRECT(ADDRESS(ROW(),COLUMN())))</formula>
    </cfRule>
  </conditionalFormatting>
  <conditionalFormatting sqref="AH205:AM205">
    <cfRule type="expression" dxfId="1751" priority="1838">
      <formula>INDIRECT(ADDRESS(ROW(),COLUMN()))=TRUNC(INDIRECT(ADDRESS(ROW(),COLUMN())))</formula>
    </cfRule>
  </conditionalFormatting>
  <conditionalFormatting sqref="AG94">
    <cfRule type="expression" dxfId="1750" priority="2617">
      <formula>INDIRECT(ADDRESS(ROW(),COLUMN()))=TRUNC(INDIRECT(ADDRESS(ROW(),COLUMN())))</formula>
    </cfRule>
  </conditionalFormatting>
  <conditionalFormatting sqref="AN205">
    <cfRule type="expression" dxfId="1749" priority="1836">
      <formula>INDIRECT(ADDRESS(ROW(),COLUMN()))=TRUNC(INDIRECT(ADDRESS(ROW(),COLUMN())))</formula>
    </cfRule>
  </conditionalFormatting>
  <conditionalFormatting sqref="AH94:AM94">
    <cfRule type="expression" dxfId="1748" priority="2615">
      <formula>INDIRECT(ADDRESS(ROW(),COLUMN()))=TRUNC(INDIRECT(ADDRESS(ROW(),COLUMN())))</formula>
    </cfRule>
  </conditionalFormatting>
  <conditionalFormatting sqref="AO205:AT205">
    <cfRule type="expression" dxfId="1747" priority="1834">
      <formula>INDIRECT(ADDRESS(ROW(),COLUMN()))=TRUNC(INDIRECT(ADDRESS(ROW(),COLUMN())))</formula>
    </cfRule>
  </conditionalFormatting>
  <conditionalFormatting sqref="AN94">
    <cfRule type="expression" dxfId="1746" priority="2613">
      <formula>INDIRECT(ADDRESS(ROW(),COLUMN()))=TRUNC(INDIRECT(ADDRESS(ROW(),COLUMN())))</formula>
    </cfRule>
  </conditionalFormatting>
  <conditionalFormatting sqref="AU205">
    <cfRule type="expression" dxfId="1745" priority="1832">
      <formula>INDIRECT(ADDRESS(ROW(),COLUMN()))=TRUNC(INDIRECT(ADDRESS(ROW(),COLUMN())))</formula>
    </cfRule>
  </conditionalFormatting>
  <conditionalFormatting sqref="AO94:AT94">
    <cfRule type="expression" dxfId="1744" priority="2611">
      <formula>INDIRECT(ADDRESS(ROW(),COLUMN()))=TRUNC(INDIRECT(ADDRESS(ROW(),COLUMN())))</formula>
    </cfRule>
  </conditionalFormatting>
  <conditionalFormatting sqref="AV205:AW205">
    <cfRule type="expression" dxfId="1743" priority="1830">
      <formula>INDIRECT(ADDRESS(ROW(),COLUMN()))=TRUNC(INDIRECT(ADDRESS(ROW(),COLUMN())))</formula>
    </cfRule>
  </conditionalFormatting>
  <conditionalFormatting sqref="AU94">
    <cfRule type="expression" dxfId="1742" priority="2609">
      <formula>INDIRECT(ADDRESS(ROW(),COLUMN()))=TRUNC(INDIRECT(ADDRESS(ROW(),COLUMN())))</formula>
    </cfRule>
  </conditionalFormatting>
  <conditionalFormatting sqref="AV94:AW94">
    <cfRule type="expression" dxfId="1741" priority="2607">
      <formula>INDIRECT(ADDRESS(ROW(),COLUMN()))=TRUNC(INDIRECT(ADDRESS(ROW(),COLUMN())))</formula>
    </cfRule>
  </conditionalFormatting>
  <conditionalFormatting sqref="AX97:BA98">
    <cfRule type="expression" dxfId="1740" priority="2606">
      <formula>INDIRECT(ADDRESS(ROW(),COLUMN()))=TRUNC(INDIRECT(ADDRESS(ROW(),COLUMN())))</formula>
    </cfRule>
  </conditionalFormatting>
  <conditionalFormatting sqref="S97">
    <cfRule type="expression" dxfId="1739" priority="2604">
      <formula>INDIRECT(ADDRESS(ROW(),COLUMN()))=TRUNC(INDIRECT(ADDRESS(ROW(),COLUMN())))</formula>
    </cfRule>
  </conditionalFormatting>
  <conditionalFormatting sqref="T97:Y97">
    <cfRule type="expression" dxfId="1738" priority="2602">
      <formula>INDIRECT(ADDRESS(ROW(),COLUMN()))=TRUNC(INDIRECT(ADDRESS(ROW(),COLUMN())))</formula>
    </cfRule>
  </conditionalFormatting>
  <conditionalFormatting sqref="Z97">
    <cfRule type="expression" dxfId="1737" priority="2600">
      <formula>INDIRECT(ADDRESS(ROW(),COLUMN()))=TRUNC(INDIRECT(ADDRESS(ROW(),COLUMN())))</formula>
    </cfRule>
  </conditionalFormatting>
  <conditionalFormatting sqref="AX208:BA209">
    <cfRule type="expression" dxfId="1736" priority="1829">
      <formula>INDIRECT(ADDRESS(ROW(),COLUMN()))=TRUNC(INDIRECT(ADDRESS(ROW(),COLUMN())))</formula>
    </cfRule>
  </conditionalFormatting>
  <conditionalFormatting sqref="AA97:AF97">
    <cfRule type="expression" dxfId="1735" priority="2598">
      <formula>INDIRECT(ADDRESS(ROW(),COLUMN()))=TRUNC(INDIRECT(ADDRESS(ROW(),COLUMN())))</formula>
    </cfRule>
  </conditionalFormatting>
  <conditionalFormatting sqref="S208">
    <cfRule type="expression" dxfId="1734" priority="1827">
      <formula>INDIRECT(ADDRESS(ROW(),COLUMN()))=TRUNC(INDIRECT(ADDRESS(ROW(),COLUMN())))</formula>
    </cfRule>
  </conditionalFormatting>
  <conditionalFormatting sqref="AG97">
    <cfRule type="expression" dxfId="1733" priority="2596">
      <formula>INDIRECT(ADDRESS(ROW(),COLUMN()))=TRUNC(INDIRECT(ADDRESS(ROW(),COLUMN())))</formula>
    </cfRule>
  </conditionalFormatting>
  <conditionalFormatting sqref="T208:Y208">
    <cfRule type="expression" dxfId="1732" priority="1825">
      <formula>INDIRECT(ADDRESS(ROW(),COLUMN()))=TRUNC(INDIRECT(ADDRESS(ROW(),COLUMN())))</formula>
    </cfRule>
  </conditionalFormatting>
  <conditionalFormatting sqref="AH97:AM97">
    <cfRule type="expression" dxfId="1731" priority="2594">
      <formula>INDIRECT(ADDRESS(ROW(),COLUMN()))=TRUNC(INDIRECT(ADDRESS(ROW(),COLUMN())))</formula>
    </cfRule>
  </conditionalFormatting>
  <conditionalFormatting sqref="Z208">
    <cfRule type="expression" dxfId="1730" priority="1823">
      <formula>INDIRECT(ADDRESS(ROW(),COLUMN()))=TRUNC(INDIRECT(ADDRESS(ROW(),COLUMN())))</formula>
    </cfRule>
  </conditionalFormatting>
  <conditionalFormatting sqref="AN97">
    <cfRule type="expression" dxfId="1729" priority="2592">
      <formula>INDIRECT(ADDRESS(ROW(),COLUMN()))=TRUNC(INDIRECT(ADDRESS(ROW(),COLUMN())))</formula>
    </cfRule>
  </conditionalFormatting>
  <conditionalFormatting sqref="AA208:AF208">
    <cfRule type="expression" dxfId="1728" priority="1821">
      <formula>INDIRECT(ADDRESS(ROW(),COLUMN()))=TRUNC(INDIRECT(ADDRESS(ROW(),COLUMN())))</formula>
    </cfRule>
  </conditionalFormatting>
  <conditionalFormatting sqref="AO97:AT97">
    <cfRule type="expression" dxfId="1727" priority="2590">
      <formula>INDIRECT(ADDRESS(ROW(),COLUMN()))=TRUNC(INDIRECT(ADDRESS(ROW(),COLUMN())))</formula>
    </cfRule>
  </conditionalFormatting>
  <conditionalFormatting sqref="AG208">
    <cfRule type="expression" dxfId="1726" priority="1819">
      <formula>INDIRECT(ADDRESS(ROW(),COLUMN()))=TRUNC(INDIRECT(ADDRESS(ROW(),COLUMN())))</formula>
    </cfRule>
  </conditionalFormatting>
  <conditionalFormatting sqref="AU97">
    <cfRule type="expression" dxfId="1725" priority="2588">
      <formula>INDIRECT(ADDRESS(ROW(),COLUMN()))=TRUNC(INDIRECT(ADDRESS(ROW(),COLUMN())))</formula>
    </cfRule>
  </conditionalFormatting>
  <conditionalFormatting sqref="AH208:AM208">
    <cfRule type="expression" dxfId="1724" priority="1817">
      <formula>INDIRECT(ADDRESS(ROW(),COLUMN()))=TRUNC(INDIRECT(ADDRESS(ROW(),COLUMN())))</formula>
    </cfRule>
  </conditionalFormatting>
  <conditionalFormatting sqref="AV97:AW97">
    <cfRule type="expression" dxfId="1723" priority="2586">
      <formula>INDIRECT(ADDRESS(ROW(),COLUMN()))=TRUNC(INDIRECT(ADDRESS(ROW(),COLUMN())))</formula>
    </cfRule>
  </conditionalFormatting>
  <conditionalFormatting sqref="AX100:BA101">
    <cfRule type="expression" dxfId="1722" priority="2585">
      <formula>INDIRECT(ADDRESS(ROW(),COLUMN()))=TRUNC(INDIRECT(ADDRESS(ROW(),COLUMN())))</formula>
    </cfRule>
  </conditionalFormatting>
  <conditionalFormatting sqref="S100">
    <cfRule type="expression" dxfId="1721" priority="2583">
      <formula>INDIRECT(ADDRESS(ROW(),COLUMN()))=TRUNC(INDIRECT(ADDRESS(ROW(),COLUMN())))</formula>
    </cfRule>
  </conditionalFormatting>
  <conditionalFormatting sqref="T100:Y100">
    <cfRule type="expression" dxfId="1720" priority="2581">
      <formula>INDIRECT(ADDRESS(ROW(),COLUMN()))=TRUNC(INDIRECT(ADDRESS(ROW(),COLUMN())))</formula>
    </cfRule>
  </conditionalFormatting>
  <conditionalFormatting sqref="Z100">
    <cfRule type="expression" dxfId="1719" priority="2579">
      <formula>INDIRECT(ADDRESS(ROW(),COLUMN()))=TRUNC(INDIRECT(ADDRESS(ROW(),COLUMN())))</formula>
    </cfRule>
  </conditionalFormatting>
  <conditionalFormatting sqref="AA100:AF100">
    <cfRule type="expression" dxfId="1718" priority="2577">
      <formula>INDIRECT(ADDRESS(ROW(),COLUMN()))=TRUNC(INDIRECT(ADDRESS(ROW(),COLUMN())))</formula>
    </cfRule>
  </conditionalFormatting>
  <conditionalFormatting sqref="AG100">
    <cfRule type="expression" dxfId="1717" priority="2575">
      <formula>INDIRECT(ADDRESS(ROW(),COLUMN()))=TRUNC(INDIRECT(ADDRESS(ROW(),COLUMN())))</formula>
    </cfRule>
  </conditionalFormatting>
  <conditionalFormatting sqref="AH100:AM100">
    <cfRule type="expression" dxfId="1716" priority="2573">
      <formula>INDIRECT(ADDRESS(ROW(),COLUMN()))=TRUNC(INDIRECT(ADDRESS(ROW(),COLUMN())))</formula>
    </cfRule>
  </conditionalFormatting>
  <conditionalFormatting sqref="AN100">
    <cfRule type="expression" dxfId="1715" priority="2571">
      <formula>INDIRECT(ADDRESS(ROW(),COLUMN()))=TRUNC(INDIRECT(ADDRESS(ROW(),COLUMN())))</formula>
    </cfRule>
  </conditionalFormatting>
  <conditionalFormatting sqref="AO100:AT100">
    <cfRule type="expression" dxfId="1714" priority="2569">
      <formula>INDIRECT(ADDRESS(ROW(),COLUMN()))=TRUNC(INDIRECT(ADDRESS(ROW(),COLUMN())))</formula>
    </cfRule>
  </conditionalFormatting>
  <conditionalFormatting sqref="AX211:BA212">
    <cfRule type="expression" dxfId="1713" priority="1808">
      <formula>INDIRECT(ADDRESS(ROW(),COLUMN()))=TRUNC(INDIRECT(ADDRESS(ROW(),COLUMN())))</formula>
    </cfRule>
  </conditionalFormatting>
  <conditionalFormatting sqref="AU100">
    <cfRule type="expression" dxfId="1712" priority="2567">
      <formula>INDIRECT(ADDRESS(ROW(),COLUMN()))=TRUNC(INDIRECT(ADDRESS(ROW(),COLUMN())))</formula>
    </cfRule>
  </conditionalFormatting>
  <conditionalFormatting sqref="S211">
    <cfRule type="expression" dxfId="1711" priority="1806">
      <formula>INDIRECT(ADDRESS(ROW(),COLUMN()))=TRUNC(INDIRECT(ADDRESS(ROW(),COLUMN())))</formula>
    </cfRule>
  </conditionalFormatting>
  <conditionalFormatting sqref="AV100:AW100">
    <cfRule type="expression" dxfId="1710" priority="2565">
      <formula>INDIRECT(ADDRESS(ROW(),COLUMN()))=TRUNC(INDIRECT(ADDRESS(ROW(),COLUMN())))</formula>
    </cfRule>
  </conditionalFormatting>
  <conditionalFormatting sqref="AX103:BA104">
    <cfRule type="expression" dxfId="1709" priority="2564">
      <formula>INDIRECT(ADDRESS(ROW(),COLUMN()))=TRUNC(INDIRECT(ADDRESS(ROW(),COLUMN())))</formula>
    </cfRule>
  </conditionalFormatting>
  <conditionalFormatting sqref="AO208:AT208">
    <cfRule type="expression" dxfId="1708" priority="1813">
      <formula>INDIRECT(ADDRESS(ROW(),COLUMN()))=TRUNC(INDIRECT(ADDRESS(ROW(),COLUMN())))</formula>
    </cfRule>
  </conditionalFormatting>
  <conditionalFormatting sqref="S103">
    <cfRule type="expression" dxfId="1707" priority="2562">
      <formula>INDIRECT(ADDRESS(ROW(),COLUMN()))=TRUNC(INDIRECT(ADDRESS(ROW(),COLUMN())))</formula>
    </cfRule>
  </conditionalFormatting>
  <conditionalFormatting sqref="AU208">
    <cfRule type="expression" dxfId="1706" priority="1811">
      <formula>INDIRECT(ADDRESS(ROW(),COLUMN()))=TRUNC(INDIRECT(ADDRESS(ROW(),COLUMN())))</formula>
    </cfRule>
  </conditionalFormatting>
  <conditionalFormatting sqref="T103:Y103">
    <cfRule type="expression" dxfId="1705" priority="2560">
      <formula>INDIRECT(ADDRESS(ROW(),COLUMN()))=TRUNC(INDIRECT(ADDRESS(ROW(),COLUMN())))</formula>
    </cfRule>
  </conditionalFormatting>
  <conditionalFormatting sqref="AV208:AW208">
    <cfRule type="expression" dxfId="1704" priority="1809">
      <formula>INDIRECT(ADDRESS(ROW(),COLUMN()))=TRUNC(INDIRECT(ADDRESS(ROW(),COLUMN())))</formula>
    </cfRule>
  </conditionalFormatting>
  <conditionalFormatting sqref="Z103">
    <cfRule type="expression" dxfId="1703" priority="2558">
      <formula>INDIRECT(ADDRESS(ROW(),COLUMN()))=TRUNC(INDIRECT(ADDRESS(ROW(),COLUMN())))</formula>
    </cfRule>
  </conditionalFormatting>
  <conditionalFormatting sqref="AA103:AF103">
    <cfRule type="expression" dxfId="1702" priority="2556">
      <formula>INDIRECT(ADDRESS(ROW(),COLUMN()))=TRUNC(INDIRECT(ADDRESS(ROW(),COLUMN())))</formula>
    </cfRule>
  </conditionalFormatting>
  <conditionalFormatting sqref="AG103">
    <cfRule type="expression" dxfId="1701" priority="2554">
      <formula>INDIRECT(ADDRESS(ROW(),COLUMN()))=TRUNC(INDIRECT(ADDRESS(ROW(),COLUMN())))</formula>
    </cfRule>
  </conditionalFormatting>
  <conditionalFormatting sqref="AH103:AM103">
    <cfRule type="expression" dxfId="1700" priority="2552">
      <formula>INDIRECT(ADDRESS(ROW(),COLUMN()))=TRUNC(INDIRECT(ADDRESS(ROW(),COLUMN())))</formula>
    </cfRule>
  </conditionalFormatting>
  <conditionalFormatting sqref="AN103">
    <cfRule type="expression" dxfId="1699" priority="2550">
      <formula>INDIRECT(ADDRESS(ROW(),COLUMN()))=TRUNC(INDIRECT(ADDRESS(ROW(),COLUMN())))</formula>
    </cfRule>
  </conditionalFormatting>
  <conditionalFormatting sqref="AO103:AT103">
    <cfRule type="expression" dxfId="1698" priority="2548">
      <formula>INDIRECT(ADDRESS(ROW(),COLUMN()))=TRUNC(INDIRECT(ADDRESS(ROW(),COLUMN())))</formula>
    </cfRule>
  </conditionalFormatting>
  <conditionalFormatting sqref="AU103">
    <cfRule type="expression" dxfId="1697" priority="2546">
      <formula>INDIRECT(ADDRESS(ROW(),COLUMN()))=TRUNC(INDIRECT(ADDRESS(ROW(),COLUMN())))</formula>
    </cfRule>
  </conditionalFormatting>
  <conditionalFormatting sqref="AV103:AW103">
    <cfRule type="expression" dxfId="1696" priority="2544">
      <formula>INDIRECT(ADDRESS(ROW(),COLUMN()))=TRUNC(INDIRECT(ADDRESS(ROW(),COLUMN())))</formula>
    </cfRule>
  </conditionalFormatting>
  <conditionalFormatting sqref="AX106:BA107">
    <cfRule type="expression" dxfId="1695" priority="2543">
      <formula>INDIRECT(ADDRESS(ROW(),COLUMN()))=TRUNC(INDIRECT(ADDRESS(ROW(),COLUMN())))</formula>
    </cfRule>
  </conditionalFormatting>
  <conditionalFormatting sqref="Z211">
    <cfRule type="expression" dxfId="1694" priority="1802">
      <formula>INDIRECT(ADDRESS(ROW(),COLUMN()))=TRUNC(INDIRECT(ADDRESS(ROW(),COLUMN())))</formula>
    </cfRule>
  </conditionalFormatting>
  <conditionalFormatting sqref="S106">
    <cfRule type="expression" dxfId="1693" priority="2541">
      <formula>INDIRECT(ADDRESS(ROW(),COLUMN()))=TRUNC(INDIRECT(ADDRESS(ROW(),COLUMN())))</formula>
    </cfRule>
  </conditionalFormatting>
  <conditionalFormatting sqref="AA211:AF211">
    <cfRule type="expression" dxfId="1692" priority="1800">
      <formula>INDIRECT(ADDRESS(ROW(),COLUMN()))=TRUNC(INDIRECT(ADDRESS(ROW(),COLUMN())))</formula>
    </cfRule>
  </conditionalFormatting>
  <conditionalFormatting sqref="T106:Y106">
    <cfRule type="expression" dxfId="1691" priority="2539">
      <formula>INDIRECT(ADDRESS(ROW(),COLUMN()))=TRUNC(INDIRECT(ADDRESS(ROW(),COLUMN())))</formula>
    </cfRule>
  </conditionalFormatting>
  <conditionalFormatting sqref="AG211">
    <cfRule type="expression" dxfId="1690" priority="1798">
      <formula>INDIRECT(ADDRESS(ROW(),COLUMN()))=TRUNC(INDIRECT(ADDRESS(ROW(),COLUMN())))</formula>
    </cfRule>
  </conditionalFormatting>
  <conditionalFormatting sqref="Z106">
    <cfRule type="expression" dxfId="1689" priority="2537">
      <formula>INDIRECT(ADDRESS(ROW(),COLUMN()))=TRUNC(INDIRECT(ADDRESS(ROW(),COLUMN())))</formula>
    </cfRule>
  </conditionalFormatting>
  <conditionalFormatting sqref="AH211:AM211">
    <cfRule type="expression" dxfId="1688" priority="1796">
      <formula>INDIRECT(ADDRESS(ROW(),COLUMN()))=TRUNC(INDIRECT(ADDRESS(ROW(),COLUMN())))</formula>
    </cfRule>
  </conditionalFormatting>
  <conditionalFormatting sqref="AA106:AF106">
    <cfRule type="expression" dxfId="1687" priority="2535">
      <formula>INDIRECT(ADDRESS(ROW(),COLUMN()))=TRUNC(INDIRECT(ADDRESS(ROW(),COLUMN())))</formula>
    </cfRule>
  </conditionalFormatting>
  <conditionalFormatting sqref="AN211">
    <cfRule type="expression" dxfId="1686" priority="1794">
      <formula>INDIRECT(ADDRESS(ROW(),COLUMN()))=TRUNC(INDIRECT(ADDRESS(ROW(),COLUMN())))</formula>
    </cfRule>
  </conditionalFormatting>
  <conditionalFormatting sqref="AG106">
    <cfRule type="expression" dxfId="1685" priority="2533">
      <formula>INDIRECT(ADDRESS(ROW(),COLUMN()))=TRUNC(INDIRECT(ADDRESS(ROW(),COLUMN())))</formula>
    </cfRule>
  </conditionalFormatting>
  <conditionalFormatting sqref="AO211:AT211">
    <cfRule type="expression" dxfId="1684" priority="1792">
      <formula>INDIRECT(ADDRESS(ROW(),COLUMN()))=TRUNC(INDIRECT(ADDRESS(ROW(),COLUMN())))</formula>
    </cfRule>
  </conditionalFormatting>
  <conditionalFormatting sqref="AH106:AM106">
    <cfRule type="expression" dxfId="1683" priority="2531">
      <formula>INDIRECT(ADDRESS(ROW(),COLUMN()))=TRUNC(INDIRECT(ADDRESS(ROW(),COLUMN())))</formula>
    </cfRule>
  </conditionalFormatting>
  <conditionalFormatting sqref="AU211">
    <cfRule type="expression" dxfId="1682" priority="1790">
      <formula>INDIRECT(ADDRESS(ROW(),COLUMN()))=TRUNC(INDIRECT(ADDRESS(ROW(),COLUMN())))</formula>
    </cfRule>
  </conditionalFormatting>
  <conditionalFormatting sqref="AN106">
    <cfRule type="expression" dxfId="1681" priority="2529">
      <formula>INDIRECT(ADDRESS(ROW(),COLUMN()))=TRUNC(INDIRECT(ADDRESS(ROW(),COLUMN())))</formula>
    </cfRule>
  </conditionalFormatting>
  <conditionalFormatting sqref="AV211:AW211">
    <cfRule type="expression" dxfId="1680" priority="1788">
      <formula>INDIRECT(ADDRESS(ROW(),COLUMN()))=TRUNC(INDIRECT(ADDRESS(ROW(),COLUMN())))</formula>
    </cfRule>
  </conditionalFormatting>
  <conditionalFormatting sqref="AO106:AT106">
    <cfRule type="expression" dxfId="1679" priority="2527">
      <formula>INDIRECT(ADDRESS(ROW(),COLUMN()))=TRUNC(INDIRECT(ADDRESS(ROW(),COLUMN())))</formula>
    </cfRule>
  </conditionalFormatting>
  <conditionalFormatting sqref="AU106">
    <cfRule type="expression" dxfId="1678" priority="2525">
      <formula>INDIRECT(ADDRESS(ROW(),COLUMN()))=TRUNC(INDIRECT(ADDRESS(ROW(),COLUMN())))</formula>
    </cfRule>
  </conditionalFormatting>
  <conditionalFormatting sqref="AV106:AW106">
    <cfRule type="expression" dxfId="1677" priority="2523">
      <formula>INDIRECT(ADDRESS(ROW(),COLUMN()))=TRUNC(INDIRECT(ADDRESS(ROW(),COLUMN())))</formula>
    </cfRule>
  </conditionalFormatting>
  <conditionalFormatting sqref="AX109:BA110">
    <cfRule type="expression" dxfId="1676" priority="2522">
      <formula>INDIRECT(ADDRESS(ROW(),COLUMN()))=TRUNC(INDIRECT(ADDRESS(ROW(),COLUMN())))</formula>
    </cfRule>
  </conditionalFormatting>
  <conditionalFormatting sqref="S109">
    <cfRule type="expression" dxfId="1675" priority="2520">
      <formula>INDIRECT(ADDRESS(ROW(),COLUMN()))=TRUNC(INDIRECT(ADDRESS(ROW(),COLUMN())))</formula>
    </cfRule>
  </conditionalFormatting>
  <conditionalFormatting sqref="T109:Y109">
    <cfRule type="expression" dxfId="1674" priority="2518">
      <formula>INDIRECT(ADDRESS(ROW(),COLUMN()))=TRUNC(INDIRECT(ADDRESS(ROW(),COLUMN())))</formula>
    </cfRule>
  </conditionalFormatting>
  <conditionalFormatting sqref="AX214:BA215">
    <cfRule type="expression" dxfId="1673" priority="1787">
      <formula>INDIRECT(ADDRESS(ROW(),COLUMN()))=TRUNC(INDIRECT(ADDRESS(ROW(),COLUMN())))</formula>
    </cfRule>
  </conditionalFormatting>
  <conditionalFormatting sqref="Z109">
    <cfRule type="expression" dxfId="1672" priority="2516">
      <formula>INDIRECT(ADDRESS(ROW(),COLUMN()))=TRUNC(INDIRECT(ADDRESS(ROW(),COLUMN())))</formula>
    </cfRule>
  </conditionalFormatting>
  <conditionalFormatting sqref="S214">
    <cfRule type="expression" dxfId="1671" priority="1785">
      <formula>INDIRECT(ADDRESS(ROW(),COLUMN()))=TRUNC(INDIRECT(ADDRESS(ROW(),COLUMN())))</formula>
    </cfRule>
  </conditionalFormatting>
  <conditionalFormatting sqref="AA109:AF109">
    <cfRule type="expression" dxfId="1670" priority="2514">
      <formula>INDIRECT(ADDRESS(ROW(),COLUMN()))=TRUNC(INDIRECT(ADDRESS(ROW(),COLUMN())))</formula>
    </cfRule>
  </conditionalFormatting>
  <conditionalFormatting sqref="T214:Y214">
    <cfRule type="expression" dxfId="1669" priority="1783">
      <formula>INDIRECT(ADDRESS(ROW(),COLUMN()))=TRUNC(INDIRECT(ADDRESS(ROW(),COLUMN())))</formula>
    </cfRule>
  </conditionalFormatting>
  <conditionalFormatting sqref="AG109">
    <cfRule type="expression" dxfId="1668" priority="2512">
      <formula>INDIRECT(ADDRESS(ROW(),COLUMN()))=TRUNC(INDIRECT(ADDRESS(ROW(),COLUMN())))</formula>
    </cfRule>
  </conditionalFormatting>
  <conditionalFormatting sqref="Z214">
    <cfRule type="expression" dxfId="1667" priority="1781">
      <formula>INDIRECT(ADDRESS(ROW(),COLUMN()))=TRUNC(INDIRECT(ADDRESS(ROW(),COLUMN())))</formula>
    </cfRule>
  </conditionalFormatting>
  <conditionalFormatting sqref="AH109:AM109">
    <cfRule type="expression" dxfId="1666" priority="2510">
      <formula>INDIRECT(ADDRESS(ROW(),COLUMN()))=TRUNC(INDIRECT(ADDRESS(ROW(),COLUMN())))</formula>
    </cfRule>
  </conditionalFormatting>
  <conditionalFormatting sqref="AA214:AF214">
    <cfRule type="expression" dxfId="1665" priority="1779">
      <formula>INDIRECT(ADDRESS(ROW(),COLUMN()))=TRUNC(INDIRECT(ADDRESS(ROW(),COLUMN())))</formula>
    </cfRule>
  </conditionalFormatting>
  <conditionalFormatting sqref="AN109">
    <cfRule type="expression" dxfId="1664" priority="2508">
      <formula>INDIRECT(ADDRESS(ROW(),COLUMN()))=TRUNC(INDIRECT(ADDRESS(ROW(),COLUMN())))</formula>
    </cfRule>
  </conditionalFormatting>
  <conditionalFormatting sqref="AG214">
    <cfRule type="expression" dxfId="1663" priority="1777">
      <formula>INDIRECT(ADDRESS(ROW(),COLUMN()))=TRUNC(INDIRECT(ADDRESS(ROW(),COLUMN())))</formula>
    </cfRule>
  </conditionalFormatting>
  <conditionalFormatting sqref="AO109:AT109">
    <cfRule type="expression" dxfId="1662" priority="2506">
      <formula>INDIRECT(ADDRESS(ROW(),COLUMN()))=TRUNC(INDIRECT(ADDRESS(ROW(),COLUMN())))</formula>
    </cfRule>
  </conditionalFormatting>
  <conditionalFormatting sqref="AH214:AM214">
    <cfRule type="expression" dxfId="1661" priority="1775">
      <formula>INDIRECT(ADDRESS(ROW(),COLUMN()))=TRUNC(INDIRECT(ADDRESS(ROW(),COLUMN())))</formula>
    </cfRule>
  </conditionalFormatting>
  <conditionalFormatting sqref="AU109">
    <cfRule type="expression" dxfId="1660" priority="2504">
      <formula>INDIRECT(ADDRESS(ROW(),COLUMN()))=TRUNC(INDIRECT(ADDRESS(ROW(),COLUMN())))</formula>
    </cfRule>
  </conditionalFormatting>
  <conditionalFormatting sqref="AN214">
    <cfRule type="expression" dxfId="1659" priority="1773">
      <formula>INDIRECT(ADDRESS(ROW(),COLUMN()))=TRUNC(INDIRECT(ADDRESS(ROW(),COLUMN())))</formula>
    </cfRule>
  </conditionalFormatting>
  <conditionalFormatting sqref="AV109:AW109">
    <cfRule type="expression" dxfId="1658" priority="2502">
      <formula>INDIRECT(ADDRESS(ROW(),COLUMN()))=TRUNC(INDIRECT(ADDRESS(ROW(),COLUMN())))</formula>
    </cfRule>
  </conditionalFormatting>
  <conditionalFormatting sqref="AX112:BA113">
    <cfRule type="expression" dxfId="1657" priority="2501">
      <formula>INDIRECT(ADDRESS(ROW(),COLUMN()))=TRUNC(INDIRECT(ADDRESS(ROW(),COLUMN())))</formula>
    </cfRule>
  </conditionalFormatting>
  <conditionalFormatting sqref="S112">
    <cfRule type="expression" dxfId="1656" priority="2499">
      <formula>INDIRECT(ADDRESS(ROW(),COLUMN()))=TRUNC(INDIRECT(ADDRESS(ROW(),COLUMN())))</formula>
    </cfRule>
  </conditionalFormatting>
  <conditionalFormatting sqref="T112:Y112">
    <cfRule type="expression" dxfId="1655" priority="2497">
      <formula>INDIRECT(ADDRESS(ROW(),COLUMN()))=TRUNC(INDIRECT(ADDRESS(ROW(),COLUMN())))</formula>
    </cfRule>
  </conditionalFormatting>
  <conditionalFormatting sqref="Z112">
    <cfRule type="expression" dxfId="1654" priority="2495">
      <formula>INDIRECT(ADDRESS(ROW(),COLUMN()))=TRUNC(INDIRECT(ADDRESS(ROW(),COLUMN())))</formula>
    </cfRule>
  </conditionalFormatting>
  <conditionalFormatting sqref="AA112:AF112">
    <cfRule type="expression" dxfId="1653" priority="2493">
      <formula>INDIRECT(ADDRESS(ROW(),COLUMN()))=TRUNC(INDIRECT(ADDRESS(ROW(),COLUMN())))</formula>
    </cfRule>
  </conditionalFormatting>
  <conditionalFormatting sqref="AG112">
    <cfRule type="expression" dxfId="1652" priority="2491">
      <formula>INDIRECT(ADDRESS(ROW(),COLUMN()))=TRUNC(INDIRECT(ADDRESS(ROW(),COLUMN())))</formula>
    </cfRule>
  </conditionalFormatting>
  <conditionalFormatting sqref="AH112:AM112">
    <cfRule type="expression" dxfId="1651" priority="2489">
      <formula>INDIRECT(ADDRESS(ROW(),COLUMN()))=TRUNC(INDIRECT(ADDRESS(ROW(),COLUMN())))</formula>
    </cfRule>
  </conditionalFormatting>
  <conditionalFormatting sqref="AN112">
    <cfRule type="expression" dxfId="1650" priority="2487">
      <formula>INDIRECT(ADDRESS(ROW(),COLUMN()))=TRUNC(INDIRECT(ADDRESS(ROW(),COLUMN())))</formula>
    </cfRule>
  </conditionalFormatting>
  <conditionalFormatting sqref="AX217:BA218">
    <cfRule type="expression" dxfId="1649" priority="1766">
      <formula>INDIRECT(ADDRESS(ROW(),COLUMN()))=TRUNC(INDIRECT(ADDRESS(ROW(),COLUMN())))</formula>
    </cfRule>
  </conditionalFormatting>
  <conditionalFormatting sqref="AO112:AT112">
    <cfRule type="expression" dxfId="1648" priority="2485">
      <formula>INDIRECT(ADDRESS(ROW(),COLUMN()))=TRUNC(INDIRECT(ADDRESS(ROW(),COLUMN())))</formula>
    </cfRule>
  </conditionalFormatting>
  <conditionalFormatting sqref="S217">
    <cfRule type="expression" dxfId="1647" priority="1764">
      <formula>INDIRECT(ADDRESS(ROW(),COLUMN()))=TRUNC(INDIRECT(ADDRESS(ROW(),COLUMN())))</formula>
    </cfRule>
  </conditionalFormatting>
  <conditionalFormatting sqref="AU112">
    <cfRule type="expression" dxfId="1646" priority="2483">
      <formula>INDIRECT(ADDRESS(ROW(),COLUMN()))=TRUNC(INDIRECT(ADDRESS(ROW(),COLUMN())))</formula>
    </cfRule>
  </conditionalFormatting>
  <conditionalFormatting sqref="T217:Y217">
    <cfRule type="expression" dxfId="1645" priority="1762">
      <formula>INDIRECT(ADDRESS(ROW(),COLUMN()))=TRUNC(INDIRECT(ADDRESS(ROW(),COLUMN())))</formula>
    </cfRule>
  </conditionalFormatting>
  <conditionalFormatting sqref="AV112:AW112">
    <cfRule type="expression" dxfId="1644" priority="2481">
      <formula>INDIRECT(ADDRESS(ROW(),COLUMN()))=TRUNC(INDIRECT(ADDRESS(ROW(),COLUMN())))</formula>
    </cfRule>
  </conditionalFormatting>
  <conditionalFormatting sqref="AX115:BA116">
    <cfRule type="expression" dxfId="1643" priority="2480">
      <formula>INDIRECT(ADDRESS(ROW(),COLUMN()))=TRUNC(INDIRECT(ADDRESS(ROW(),COLUMN())))</formula>
    </cfRule>
  </conditionalFormatting>
  <conditionalFormatting sqref="AU214">
    <cfRule type="expression" dxfId="1642" priority="1769">
      <formula>INDIRECT(ADDRESS(ROW(),COLUMN()))=TRUNC(INDIRECT(ADDRESS(ROW(),COLUMN())))</formula>
    </cfRule>
  </conditionalFormatting>
  <conditionalFormatting sqref="S115">
    <cfRule type="expression" dxfId="1641" priority="2478">
      <formula>INDIRECT(ADDRESS(ROW(),COLUMN()))=TRUNC(INDIRECT(ADDRESS(ROW(),COLUMN())))</formula>
    </cfRule>
  </conditionalFormatting>
  <conditionalFormatting sqref="AV214:AW214">
    <cfRule type="expression" dxfId="1640" priority="1767">
      <formula>INDIRECT(ADDRESS(ROW(),COLUMN()))=TRUNC(INDIRECT(ADDRESS(ROW(),COLUMN())))</formula>
    </cfRule>
  </conditionalFormatting>
  <conditionalFormatting sqref="T115:Y115">
    <cfRule type="expression" dxfId="1639" priority="2476">
      <formula>INDIRECT(ADDRESS(ROW(),COLUMN()))=TRUNC(INDIRECT(ADDRESS(ROW(),COLUMN())))</formula>
    </cfRule>
  </conditionalFormatting>
  <conditionalFormatting sqref="Z115">
    <cfRule type="expression" dxfId="1638" priority="2474">
      <formula>INDIRECT(ADDRESS(ROW(),COLUMN()))=TRUNC(INDIRECT(ADDRESS(ROW(),COLUMN())))</formula>
    </cfRule>
  </conditionalFormatting>
  <conditionalFormatting sqref="AA115:AF115">
    <cfRule type="expression" dxfId="1637" priority="2472">
      <formula>INDIRECT(ADDRESS(ROW(),COLUMN()))=TRUNC(INDIRECT(ADDRESS(ROW(),COLUMN())))</formula>
    </cfRule>
  </conditionalFormatting>
  <conditionalFormatting sqref="AG115">
    <cfRule type="expression" dxfId="1636" priority="2470">
      <formula>INDIRECT(ADDRESS(ROW(),COLUMN()))=TRUNC(INDIRECT(ADDRESS(ROW(),COLUMN())))</formula>
    </cfRule>
  </conditionalFormatting>
  <conditionalFormatting sqref="AH115:AM115">
    <cfRule type="expression" dxfId="1635" priority="2468">
      <formula>INDIRECT(ADDRESS(ROW(),COLUMN()))=TRUNC(INDIRECT(ADDRESS(ROW(),COLUMN())))</formula>
    </cfRule>
  </conditionalFormatting>
  <conditionalFormatting sqref="AN115">
    <cfRule type="expression" dxfId="1634" priority="2466">
      <formula>INDIRECT(ADDRESS(ROW(),COLUMN()))=TRUNC(INDIRECT(ADDRESS(ROW(),COLUMN())))</formula>
    </cfRule>
  </conditionalFormatting>
  <conditionalFormatting sqref="AO115:AT115">
    <cfRule type="expression" dxfId="1633" priority="2464">
      <formula>INDIRECT(ADDRESS(ROW(),COLUMN()))=TRUNC(INDIRECT(ADDRESS(ROW(),COLUMN())))</formula>
    </cfRule>
  </conditionalFormatting>
  <conditionalFormatting sqref="AU115">
    <cfRule type="expression" dxfId="1632" priority="2462">
      <formula>INDIRECT(ADDRESS(ROW(),COLUMN()))=TRUNC(INDIRECT(ADDRESS(ROW(),COLUMN())))</formula>
    </cfRule>
  </conditionalFormatting>
  <conditionalFormatting sqref="AV115:AW115">
    <cfRule type="expression" dxfId="1631" priority="2460">
      <formula>INDIRECT(ADDRESS(ROW(),COLUMN()))=TRUNC(INDIRECT(ADDRESS(ROW(),COLUMN())))</formula>
    </cfRule>
  </conditionalFormatting>
  <conditionalFormatting sqref="AX118:BA119">
    <cfRule type="expression" dxfId="1630" priority="2459">
      <formula>INDIRECT(ADDRESS(ROW(),COLUMN()))=TRUNC(INDIRECT(ADDRESS(ROW(),COLUMN())))</formula>
    </cfRule>
  </conditionalFormatting>
  <conditionalFormatting sqref="AA217:AF217">
    <cfRule type="expression" dxfId="1629" priority="1758">
      <formula>INDIRECT(ADDRESS(ROW(),COLUMN()))=TRUNC(INDIRECT(ADDRESS(ROW(),COLUMN())))</formula>
    </cfRule>
  </conditionalFormatting>
  <conditionalFormatting sqref="S118">
    <cfRule type="expression" dxfId="1628" priority="2457">
      <formula>INDIRECT(ADDRESS(ROW(),COLUMN()))=TRUNC(INDIRECT(ADDRESS(ROW(),COLUMN())))</formula>
    </cfRule>
  </conditionalFormatting>
  <conditionalFormatting sqref="AG217">
    <cfRule type="expression" dxfId="1627" priority="1756">
      <formula>INDIRECT(ADDRESS(ROW(),COLUMN()))=TRUNC(INDIRECT(ADDRESS(ROW(),COLUMN())))</formula>
    </cfRule>
  </conditionalFormatting>
  <conditionalFormatting sqref="T118:Y118">
    <cfRule type="expression" dxfId="1626" priority="2455">
      <formula>INDIRECT(ADDRESS(ROW(),COLUMN()))=TRUNC(INDIRECT(ADDRESS(ROW(),COLUMN())))</formula>
    </cfRule>
  </conditionalFormatting>
  <conditionalFormatting sqref="AH217:AM217">
    <cfRule type="expression" dxfId="1625" priority="1754">
      <formula>INDIRECT(ADDRESS(ROW(),COLUMN()))=TRUNC(INDIRECT(ADDRESS(ROW(),COLUMN())))</formula>
    </cfRule>
  </conditionalFormatting>
  <conditionalFormatting sqref="Z118">
    <cfRule type="expression" dxfId="1624" priority="2453">
      <formula>INDIRECT(ADDRESS(ROW(),COLUMN()))=TRUNC(INDIRECT(ADDRESS(ROW(),COLUMN())))</formula>
    </cfRule>
  </conditionalFormatting>
  <conditionalFormatting sqref="AN217">
    <cfRule type="expression" dxfId="1623" priority="1752">
      <formula>INDIRECT(ADDRESS(ROW(),COLUMN()))=TRUNC(INDIRECT(ADDRESS(ROW(),COLUMN())))</formula>
    </cfRule>
  </conditionalFormatting>
  <conditionalFormatting sqref="AA118:AF118">
    <cfRule type="expression" dxfId="1622" priority="2451">
      <formula>INDIRECT(ADDRESS(ROW(),COLUMN()))=TRUNC(INDIRECT(ADDRESS(ROW(),COLUMN())))</formula>
    </cfRule>
  </conditionalFormatting>
  <conditionalFormatting sqref="AO217:AT217">
    <cfRule type="expression" dxfId="1621" priority="1750">
      <formula>INDIRECT(ADDRESS(ROW(),COLUMN()))=TRUNC(INDIRECT(ADDRESS(ROW(),COLUMN())))</formula>
    </cfRule>
  </conditionalFormatting>
  <conditionalFormatting sqref="AG118">
    <cfRule type="expression" dxfId="1620" priority="2449">
      <formula>INDIRECT(ADDRESS(ROW(),COLUMN()))=TRUNC(INDIRECT(ADDRESS(ROW(),COLUMN())))</formula>
    </cfRule>
  </conditionalFormatting>
  <conditionalFormatting sqref="AU217">
    <cfRule type="expression" dxfId="1619" priority="1748">
      <formula>INDIRECT(ADDRESS(ROW(),COLUMN()))=TRUNC(INDIRECT(ADDRESS(ROW(),COLUMN())))</formula>
    </cfRule>
  </conditionalFormatting>
  <conditionalFormatting sqref="AH118:AM118">
    <cfRule type="expression" dxfId="1618" priority="2447">
      <formula>INDIRECT(ADDRESS(ROW(),COLUMN()))=TRUNC(INDIRECT(ADDRESS(ROW(),COLUMN())))</formula>
    </cfRule>
  </conditionalFormatting>
  <conditionalFormatting sqref="AV217:AW217">
    <cfRule type="expression" dxfId="1617" priority="1746">
      <formula>INDIRECT(ADDRESS(ROW(),COLUMN()))=TRUNC(INDIRECT(ADDRESS(ROW(),COLUMN())))</formula>
    </cfRule>
  </conditionalFormatting>
  <conditionalFormatting sqref="AN118">
    <cfRule type="expression" dxfId="1616" priority="2445">
      <formula>INDIRECT(ADDRESS(ROW(),COLUMN()))=TRUNC(INDIRECT(ADDRESS(ROW(),COLUMN())))</formula>
    </cfRule>
  </conditionalFormatting>
  <conditionalFormatting sqref="AO118:AT118">
    <cfRule type="expression" dxfId="1615" priority="2443">
      <formula>INDIRECT(ADDRESS(ROW(),COLUMN()))=TRUNC(INDIRECT(ADDRESS(ROW(),COLUMN())))</formula>
    </cfRule>
  </conditionalFormatting>
  <conditionalFormatting sqref="AU118">
    <cfRule type="expression" dxfId="1614" priority="2441">
      <formula>INDIRECT(ADDRESS(ROW(),COLUMN()))=TRUNC(INDIRECT(ADDRESS(ROW(),COLUMN())))</formula>
    </cfRule>
  </conditionalFormatting>
  <conditionalFormatting sqref="AV118:AW118">
    <cfRule type="expression" dxfId="1613" priority="2439">
      <formula>INDIRECT(ADDRESS(ROW(),COLUMN()))=TRUNC(INDIRECT(ADDRESS(ROW(),COLUMN())))</formula>
    </cfRule>
  </conditionalFormatting>
  <conditionalFormatting sqref="AX121:BA122">
    <cfRule type="expression" dxfId="1612" priority="2438">
      <formula>INDIRECT(ADDRESS(ROW(),COLUMN()))=TRUNC(INDIRECT(ADDRESS(ROW(),COLUMN())))</formula>
    </cfRule>
  </conditionalFormatting>
  <conditionalFormatting sqref="S121">
    <cfRule type="expression" dxfId="1611" priority="2436">
      <formula>INDIRECT(ADDRESS(ROW(),COLUMN()))=TRUNC(INDIRECT(ADDRESS(ROW(),COLUMN())))</formula>
    </cfRule>
  </conditionalFormatting>
  <conditionalFormatting sqref="AX220:BA221">
    <cfRule type="expression" dxfId="1610" priority="1745">
      <formula>INDIRECT(ADDRESS(ROW(),COLUMN()))=TRUNC(INDIRECT(ADDRESS(ROW(),COLUMN())))</formula>
    </cfRule>
  </conditionalFormatting>
  <conditionalFormatting sqref="T121:Y121">
    <cfRule type="expression" dxfId="1609" priority="2434">
      <formula>INDIRECT(ADDRESS(ROW(),COLUMN()))=TRUNC(INDIRECT(ADDRESS(ROW(),COLUMN())))</formula>
    </cfRule>
  </conditionalFormatting>
  <conditionalFormatting sqref="S220">
    <cfRule type="expression" dxfId="1608" priority="1743">
      <formula>INDIRECT(ADDRESS(ROW(),COLUMN()))=TRUNC(INDIRECT(ADDRESS(ROW(),COLUMN())))</formula>
    </cfRule>
  </conditionalFormatting>
  <conditionalFormatting sqref="Z121">
    <cfRule type="expression" dxfId="1607" priority="2432">
      <formula>INDIRECT(ADDRESS(ROW(),COLUMN()))=TRUNC(INDIRECT(ADDRESS(ROW(),COLUMN())))</formula>
    </cfRule>
  </conditionalFormatting>
  <conditionalFormatting sqref="T220:Y220">
    <cfRule type="expression" dxfId="1606" priority="1741">
      <formula>INDIRECT(ADDRESS(ROW(),COLUMN()))=TRUNC(INDIRECT(ADDRESS(ROW(),COLUMN())))</formula>
    </cfRule>
  </conditionalFormatting>
  <conditionalFormatting sqref="AA121:AF121">
    <cfRule type="expression" dxfId="1605" priority="2430">
      <formula>INDIRECT(ADDRESS(ROW(),COLUMN()))=TRUNC(INDIRECT(ADDRESS(ROW(),COLUMN())))</formula>
    </cfRule>
  </conditionalFormatting>
  <conditionalFormatting sqref="Z220">
    <cfRule type="expression" dxfId="1604" priority="1739">
      <formula>INDIRECT(ADDRESS(ROW(),COLUMN()))=TRUNC(INDIRECT(ADDRESS(ROW(),COLUMN())))</formula>
    </cfRule>
  </conditionalFormatting>
  <conditionalFormatting sqref="AG121">
    <cfRule type="expression" dxfId="1603" priority="2428">
      <formula>INDIRECT(ADDRESS(ROW(),COLUMN()))=TRUNC(INDIRECT(ADDRESS(ROW(),COLUMN())))</formula>
    </cfRule>
  </conditionalFormatting>
  <conditionalFormatting sqref="AA220:AF220">
    <cfRule type="expression" dxfId="1602" priority="1737">
      <formula>INDIRECT(ADDRESS(ROW(),COLUMN()))=TRUNC(INDIRECT(ADDRESS(ROW(),COLUMN())))</formula>
    </cfRule>
  </conditionalFormatting>
  <conditionalFormatting sqref="AH121:AM121">
    <cfRule type="expression" dxfId="1601" priority="2426">
      <formula>INDIRECT(ADDRESS(ROW(),COLUMN()))=TRUNC(INDIRECT(ADDRESS(ROW(),COLUMN())))</formula>
    </cfRule>
  </conditionalFormatting>
  <conditionalFormatting sqref="AG220">
    <cfRule type="expression" dxfId="1600" priority="1735">
      <formula>INDIRECT(ADDRESS(ROW(),COLUMN()))=TRUNC(INDIRECT(ADDRESS(ROW(),COLUMN())))</formula>
    </cfRule>
  </conditionalFormatting>
  <conditionalFormatting sqref="AN121">
    <cfRule type="expression" dxfId="1599" priority="2424">
      <formula>INDIRECT(ADDRESS(ROW(),COLUMN()))=TRUNC(INDIRECT(ADDRESS(ROW(),COLUMN())))</formula>
    </cfRule>
  </conditionalFormatting>
  <conditionalFormatting sqref="AH220:AM220">
    <cfRule type="expression" dxfId="1598" priority="1733">
      <formula>INDIRECT(ADDRESS(ROW(),COLUMN()))=TRUNC(INDIRECT(ADDRESS(ROW(),COLUMN())))</formula>
    </cfRule>
  </conditionalFormatting>
  <conditionalFormatting sqref="AO121:AT121">
    <cfRule type="expression" dxfId="1597" priority="2422">
      <formula>INDIRECT(ADDRESS(ROW(),COLUMN()))=TRUNC(INDIRECT(ADDRESS(ROW(),COLUMN())))</formula>
    </cfRule>
  </conditionalFormatting>
  <conditionalFormatting sqref="AN220">
    <cfRule type="expression" dxfId="1596" priority="1731">
      <formula>INDIRECT(ADDRESS(ROW(),COLUMN()))=TRUNC(INDIRECT(ADDRESS(ROW(),COLUMN())))</formula>
    </cfRule>
  </conditionalFormatting>
  <conditionalFormatting sqref="AU121">
    <cfRule type="expression" dxfId="1595" priority="2420">
      <formula>INDIRECT(ADDRESS(ROW(),COLUMN()))=TRUNC(INDIRECT(ADDRESS(ROW(),COLUMN())))</formula>
    </cfRule>
  </conditionalFormatting>
  <conditionalFormatting sqref="AO220:AT220">
    <cfRule type="expression" dxfId="1594" priority="1729">
      <formula>INDIRECT(ADDRESS(ROW(),COLUMN()))=TRUNC(INDIRECT(ADDRESS(ROW(),COLUMN())))</formula>
    </cfRule>
  </conditionalFormatting>
  <conditionalFormatting sqref="AV121:AW121">
    <cfRule type="expression" dxfId="1593" priority="2418">
      <formula>INDIRECT(ADDRESS(ROW(),COLUMN()))=TRUNC(INDIRECT(ADDRESS(ROW(),COLUMN())))</formula>
    </cfRule>
  </conditionalFormatting>
  <conditionalFormatting sqref="AX124:BA125">
    <cfRule type="expression" dxfId="1592" priority="2417">
      <formula>INDIRECT(ADDRESS(ROW(),COLUMN()))=TRUNC(INDIRECT(ADDRESS(ROW(),COLUMN())))</formula>
    </cfRule>
  </conditionalFormatting>
  <conditionalFormatting sqref="S124">
    <cfRule type="expression" dxfId="1591" priority="2415">
      <formula>INDIRECT(ADDRESS(ROW(),COLUMN()))=TRUNC(INDIRECT(ADDRESS(ROW(),COLUMN())))</formula>
    </cfRule>
  </conditionalFormatting>
  <conditionalFormatting sqref="T124:Y124">
    <cfRule type="expression" dxfId="1590" priority="2413">
      <formula>INDIRECT(ADDRESS(ROW(),COLUMN()))=TRUNC(INDIRECT(ADDRESS(ROW(),COLUMN())))</formula>
    </cfRule>
  </conditionalFormatting>
  <conditionalFormatting sqref="Z124">
    <cfRule type="expression" dxfId="1589" priority="2411">
      <formula>INDIRECT(ADDRESS(ROW(),COLUMN()))=TRUNC(INDIRECT(ADDRESS(ROW(),COLUMN())))</formula>
    </cfRule>
  </conditionalFormatting>
  <conditionalFormatting sqref="AA124:AF124">
    <cfRule type="expression" dxfId="1588" priority="2409">
      <formula>INDIRECT(ADDRESS(ROW(),COLUMN()))=TRUNC(INDIRECT(ADDRESS(ROW(),COLUMN())))</formula>
    </cfRule>
  </conditionalFormatting>
  <conditionalFormatting sqref="AG124">
    <cfRule type="expression" dxfId="1587" priority="2407">
      <formula>INDIRECT(ADDRESS(ROW(),COLUMN()))=TRUNC(INDIRECT(ADDRESS(ROW(),COLUMN())))</formula>
    </cfRule>
  </conditionalFormatting>
  <conditionalFormatting sqref="AH124:AM124">
    <cfRule type="expression" dxfId="1586" priority="2405">
      <formula>INDIRECT(ADDRESS(ROW(),COLUMN()))=TRUNC(INDIRECT(ADDRESS(ROW(),COLUMN())))</formula>
    </cfRule>
  </conditionalFormatting>
  <conditionalFormatting sqref="AX223:BA224">
    <cfRule type="expression" dxfId="1585" priority="1724">
      <formula>INDIRECT(ADDRESS(ROW(),COLUMN()))=TRUNC(INDIRECT(ADDRESS(ROW(),COLUMN())))</formula>
    </cfRule>
  </conditionalFormatting>
  <conditionalFormatting sqref="AN124">
    <cfRule type="expression" dxfId="1584" priority="2403">
      <formula>INDIRECT(ADDRESS(ROW(),COLUMN()))=TRUNC(INDIRECT(ADDRESS(ROW(),COLUMN())))</formula>
    </cfRule>
  </conditionalFormatting>
  <conditionalFormatting sqref="S223">
    <cfRule type="expression" dxfId="1583" priority="1722">
      <formula>INDIRECT(ADDRESS(ROW(),COLUMN()))=TRUNC(INDIRECT(ADDRESS(ROW(),COLUMN())))</formula>
    </cfRule>
  </conditionalFormatting>
  <conditionalFormatting sqref="AO124:AT124">
    <cfRule type="expression" dxfId="1582" priority="2401">
      <formula>INDIRECT(ADDRESS(ROW(),COLUMN()))=TRUNC(INDIRECT(ADDRESS(ROW(),COLUMN())))</formula>
    </cfRule>
  </conditionalFormatting>
  <conditionalFormatting sqref="T223:Y223">
    <cfRule type="expression" dxfId="1581" priority="1720">
      <formula>INDIRECT(ADDRESS(ROW(),COLUMN()))=TRUNC(INDIRECT(ADDRESS(ROW(),COLUMN())))</formula>
    </cfRule>
  </conditionalFormatting>
  <conditionalFormatting sqref="AU124">
    <cfRule type="expression" dxfId="1580" priority="2399">
      <formula>INDIRECT(ADDRESS(ROW(),COLUMN()))=TRUNC(INDIRECT(ADDRESS(ROW(),COLUMN())))</formula>
    </cfRule>
  </conditionalFormatting>
  <conditionalFormatting sqref="Z223">
    <cfRule type="expression" dxfId="1579" priority="1718">
      <formula>INDIRECT(ADDRESS(ROW(),COLUMN()))=TRUNC(INDIRECT(ADDRESS(ROW(),COLUMN())))</formula>
    </cfRule>
  </conditionalFormatting>
  <conditionalFormatting sqref="AV124:AW124">
    <cfRule type="expression" dxfId="1578" priority="2397">
      <formula>INDIRECT(ADDRESS(ROW(),COLUMN()))=TRUNC(INDIRECT(ADDRESS(ROW(),COLUMN())))</formula>
    </cfRule>
  </conditionalFormatting>
  <conditionalFormatting sqref="AX127:BA128">
    <cfRule type="expression" dxfId="1577" priority="2396">
      <formula>INDIRECT(ADDRESS(ROW(),COLUMN()))=TRUNC(INDIRECT(ADDRESS(ROW(),COLUMN())))</formula>
    </cfRule>
  </conditionalFormatting>
  <conditionalFormatting sqref="AV220:AW220">
    <cfRule type="expression" dxfId="1576" priority="1725">
      <formula>INDIRECT(ADDRESS(ROW(),COLUMN()))=TRUNC(INDIRECT(ADDRESS(ROW(),COLUMN())))</formula>
    </cfRule>
  </conditionalFormatting>
  <conditionalFormatting sqref="S127">
    <cfRule type="expression" dxfId="1575" priority="2394">
      <formula>INDIRECT(ADDRESS(ROW(),COLUMN()))=TRUNC(INDIRECT(ADDRESS(ROW(),COLUMN())))</formula>
    </cfRule>
  </conditionalFormatting>
  <conditionalFormatting sqref="T127:Y127">
    <cfRule type="expression" dxfId="1574" priority="2392">
      <formula>INDIRECT(ADDRESS(ROW(),COLUMN()))=TRUNC(INDIRECT(ADDRESS(ROW(),COLUMN())))</formula>
    </cfRule>
  </conditionalFormatting>
  <conditionalFormatting sqref="Z127">
    <cfRule type="expression" dxfId="1573" priority="2390">
      <formula>INDIRECT(ADDRESS(ROW(),COLUMN()))=TRUNC(INDIRECT(ADDRESS(ROW(),COLUMN())))</formula>
    </cfRule>
  </conditionalFormatting>
  <conditionalFormatting sqref="AA127:AF127">
    <cfRule type="expression" dxfId="1572" priority="2388">
      <formula>INDIRECT(ADDRESS(ROW(),COLUMN()))=TRUNC(INDIRECT(ADDRESS(ROW(),COLUMN())))</formula>
    </cfRule>
  </conditionalFormatting>
  <conditionalFormatting sqref="AG127">
    <cfRule type="expression" dxfId="1571" priority="2386">
      <formula>INDIRECT(ADDRESS(ROW(),COLUMN()))=TRUNC(INDIRECT(ADDRESS(ROW(),COLUMN())))</formula>
    </cfRule>
  </conditionalFormatting>
  <conditionalFormatting sqref="AH127:AM127">
    <cfRule type="expression" dxfId="1570" priority="2384">
      <formula>INDIRECT(ADDRESS(ROW(),COLUMN()))=TRUNC(INDIRECT(ADDRESS(ROW(),COLUMN())))</formula>
    </cfRule>
  </conditionalFormatting>
  <conditionalFormatting sqref="AN127">
    <cfRule type="expression" dxfId="1569" priority="2382">
      <formula>INDIRECT(ADDRESS(ROW(),COLUMN()))=TRUNC(INDIRECT(ADDRESS(ROW(),COLUMN())))</formula>
    </cfRule>
  </conditionalFormatting>
  <conditionalFormatting sqref="AO127:AT127">
    <cfRule type="expression" dxfId="1568" priority="2380">
      <formula>INDIRECT(ADDRESS(ROW(),COLUMN()))=TRUNC(INDIRECT(ADDRESS(ROW(),COLUMN())))</formula>
    </cfRule>
  </conditionalFormatting>
  <conditionalFormatting sqref="AU127">
    <cfRule type="expression" dxfId="1567" priority="2378">
      <formula>INDIRECT(ADDRESS(ROW(),COLUMN()))=TRUNC(INDIRECT(ADDRESS(ROW(),COLUMN())))</formula>
    </cfRule>
  </conditionalFormatting>
  <conditionalFormatting sqref="AV127:AW127">
    <cfRule type="expression" dxfId="1566" priority="2376">
      <formula>INDIRECT(ADDRESS(ROW(),COLUMN()))=TRUNC(INDIRECT(ADDRESS(ROW(),COLUMN())))</formula>
    </cfRule>
  </conditionalFormatting>
  <conditionalFormatting sqref="AX130:BA131">
    <cfRule type="expression" dxfId="1565" priority="2375">
      <formula>INDIRECT(ADDRESS(ROW(),COLUMN()))=TRUNC(INDIRECT(ADDRESS(ROW(),COLUMN())))</formula>
    </cfRule>
  </conditionalFormatting>
  <conditionalFormatting sqref="AG223">
    <cfRule type="expression" dxfId="1564" priority="1714">
      <formula>INDIRECT(ADDRESS(ROW(),COLUMN()))=TRUNC(INDIRECT(ADDRESS(ROW(),COLUMN())))</formula>
    </cfRule>
  </conditionalFormatting>
  <conditionalFormatting sqref="S130">
    <cfRule type="expression" dxfId="1563" priority="2373">
      <formula>INDIRECT(ADDRESS(ROW(),COLUMN()))=TRUNC(INDIRECT(ADDRESS(ROW(),COLUMN())))</formula>
    </cfRule>
  </conditionalFormatting>
  <conditionalFormatting sqref="AH223:AM223">
    <cfRule type="expression" dxfId="1562" priority="1712">
      <formula>INDIRECT(ADDRESS(ROW(),COLUMN()))=TRUNC(INDIRECT(ADDRESS(ROW(),COLUMN())))</formula>
    </cfRule>
  </conditionalFormatting>
  <conditionalFormatting sqref="T130:Y130">
    <cfRule type="expression" dxfId="1561" priority="2371">
      <formula>INDIRECT(ADDRESS(ROW(),COLUMN()))=TRUNC(INDIRECT(ADDRESS(ROW(),COLUMN())))</formula>
    </cfRule>
  </conditionalFormatting>
  <conditionalFormatting sqref="AN223">
    <cfRule type="expression" dxfId="1560" priority="1710">
      <formula>INDIRECT(ADDRESS(ROW(),COLUMN()))=TRUNC(INDIRECT(ADDRESS(ROW(),COLUMN())))</formula>
    </cfRule>
  </conditionalFormatting>
  <conditionalFormatting sqref="Z130">
    <cfRule type="expression" dxfId="1559" priority="2369">
      <formula>INDIRECT(ADDRESS(ROW(),COLUMN()))=TRUNC(INDIRECT(ADDRESS(ROW(),COLUMN())))</formula>
    </cfRule>
  </conditionalFormatting>
  <conditionalFormatting sqref="AO223:AT223">
    <cfRule type="expression" dxfId="1558" priority="1708">
      <formula>INDIRECT(ADDRESS(ROW(),COLUMN()))=TRUNC(INDIRECT(ADDRESS(ROW(),COLUMN())))</formula>
    </cfRule>
  </conditionalFormatting>
  <conditionalFormatting sqref="AA130:AF130">
    <cfRule type="expression" dxfId="1557" priority="2367">
      <formula>INDIRECT(ADDRESS(ROW(),COLUMN()))=TRUNC(INDIRECT(ADDRESS(ROW(),COLUMN())))</formula>
    </cfRule>
  </conditionalFormatting>
  <conditionalFormatting sqref="AU223">
    <cfRule type="expression" dxfId="1556" priority="1706">
      <formula>INDIRECT(ADDRESS(ROW(),COLUMN()))=TRUNC(INDIRECT(ADDRESS(ROW(),COLUMN())))</formula>
    </cfRule>
  </conditionalFormatting>
  <conditionalFormatting sqref="AG130">
    <cfRule type="expression" dxfId="1555" priority="2365">
      <formula>INDIRECT(ADDRESS(ROW(),COLUMN()))=TRUNC(INDIRECT(ADDRESS(ROW(),COLUMN())))</formula>
    </cfRule>
  </conditionalFormatting>
  <conditionalFormatting sqref="AV223:AW223">
    <cfRule type="expression" dxfId="1554" priority="1704">
      <formula>INDIRECT(ADDRESS(ROW(),COLUMN()))=TRUNC(INDIRECT(ADDRESS(ROW(),COLUMN())))</formula>
    </cfRule>
  </conditionalFormatting>
  <conditionalFormatting sqref="AH130:AM130">
    <cfRule type="expression" dxfId="1553" priority="2363">
      <formula>INDIRECT(ADDRESS(ROW(),COLUMN()))=TRUNC(INDIRECT(ADDRESS(ROW(),COLUMN())))</formula>
    </cfRule>
  </conditionalFormatting>
  <conditionalFormatting sqref="AN130">
    <cfRule type="expression" dxfId="1552" priority="2361">
      <formula>INDIRECT(ADDRESS(ROW(),COLUMN()))=TRUNC(INDIRECT(ADDRESS(ROW(),COLUMN())))</formula>
    </cfRule>
  </conditionalFormatting>
  <conditionalFormatting sqref="AO130:AT130">
    <cfRule type="expression" dxfId="1551" priority="2359">
      <formula>INDIRECT(ADDRESS(ROW(),COLUMN()))=TRUNC(INDIRECT(ADDRESS(ROW(),COLUMN())))</formula>
    </cfRule>
  </conditionalFormatting>
  <conditionalFormatting sqref="AU130">
    <cfRule type="expression" dxfId="1550" priority="2357">
      <formula>INDIRECT(ADDRESS(ROW(),COLUMN()))=TRUNC(INDIRECT(ADDRESS(ROW(),COLUMN())))</formula>
    </cfRule>
  </conditionalFormatting>
  <conditionalFormatting sqref="AV130:AW130">
    <cfRule type="expression" dxfId="1549" priority="2355">
      <formula>INDIRECT(ADDRESS(ROW(),COLUMN()))=TRUNC(INDIRECT(ADDRESS(ROW(),COLUMN())))</formula>
    </cfRule>
  </conditionalFormatting>
  <conditionalFormatting sqref="AX133:BA134">
    <cfRule type="expression" dxfId="1548" priority="2354">
      <formula>INDIRECT(ADDRESS(ROW(),COLUMN()))=TRUNC(INDIRECT(ADDRESS(ROW(),COLUMN())))</formula>
    </cfRule>
  </conditionalFormatting>
  <conditionalFormatting sqref="AX226:BA227">
    <cfRule type="expression" dxfId="1547" priority="1703">
      <formula>INDIRECT(ADDRESS(ROW(),COLUMN()))=TRUNC(INDIRECT(ADDRESS(ROW(),COLUMN())))</formula>
    </cfRule>
  </conditionalFormatting>
  <conditionalFormatting sqref="S133">
    <cfRule type="expression" dxfId="1546" priority="2352">
      <formula>INDIRECT(ADDRESS(ROW(),COLUMN()))=TRUNC(INDIRECT(ADDRESS(ROW(),COLUMN())))</formula>
    </cfRule>
  </conditionalFormatting>
  <conditionalFormatting sqref="S226">
    <cfRule type="expression" dxfId="1545" priority="1701">
      <formula>INDIRECT(ADDRESS(ROW(),COLUMN()))=TRUNC(INDIRECT(ADDRESS(ROW(),COLUMN())))</formula>
    </cfRule>
  </conditionalFormatting>
  <conditionalFormatting sqref="T133:Y133">
    <cfRule type="expression" dxfId="1544" priority="2350">
      <formula>INDIRECT(ADDRESS(ROW(),COLUMN()))=TRUNC(INDIRECT(ADDRESS(ROW(),COLUMN())))</formula>
    </cfRule>
  </conditionalFormatting>
  <conditionalFormatting sqref="T226:Y226">
    <cfRule type="expression" dxfId="1543" priority="1699">
      <formula>INDIRECT(ADDRESS(ROW(),COLUMN()))=TRUNC(INDIRECT(ADDRESS(ROW(),COLUMN())))</formula>
    </cfRule>
  </conditionalFormatting>
  <conditionalFormatting sqref="Z133">
    <cfRule type="expression" dxfId="1542" priority="2348">
      <formula>INDIRECT(ADDRESS(ROW(),COLUMN()))=TRUNC(INDIRECT(ADDRESS(ROW(),COLUMN())))</formula>
    </cfRule>
  </conditionalFormatting>
  <conditionalFormatting sqref="Z226">
    <cfRule type="expression" dxfId="1541" priority="1697">
      <formula>INDIRECT(ADDRESS(ROW(),COLUMN()))=TRUNC(INDIRECT(ADDRESS(ROW(),COLUMN())))</formula>
    </cfRule>
  </conditionalFormatting>
  <conditionalFormatting sqref="AA133:AF133">
    <cfRule type="expression" dxfId="1540" priority="2346">
      <formula>INDIRECT(ADDRESS(ROW(),COLUMN()))=TRUNC(INDIRECT(ADDRESS(ROW(),COLUMN())))</formula>
    </cfRule>
  </conditionalFormatting>
  <conditionalFormatting sqref="AA226:AF226">
    <cfRule type="expression" dxfId="1539" priority="1695">
      <formula>INDIRECT(ADDRESS(ROW(),COLUMN()))=TRUNC(INDIRECT(ADDRESS(ROW(),COLUMN())))</formula>
    </cfRule>
  </conditionalFormatting>
  <conditionalFormatting sqref="AG133">
    <cfRule type="expression" dxfId="1538" priority="2344">
      <formula>INDIRECT(ADDRESS(ROW(),COLUMN()))=TRUNC(INDIRECT(ADDRESS(ROW(),COLUMN())))</formula>
    </cfRule>
  </conditionalFormatting>
  <conditionalFormatting sqref="AG226">
    <cfRule type="expression" dxfId="1537" priority="1693">
      <formula>INDIRECT(ADDRESS(ROW(),COLUMN()))=TRUNC(INDIRECT(ADDRESS(ROW(),COLUMN())))</formula>
    </cfRule>
  </conditionalFormatting>
  <conditionalFormatting sqref="AH133:AM133">
    <cfRule type="expression" dxfId="1536" priority="2342">
      <formula>INDIRECT(ADDRESS(ROW(),COLUMN()))=TRUNC(INDIRECT(ADDRESS(ROW(),COLUMN())))</formula>
    </cfRule>
  </conditionalFormatting>
  <conditionalFormatting sqref="AH226:AM226">
    <cfRule type="expression" dxfId="1535" priority="1691">
      <formula>INDIRECT(ADDRESS(ROW(),COLUMN()))=TRUNC(INDIRECT(ADDRESS(ROW(),COLUMN())))</formula>
    </cfRule>
  </conditionalFormatting>
  <conditionalFormatting sqref="AN133">
    <cfRule type="expression" dxfId="1534" priority="2340">
      <formula>INDIRECT(ADDRESS(ROW(),COLUMN()))=TRUNC(INDIRECT(ADDRESS(ROW(),COLUMN())))</formula>
    </cfRule>
  </conditionalFormatting>
  <conditionalFormatting sqref="AN226">
    <cfRule type="expression" dxfId="1533" priority="1689">
      <formula>INDIRECT(ADDRESS(ROW(),COLUMN()))=TRUNC(INDIRECT(ADDRESS(ROW(),COLUMN())))</formula>
    </cfRule>
  </conditionalFormatting>
  <conditionalFormatting sqref="AO133:AT133">
    <cfRule type="expression" dxfId="1532" priority="2338">
      <formula>INDIRECT(ADDRESS(ROW(),COLUMN()))=TRUNC(INDIRECT(ADDRESS(ROW(),COLUMN())))</formula>
    </cfRule>
  </conditionalFormatting>
  <conditionalFormatting sqref="AO226:AT226">
    <cfRule type="expression" dxfId="1531" priority="1687">
      <formula>INDIRECT(ADDRESS(ROW(),COLUMN()))=TRUNC(INDIRECT(ADDRESS(ROW(),COLUMN())))</formula>
    </cfRule>
  </conditionalFormatting>
  <conditionalFormatting sqref="AU133">
    <cfRule type="expression" dxfId="1530" priority="2336">
      <formula>INDIRECT(ADDRESS(ROW(),COLUMN()))=TRUNC(INDIRECT(ADDRESS(ROW(),COLUMN())))</formula>
    </cfRule>
  </conditionalFormatting>
  <conditionalFormatting sqref="AU226">
    <cfRule type="expression" dxfId="1529" priority="1685">
      <formula>INDIRECT(ADDRESS(ROW(),COLUMN()))=TRUNC(INDIRECT(ADDRESS(ROW(),COLUMN())))</formula>
    </cfRule>
  </conditionalFormatting>
  <conditionalFormatting sqref="AV133:AW133">
    <cfRule type="expression" dxfId="1528" priority="2334">
      <formula>INDIRECT(ADDRESS(ROW(),COLUMN()))=TRUNC(INDIRECT(ADDRESS(ROW(),COLUMN())))</formula>
    </cfRule>
  </conditionalFormatting>
  <conditionalFormatting sqref="AX136:BA137">
    <cfRule type="expression" dxfId="1527" priority="2333">
      <formula>INDIRECT(ADDRESS(ROW(),COLUMN()))=TRUNC(INDIRECT(ADDRESS(ROW(),COLUMN())))</formula>
    </cfRule>
  </conditionalFormatting>
  <conditionalFormatting sqref="S136">
    <cfRule type="expression" dxfId="1526" priority="2331">
      <formula>INDIRECT(ADDRESS(ROW(),COLUMN()))=TRUNC(INDIRECT(ADDRESS(ROW(),COLUMN())))</formula>
    </cfRule>
  </conditionalFormatting>
  <conditionalFormatting sqref="T136:Y136">
    <cfRule type="expression" dxfId="1525" priority="2329">
      <formula>INDIRECT(ADDRESS(ROW(),COLUMN()))=TRUNC(INDIRECT(ADDRESS(ROW(),COLUMN())))</formula>
    </cfRule>
  </conditionalFormatting>
  <conditionalFormatting sqref="Z136">
    <cfRule type="expression" dxfId="1524" priority="2327">
      <formula>INDIRECT(ADDRESS(ROW(),COLUMN()))=TRUNC(INDIRECT(ADDRESS(ROW(),COLUMN())))</formula>
    </cfRule>
  </conditionalFormatting>
  <conditionalFormatting sqref="AA136:AF136">
    <cfRule type="expression" dxfId="1523" priority="2325">
      <formula>INDIRECT(ADDRESS(ROW(),COLUMN()))=TRUNC(INDIRECT(ADDRESS(ROW(),COLUMN())))</formula>
    </cfRule>
  </conditionalFormatting>
  <conditionalFormatting sqref="AG136">
    <cfRule type="expression" dxfId="1522" priority="2323">
      <formula>INDIRECT(ADDRESS(ROW(),COLUMN()))=TRUNC(INDIRECT(ADDRESS(ROW(),COLUMN())))</formula>
    </cfRule>
  </conditionalFormatting>
  <conditionalFormatting sqref="AX229:BA230">
    <cfRule type="expression" dxfId="1521" priority="1682">
      <formula>INDIRECT(ADDRESS(ROW(),COLUMN()))=TRUNC(INDIRECT(ADDRESS(ROW(),COLUMN())))</formula>
    </cfRule>
  </conditionalFormatting>
  <conditionalFormatting sqref="AH136:AM136">
    <cfRule type="expression" dxfId="1520" priority="2321">
      <formula>INDIRECT(ADDRESS(ROW(),COLUMN()))=TRUNC(INDIRECT(ADDRESS(ROW(),COLUMN())))</formula>
    </cfRule>
  </conditionalFormatting>
  <conditionalFormatting sqref="S229">
    <cfRule type="expression" dxfId="1519" priority="1680">
      <formula>INDIRECT(ADDRESS(ROW(),COLUMN()))=TRUNC(INDIRECT(ADDRESS(ROW(),COLUMN())))</formula>
    </cfRule>
  </conditionalFormatting>
  <conditionalFormatting sqref="AN136">
    <cfRule type="expression" dxfId="1518" priority="2319">
      <formula>INDIRECT(ADDRESS(ROW(),COLUMN()))=TRUNC(INDIRECT(ADDRESS(ROW(),COLUMN())))</formula>
    </cfRule>
  </conditionalFormatting>
  <conditionalFormatting sqref="T229:Y229">
    <cfRule type="expression" dxfId="1517" priority="1678">
      <formula>INDIRECT(ADDRESS(ROW(),COLUMN()))=TRUNC(INDIRECT(ADDRESS(ROW(),COLUMN())))</formula>
    </cfRule>
  </conditionalFormatting>
  <conditionalFormatting sqref="AO136:AT136">
    <cfRule type="expression" dxfId="1516" priority="2317">
      <formula>INDIRECT(ADDRESS(ROW(),COLUMN()))=TRUNC(INDIRECT(ADDRESS(ROW(),COLUMN())))</formula>
    </cfRule>
  </conditionalFormatting>
  <conditionalFormatting sqref="Z229">
    <cfRule type="expression" dxfId="1515" priority="1676">
      <formula>INDIRECT(ADDRESS(ROW(),COLUMN()))=TRUNC(INDIRECT(ADDRESS(ROW(),COLUMN())))</formula>
    </cfRule>
  </conditionalFormatting>
  <conditionalFormatting sqref="AU136">
    <cfRule type="expression" dxfId="1514" priority="2315">
      <formula>INDIRECT(ADDRESS(ROW(),COLUMN()))=TRUNC(INDIRECT(ADDRESS(ROW(),COLUMN())))</formula>
    </cfRule>
  </conditionalFormatting>
  <conditionalFormatting sqref="AA229:AF229">
    <cfRule type="expression" dxfId="1513" priority="1674">
      <formula>INDIRECT(ADDRESS(ROW(),COLUMN()))=TRUNC(INDIRECT(ADDRESS(ROW(),COLUMN())))</formula>
    </cfRule>
  </conditionalFormatting>
  <conditionalFormatting sqref="AV136:AW136">
    <cfRule type="expression" dxfId="1512" priority="2313">
      <formula>INDIRECT(ADDRESS(ROW(),COLUMN()))=TRUNC(INDIRECT(ADDRESS(ROW(),COLUMN())))</formula>
    </cfRule>
  </conditionalFormatting>
  <conditionalFormatting sqref="AX139:BA140">
    <cfRule type="expression" dxfId="1511" priority="2312">
      <formula>INDIRECT(ADDRESS(ROW(),COLUMN()))=TRUNC(INDIRECT(ADDRESS(ROW(),COLUMN())))</formula>
    </cfRule>
  </conditionalFormatting>
  <conditionalFormatting sqref="S139">
    <cfRule type="expression" dxfId="1510" priority="2310">
      <formula>INDIRECT(ADDRESS(ROW(),COLUMN()))=TRUNC(INDIRECT(ADDRESS(ROW(),COLUMN())))</formula>
    </cfRule>
  </conditionalFormatting>
  <conditionalFormatting sqref="T139:Y139">
    <cfRule type="expression" dxfId="1509" priority="2308">
      <formula>INDIRECT(ADDRESS(ROW(),COLUMN()))=TRUNC(INDIRECT(ADDRESS(ROW(),COLUMN())))</formula>
    </cfRule>
  </conditionalFormatting>
  <conditionalFormatting sqref="Z139">
    <cfRule type="expression" dxfId="1508" priority="2306">
      <formula>INDIRECT(ADDRESS(ROW(),COLUMN()))=TRUNC(INDIRECT(ADDRESS(ROW(),COLUMN())))</formula>
    </cfRule>
  </conditionalFormatting>
  <conditionalFormatting sqref="AA139:AF139">
    <cfRule type="expression" dxfId="1507" priority="2304">
      <formula>INDIRECT(ADDRESS(ROW(),COLUMN()))=TRUNC(INDIRECT(ADDRESS(ROW(),COLUMN())))</formula>
    </cfRule>
  </conditionalFormatting>
  <conditionalFormatting sqref="AG139">
    <cfRule type="expression" dxfId="1506" priority="2302">
      <formula>INDIRECT(ADDRESS(ROW(),COLUMN()))=TRUNC(INDIRECT(ADDRESS(ROW(),COLUMN())))</formula>
    </cfRule>
  </conditionalFormatting>
  <conditionalFormatting sqref="AH139:AM139">
    <cfRule type="expression" dxfId="1505" priority="2300">
      <formula>INDIRECT(ADDRESS(ROW(),COLUMN()))=TRUNC(INDIRECT(ADDRESS(ROW(),COLUMN())))</formula>
    </cfRule>
  </conditionalFormatting>
  <conditionalFormatting sqref="AN139">
    <cfRule type="expression" dxfId="1504" priority="2298">
      <formula>INDIRECT(ADDRESS(ROW(),COLUMN()))=TRUNC(INDIRECT(ADDRESS(ROW(),COLUMN())))</formula>
    </cfRule>
  </conditionalFormatting>
  <conditionalFormatting sqref="AO139:AT139">
    <cfRule type="expression" dxfId="1503" priority="2296">
      <formula>INDIRECT(ADDRESS(ROW(),COLUMN()))=TRUNC(INDIRECT(ADDRESS(ROW(),COLUMN())))</formula>
    </cfRule>
  </conditionalFormatting>
  <conditionalFormatting sqref="AU139">
    <cfRule type="expression" dxfId="1502" priority="2294">
      <formula>INDIRECT(ADDRESS(ROW(),COLUMN()))=TRUNC(INDIRECT(ADDRESS(ROW(),COLUMN())))</formula>
    </cfRule>
  </conditionalFormatting>
  <conditionalFormatting sqref="AV139:AW139">
    <cfRule type="expression" dxfId="1501" priority="2292">
      <formula>INDIRECT(ADDRESS(ROW(),COLUMN()))=TRUNC(INDIRECT(ADDRESS(ROW(),COLUMN())))</formula>
    </cfRule>
  </conditionalFormatting>
  <conditionalFormatting sqref="AX142:BA143">
    <cfRule type="expression" dxfId="1500" priority="2291">
      <formula>INDIRECT(ADDRESS(ROW(),COLUMN()))=TRUNC(INDIRECT(ADDRESS(ROW(),COLUMN())))</formula>
    </cfRule>
  </conditionalFormatting>
  <conditionalFormatting sqref="AH229:AM229">
    <cfRule type="expression" dxfId="1499" priority="1670">
      <formula>INDIRECT(ADDRESS(ROW(),COLUMN()))=TRUNC(INDIRECT(ADDRESS(ROW(),COLUMN())))</formula>
    </cfRule>
  </conditionalFormatting>
  <conditionalFormatting sqref="S142">
    <cfRule type="expression" dxfId="1498" priority="2289">
      <formula>INDIRECT(ADDRESS(ROW(),COLUMN()))=TRUNC(INDIRECT(ADDRESS(ROW(),COLUMN())))</formula>
    </cfRule>
  </conditionalFormatting>
  <conditionalFormatting sqref="AN229">
    <cfRule type="expression" dxfId="1497" priority="1668">
      <formula>INDIRECT(ADDRESS(ROW(),COLUMN()))=TRUNC(INDIRECT(ADDRESS(ROW(),COLUMN())))</formula>
    </cfRule>
  </conditionalFormatting>
  <conditionalFormatting sqref="T142:Y142">
    <cfRule type="expression" dxfId="1496" priority="2287">
      <formula>INDIRECT(ADDRESS(ROW(),COLUMN()))=TRUNC(INDIRECT(ADDRESS(ROW(),COLUMN())))</formula>
    </cfRule>
  </conditionalFormatting>
  <conditionalFormatting sqref="AO229:AT229">
    <cfRule type="expression" dxfId="1495" priority="1666">
      <formula>INDIRECT(ADDRESS(ROW(),COLUMN()))=TRUNC(INDIRECT(ADDRESS(ROW(),COLUMN())))</formula>
    </cfRule>
  </conditionalFormatting>
  <conditionalFormatting sqref="Z142">
    <cfRule type="expression" dxfId="1494" priority="2285">
      <formula>INDIRECT(ADDRESS(ROW(),COLUMN()))=TRUNC(INDIRECT(ADDRESS(ROW(),COLUMN())))</formula>
    </cfRule>
  </conditionalFormatting>
  <conditionalFormatting sqref="AU229">
    <cfRule type="expression" dxfId="1493" priority="1664">
      <formula>INDIRECT(ADDRESS(ROW(),COLUMN()))=TRUNC(INDIRECT(ADDRESS(ROW(),COLUMN())))</formula>
    </cfRule>
  </conditionalFormatting>
  <conditionalFormatting sqref="AA142:AF142">
    <cfRule type="expression" dxfId="1492" priority="2283">
      <formula>INDIRECT(ADDRESS(ROW(),COLUMN()))=TRUNC(INDIRECT(ADDRESS(ROW(),COLUMN())))</formula>
    </cfRule>
  </conditionalFormatting>
  <conditionalFormatting sqref="AV229:AW229">
    <cfRule type="expression" dxfId="1491" priority="1662">
      <formula>INDIRECT(ADDRESS(ROW(),COLUMN()))=TRUNC(INDIRECT(ADDRESS(ROW(),COLUMN())))</formula>
    </cfRule>
  </conditionalFormatting>
  <conditionalFormatting sqref="AG142">
    <cfRule type="expression" dxfId="1490" priority="2281">
      <formula>INDIRECT(ADDRESS(ROW(),COLUMN()))=TRUNC(INDIRECT(ADDRESS(ROW(),COLUMN())))</formula>
    </cfRule>
  </conditionalFormatting>
  <conditionalFormatting sqref="AH142:AM142">
    <cfRule type="expression" dxfId="1489" priority="2279">
      <formula>INDIRECT(ADDRESS(ROW(),COLUMN()))=TRUNC(INDIRECT(ADDRESS(ROW(),COLUMN())))</formula>
    </cfRule>
  </conditionalFormatting>
  <conditionalFormatting sqref="AN142">
    <cfRule type="expression" dxfId="1488" priority="2277">
      <formula>INDIRECT(ADDRESS(ROW(),COLUMN()))=TRUNC(INDIRECT(ADDRESS(ROW(),COLUMN())))</formula>
    </cfRule>
  </conditionalFormatting>
  <conditionalFormatting sqref="AO142:AT142">
    <cfRule type="expression" dxfId="1487" priority="2275">
      <formula>INDIRECT(ADDRESS(ROW(),COLUMN()))=TRUNC(INDIRECT(ADDRESS(ROW(),COLUMN())))</formula>
    </cfRule>
  </conditionalFormatting>
  <conditionalFormatting sqref="AU142">
    <cfRule type="expression" dxfId="1486" priority="2273">
      <formula>INDIRECT(ADDRESS(ROW(),COLUMN()))=TRUNC(INDIRECT(ADDRESS(ROW(),COLUMN())))</formula>
    </cfRule>
  </conditionalFormatting>
  <conditionalFormatting sqref="AV142:AW142">
    <cfRule type="expression" dxfId="1485" priority="2271">
      <formula>INDIRECT(ADDRESS(ROW(),COLUMN()))=TRUNC(INDIRECT(ADDRESS(ROW(),COLUMN())))</formula>
    </cfRule>
  </conditionalFormatting>
  <conditionalFormatting sqref="AX145:BA146">
    <cfRule type="expression" dxfId="1484" priority="2270">
      <formula>INDIRECT(ADDRESS(ROW(),COLUMN()))=TRUNC(INDIRECT(ADDRESS(ROW(),COLUMN())))</formula>
    </cfRule>
  </conditionalFormatting>
  <conditionalFormatting sqref="S232">
    <cfRule type="expression" dxfId="1483" priority="1659">
      <formula>INDIRECT(ADDRESS(ROW(),COLUMN()))=TRUNC(INDIRECT(ADDRESS(ROW(),COLUMN())))</formula>
    </cfRule>
  </conditionalFormatting>
  <conditionalFormatting sqref="S145">
    <cfRule type="expression" dxfId="1482" priority="2268">
      <formula>INDIRECT(ADDRESS(ROW(),COLUMN()))=TRUNC(INDIRECT(ADDRESS(ROW(),COLUMN())))</formula>
    </cfRule>
  </conditionalFormatting>
  <conditionalFormatting sqref="T232:Y232">
    <cfRule type="expression" dxfId="1481" priority="1657">
      <formula>INDIRECT(ADDRESS(ROW(),COLUMN()))=TRUNC(INDIRECT(ADDRESS(ROW(),COLUMN())))</formula>
    </cfRule>
  </conditionalFormatting>
  <conditionalFormatting sqref="T145:Y145">
    <cfRule type="expression" dxfId="1480" priority="2266">
      <formula>INDIRECT(ADDRESS(ROW(),COLUMN()))=TRUNC(INDIRECT(ADDRESS(ROW(),COLUMN())))</formula>
    </cfRule>
  </conditionalFormatting>
  <conditionalFormatting sqref="Z232">
    <cfRule type="expression" dxfId="1479" priority="1655">
      <formula>INDIRECT(ADDRESS(ROW(),COLUMN()))=TRUNC(INDIRECT(ADDRESS(ROW(),COLUMN())))</formula>
    </cfRule>
  </conditionalFormatting>
  <conditionalFormatting sqref="Z145">
    <cfRule type="expression" dxfId="1478" priority="2264">
      <formula>INDIRECT(ADDRESS(ROW(),COLUMN()))=TRUNC(INDIRECT(ADDRESS(ROW(),COLUMN())))</formula>
    </cfRule>
  </conditionalFormatting>
  <conditionalFormatting sqref="AA232:AF232">
    <cfRule type="expression" dxfId="1477" priority="1653">
      <formula>INDIRECT(ADDRESS(ROW(),COLUMN()))=TRUNC(INDIRECT(ADDRESS(ROW(),COLUMN())))</formula>
    </cfRule>
  </conditionalFormatting>
  <conditionalFormatting sqref="AA145:AF145">
    <cfRule type="expression" dxfId="1476" priority="2262">
      <formula>INDIRECT(ADDRESS(ROW(),COLUMN()))=TRUNC(INDIRECT(ADDRESS(ROW(),COLUMN())))</formula>
    </cfRule>
  </conditionalFormatting>
  <conditionalFormatting sqref="AG232">
    <cfRule type="expression" dxfId="1475" priority="1651">
      <formula>INDIRECT(ADDRESS(ROW(),COLUMN()))=TRUNC(INDIRECT(ADDRESS(ROW(),COLUMN())))</formula>
    </cfRule>
  </conditionalFormatting>
  <conditionalFormatting sqref="AG145">
    <cfRule type="expression" dxfId="1474" priority="2260">
      <formula>INDIRECT(ADDRESS(ROW(),COLUMN()))=TRUNC(INDIRECT(ADDRESS(ROW(),COLUMN())))</formula>
    </cfRule>
  </conditionalFormatting>
  <conditionalFormatting sqref="AH232:AM232">
    <cfRule type="expression" dxfId="1473" priority="1649">
      <formula>INDIRECT(ADDRESS(ROW(),COLUMN()))=TRUNC(INDIRECT(ADDRESS(ROW(),COLUMN())))</formula>
    </cfRule>
  </conditionalFormatting>
  <conditionalFormatting sqref="AH145:AM145">
    <cfRule type="expression" dxfId="1472" priority="2258">
      <formula>INDIRECT(ADDRESS(ROW(),COLUMN()))=TRUNC(INDIRECT(ADDRESS(ROW(),COLUMN())))</formula>
    </cfRule>
  </conditionalFormatting>
  <conditionalFormatting sqref="AN232">
    <cfRule type="expression" dxfId="1471" priority="1647">
      <formula>INDIRECT(ADDRESS(ROW(),COLUMN()))=TRUNC(INDIRECT(ADDRESS(ROW(),COLUMN())))</formula>
    </cfRule>
  </conditionalFormatting>
  <conditionalFormatting sqref="AN145">
    <cfRule type="expression" dxfId="1470" priority="2256">
      <formula>INDIRECT(ADDRESS(ROW(),COLUMN()))=TRUNC(INDIRECT(ADDRESS(ROW(),COLUMN())))</formula>
    </cfRule>
  </conditionalFormatting>
  <conditionalFormatting sqref="AO232:AT232">
    <cfRule type="expression" dxfId="1469" priority="1645">
      <formula>INDIRECT(ADDRESS(ROW(),COLUMN()))=TRUNC(INDIRECT(ADDRESS(ROW(),COLUMN())))</formula>
    </cfRule>
  </conditionalFormatting>
  <conditionalFormatting sqref="AO145:AT145">
    <cfRule type="expression" dxfId="1468" priority="2254">
      <formula>INDIRECT(ADDRESS(ROW(),COLUMN()))=TRUNC(INDIRECT(ADDRESS(ROW(),COLUMN())))</formula>
    </cfRule>
  </conditionalFormatting>
  <conditionalFormatting sqref="AU232">
    <cfRule type="expression" dxfId="1467" priority="1643">
      <formula>INDIRECT(ADDRESS(ROW(),COLUMN()))=TRUNC(INDIRECT(ADDRESS(ROW(),COLUMN())))</formula>
    </cfRule>
  </conditionalFormatting>
  <conditionalFormatting sqref="AU145">
    <cfRule type="expression" dxfId="1466" priority="2252">
      <formula>INDIRECT(ADDRESS(ROW(),COLUMN()))=TRUNC(INDIRECT(ADDRESS(ROW(),COLUMN())))</formula>
    </cfRule>
  </conditionalFormatting>
  <conditionalFormatting sqref="AV232:AW232">
    <cfRule type="expression" dxfId="1465" priority="1641">
      <formula>INDIRECT(ADDRESS(ROW(),COLUMN()))=TRUNC(INDIRECT(ADDRESS(ROW(),COLUMN())))</formula>
    </cfRule>
  </conditionalFormatting>
  <conditionalFormatting sqref="AV145:AW145">
    <cfRule type="expression" dxfId="1464" priority="2250">
      <formula>INDIRECT(ADDRESS(ROW(),COLUMN()))=TRUNC(INDIRECT(ADDRESS(ROW(),COLUMN())))</formula>
    </cfRule>
  </conditionalFormatting>
  <conditionalFormatting sqref="AX148:BA149">
    <cfRule type="expression" dxfId="1463" priority="2249">
      <formula>INDIRECT(ADDRESS(ROW(),COLUMN()))=TRUNC(INDIRECT(ADDRESS(ROW(),COLUMN())))</formula>
    </cfRule>
  </conditionalFormatting>
  <conditionalFormatting sqref="S148">
    <cfRule type="expression" dxfId="1462" priority="2247">
      <formula>INDIRECT(ADDRESS(ROW(),COLUMN()))=TRUNC(INDIRECT(ADDRESS(ROW(),COLUMN())))</formula>
    </cfRule>
  </conditionalFormatting>
  <conditionalFormatting sqref="T148:Y148">
    <cfRule type="expression" dxfId="1461" priority="2245">
      <formula>INDIRECT(ADDRESS(ROW(),COLUMN()))=TRUNC(INDIRECT(ADDRESS(ROW(),COLUMN())))</formula>
    </cfRule>
  </conditionalFormatting>
  <conditionalFormatting sqref="Z148">
    <cfRule type="expression" dxfId="1460" priority="2243">
      <formula>INDIRECT(ADDRESS(ROW(),COLUMN()))=TRUNC(INDIRECT(ADDRESS(ROW(),COLUMN())))</formula>
    </cfRule>
  </conditionalFormatting>
  <conditionalFormatting sqref="AA148:AF148">
    <cfRule type="expression" dxfId="1459" priority="2241">
      <formula>INDIRECT(ADDRESS(ROW(),COLUMN()))=TRUNC(INDIRECT(ADDRESS(ROW(),COLUMN())))</formula>
    </cfRule>
  </conditionalFormatting>
  <conditionalFormatting sqref="AX235:BA236">
    <cfRule type="expression" dxfId="1458" priority="1640">
      <formula>INDIRECT(ADDRESS(ROW(),COLUMN()))=TRUNC(INDIRECT(ADDRESS(ROW(),COLUMN())))</formula>
    </cfRule>
  </conditionalFormatting>
  <conditionalFormatting sqref="AG148">
    <cfRule type="expression" dxfId="1457" priority="2239">
      <formula>INDIRECT(ADDRESS(ROW(),COLUMN()))=TRUNC(INDIRECT(ADDRESS(ROW(),COLUMN())))</formula>
    </cfRule>
  </conditionalFormatting>
  <conditionalFormatting sqref="S235">
    <cfRule type="expression" dxfId="1456" priority="1638">
      <formula>INDIRECT(ADDRESS(ROW(),COLUMN()))=TRUNC(INDIRECT(ADDRESS(ROW(),COLUMN())))</formula>
    </cfRule>
  </conditionalFormatting>
  <conditionalFormatting sqref="AH148:AM148">
    <cfRule type="expression" dxfId="1455" priority="2237">
      <formula>INDIRECT(ADDRESS(ROW(),COLUMN()))=TRUNC(INDIRECT(ADDRESS(ROW(),COLUMN())))</formula>
    </cfRule>
  </conditionalFormatting>
  <conditionalFormatting sqref="T235:Y235">
    <cfRule type="expression" dxfId="1454" priority="1636">
      <formula>INDIRECT(ADDRESS(ROW(),COLUMN()))=TRUNC(INDIRECT(ADDRESS(ROW(),COLUMN())))</formula>
    </cfRule>
  </conditionalFormatting>
  <conditionalFormatting sqref="AN148">
    <cfRule type="expression" dxfId="1453" priority="2235">
      <formula>INDIRECT(ADDRESS(ROW(),COLUMN()))=TRUNC(INDIRECT(ADDRESS(ROW(),COLUMN())))</formula>
    </cfRule>
  </conditionalFormatting>
  <conditionalFormatting sqref="Z235">
    <cfRule type="expression" dxfId="1452" priority="1634">
      <formula>INDIRECT(ADDRESS(ROW(),COLUMN()))=TRUNC(INDIRECT(ADDRESS(ROW(),COLUMN())))</formula>
    </cfRule>
  </conditionalFormatting>
  <conditionalFormatting sqref="AO148:AT148">
    <cfRule type="expression" dxfId="1451" priority="2233">
      <formula>INDIRECT(ADDRESS(ROW(),COLUMN()))=TRUNC(INDIRECT(ADDRESS(ROW(),COLUMN())))</formula>
    </cfRule>
  </conditionalFormatting>
  <conditionalFormatting sqref="AA235:AF235">
    <cfRule type="expression" dxfId="1450" priority="1632">
      <formula>INDIRECT(ADDRESS(ROW(),COLUMN()))=TRUNC(INDIRECT(ADDRESS(ROW(),COLUMN())))</formula>
    </cfRule>
  </conditionalFormatting>
  <conditionalFormatting sqref="AU148">
    <cfRule type="expression" dxfId="1449" priority="2231">
      <formula>INDIRECT(ADDRESS(ROW(),COLUMN()))=TRUNC(INDIRECT(ADDRESS(ROW(),COLUMN())))</formula>
    </cfRule>
  </conditionalFormatting>
  <conditionalFormatting sqref="AG235">
    <cfRule type="expression" dxfId="1448" priority="1630">
      <formula>INDIRECT(ADDRESS(ROW(),COLUMN()))=TRUNC(INDIRECT(ADDRESS(ROW(),COLUMN())))</formula>
    </cfRule>
  </conditionalFormatting>
  <conditionalFormatting sqref="AV148:AW148">
    <cfRule type="expression" dxfId="1447" priority="2229">
      <formula>INDIRECT(ADDRESS(ROW(),COLUMN()))=TRUNC(INDIRECT(ADDRESS(ROW(),COLUMN())))</formula>
    </cfRule>
  </conditionalFormatting>
  <conditionalFormatting sqref="AX151:BA152">
    <cfRule type="expression" dxfId="1446" priority="2228">
      <formula>INDIRECT(ADDRESS(ROW(),COLUMN()))=TRUNC(INDIRECT(ADDRESS(ROW(),COLUMN())))</formula>
    </cfRule>
  </conditionalFormatting>
  <conditionalFormatting sqref="S151">
    <cfRule type="expression" dxfId="1445" priority="2226">
      <formula>INDIRECT(ADDRESS(ROW(),COLUMN()))=TRUNC(INDIRECT(ADDRESS(ROW(),COLUMN())))</formula>
    </cfRule>
  </conditionalFormatting>
  <conditionalFormatting sqref="T151:Y151">
    <cfRule type="expression" dxfId="1444" priority="2224">
      <formula>INDIRECT(ADDRESS(ROW(),COLUMN()))=TRUNC(INDIRECT(ADDRESS(ROW(),COLUMN())))</formula>
    </cfRule>
  </conditionalFormatting>
  <conditionalFormatting sqref="Z151">
    <cfRule type="expression" dxfId="1443" priority="2222">
      <formula>INDIRECT(ADDRESS(ROW(),COLUMN()))=TRUNC(INDIRECT(ADDRESS(ROW(),COLUMN())))</formula>
    </cfRule>
  </conditionalFormatting>
  <conditionalFormatting sqref="AA151:AF151">
    <cfRule type="expression" dxfId="1442" priority="2220">
      <formula>INDIRECT(ADDRESS(ROW(),COLUMN()))=TRUNC(INDIRECT(ADDRESS(ROW(),COLUMN())))</formula>
    </cfRule>
  </conditionalFormatting>
  <conditionalFormatting sqref="AG151">
    <cfRule type="expression" dxfId="1441" priority="2218">
      <formula>INDIRECT(ADDRESS(ROW(),COLUMN()))=TRUNC(INDIRECT(ADDRESS(ROW(),COLUMN())))</formula>
    </cfRule>
  </conditionalFormatting>
  <conditionalFormatting sqref="AH151:AM151">
    <cfRule type="expression" dxfId="1440" priority="2216">
      <formula>INDIRECT(ADDRESS(ROW(),COLUMN()))=TRUNC(INDIRECT(ADDRESS(ROW(),COLUMN())))</formula>
    </cfRule>
  </conditionalFormatting>
  <conditionalFormatting sqref="AN151">
    <cfRule type="expression" dxfId="1439" priority="2214">
      <formula>INDIRECT(ADDRESS(ROW(),COLUMN()))=TRUNC(INDIRECT(ADDRESS(ROW(),COLUMN())))</formula>
    </cfRule>
  </conditionalFormatting>
  <conditionalFormatting sqref="AO151:AT151">
    <cfRule type="expression" dxfId="1438" priority="2212">
      <formula>INDIRECT(ADDRESS(ROW(),COLUMN()))=TRUNC(INDIRECT(ADDRESS(ROW(),COLUMN())))</formula>
    </cfRule>
  </conditionalFormatting>
  <conditionalFormatting sqref="AU151">
    <cfRule type="expression" dxfId="1437" priority="2210">
      <formula>INDIRECT(ADDRESS(ROW(),COLUMN()))=TRUNC(INDIRECT(ADDRESS(ROW(),COLUMN())))</formula>
    </cfRule>
  </conditionalFormatting>
  <conditionalFormatting sqref="AX238:BA239">
    <cfRule type="expression" dxfId="1436" priority="1619">
      <formula>INDIRECT(ADDRESS(ROW(),COLUMN()))=TRUNC(INDIRECT(ADDRESS(ROW(),COLUMN())))</formula>
    </cfRule>
  </conditionalFormatting>
  <conditionalFormatting sqref="AV151:AW151">
    <cfRule type="expression" dxfId="1435" priority="2208">
      <formula>INDIRECT(ADDRESS(ROW(),COLUMN()))=TRUNC(INDIRECT(ADDRESS(ROW(),COLUMN())))</formula>
    </cfRule>
  </conditionalFormatting>
  <conditionalFormatting sqref="AX154:BA155">
    <cfRule type="expression" dxfId="1434" priority="2207">
      <formula>INDIRECT(ADDRESS(ROW(),COLUMN()))=TRUNC(INDIRECT(ADDRESS(ROW(),COLUMN())))</formula>
    </cfRule>
  </conditionalFormatting>
  <conditionalFormatting sqref="AN235">
    <cfRule type="expression" dxfId="1433" priority="1626">
      <formula>INDIRECT(ADDRESS(ROW(),COLUMN()))=TRUNC(INDIRECT(ADDRESS(ROW(),COLUMN())))</formula>
    </cfRule>
  </conditionalFormatting>
  <conditionalFormatting sqref="S154">
    <cfRule type="expression" dxfId="1432" priority="2205">
      <formula>INDIRECT(ADDRESS(ROW(),COLUMN()))=TRUNC(INDIRECT(ADDRESS(ROW(),COLUMN())))</formula>
    </cfRule>
  </conditionalFormatting>
  <conditionalFormatting sqref="AO235:AT235">
    <cfRule type="expression" dxfId="1431" priority="1624">
      <formula>INDIRECT(ADDRESS(ROW(),COLUMN()))=TRUNC(INDIRECT(ADDRESS(ROW(),COLUMN())))</formula>
    </cfRule>
  </conditionalFormatting>
  <conditionalFormatting sqref="T154:Y154">
    <cfRule type="expression" dxfId="1430" priority="2203">
      <formula>INDIRECT(ADDRESS(ROW(),COLUMN()))=TRUNC(INDIRECT(ADDRESS(ROW(),COLUMN())))</formula>
    </cfRule>
  </conditionalFormatting>
  <conditionalFormatting sqref="AU235">
    <cfRule type="expression" dxfId="1429" priority="1622">
      <formula>INDIRECT(ADDRESS(ROW(),COLUMN()))=TRUNC(INDIRECT(ADDRESS(ROW(),COLUMN())))</formula>
    </cfRule>
  </conditionalFormatting>
  <conditionalFormatting sqref="Z154">
    <cfRule type="expression" dxfId="1428" priority="2201">
      <formula>INDIRECT(ADDRESS(ROW(),COLUMN()))=TRUNC(INDIRECT(ADDRESS(ROW(),COLUMN())))</formula>
    </cfRule>
  </conditionalFormatting>
  <conditionalFormatting sqref="AV235:AW235">
    <cfRule type="expression" dxfId="1427" priority="1620">
      <formula>INDIRECT(ADDRESS(ROW(),COLUMN()))=TRUNC(INDIRECT(ADDRESS(ROW(),COLUMN())))</formula>
    </cfRule>
  </conditionalFormatting>
  <conditionalFormatting sqref="AA154:AF154">
    <cfRule type="expression" dxfId="1426" priority="2199">
      <formula>INDIRECT(ADDRESS(ROW(),COLUMN()))=TRUNC(INDIRECT(ADDRESS(ROW(),COLUMN())))</formula>
    </cfRule>
  </conditionalFormatting>
  <conditionalFormatting sqref="AG154">
    <cfRule type="expression" dxfId="1425" priority="2197">
      <formula>INDIRECT(ADDRESS(ROW(),COLUMN()))=TRUNC(INDIRECT(ADDRESS(ROW(),COLUMN())))</formula>
    </cfRule>
  </conditionalFormatting>
  <conditionalFormatting sqref="AH154:AM154">
    <cfRule type="expression" dxfId="1424" priority="2195">
      <formula>INDIRECT(ADDRESS(ROW(),COLUMN()))=TRUNC(INDIRECT(ADDRESS(ROW(),COLUMN())))</formula>
    </cfRule>
  </conditionalFormatting>
  <conditionalFormatting sqref="AN154">
    <cfRule type="expression" dxfId="1423" priority="2193">
      <formula>INDIRECT(ADDRESS(ROW(),COLUMN()))=TRUNC(INDIRECT(ADDRESS(ROW(),COLUMN())))</formula>
    </cfRule>
  </conditionalFormatting>
  <conditionalFormatting sqref="AO154:AT154">
    <cfRule type="expression" dxfId="1422" priority="2191">
      <formula>INDIRECT(ADDRESS(ROW(),COLUMN()))=TRUNC(INDIRECT(ADDRESS(ROW(),COLUMN())))</formula>
    </cfRule>
  </conditionalFormatting>
  <conditionalFormatting sqref="AU154">
    <cfRule type="expression" dxfId="1421" priority="2189">
      <formula>INDIRECT(ADDRESS(ROW(),COLUMN()))=TRUNC(INDIRECT(ADDRESS(ROW(),COLUMN())))</formula>
    </cfRule>
  </conditionalFormatting>
  <conditionalFormatting sqref="AV154:AW154">
    <cfRule type="expression" dxfId="1420" priority="2187">
      <formula>INDIRECT(ADDRESS(ROW(),COLUMN()))=TRUNC(INDIRECT(ADDRESS(ROW(),COLUMN())))</formula>
    </cfRule>
  </conditionalFormatting>
  <conditionalFormatting sqref="AX157:BA158">
    <cfRule type="expression" dxfId="1419" priority="2186">
      <formula>INDIRECT(ADDRESS(ROW(),COLUMN()))=TRUNC(INDIRECT(ADDRESS(ROW(),COLUMN())))</formula>
    </cfRule>
  </conditionalFormatting>
  <conditionalFormatting sqref="T238:Y238">
    <cfRule type="expression" dxfId="1418" priority="1615">
      <formula>INDIRECT(ADDRESS(ROW(),COLUMN()))=TRUNC(INDIRECT(ADDRESS(ROW(),COLUMN())))</formula>
    </cfRule>
  </conditionalFormatting>
  <conditionalFormatting sqref="S157">
    <cfRule type="expression" dxfId="1417" priority="2184">
      <formula>INDIRECT(ADDRESS(ROW(),COLUMN()))=TRUNC(INDIRECT(ADDRESS(ROW(),COLUMN())))</formula>
    </cfRule>
  </conditionalFormatting>
  <conditionalFormatting sqref="Z238">
    <cfRule type="expression" dxfId="1416" priority="1613">
      <formula>INDIRECT(ADDRESS(ROW(),COLUMN()))=TRUNC(INDIRECT(ADDRESS(ROW(),COLUMN())))</formula>
    </cfRule>
  </conditionalFormatting>
  <conditionalFormatting sqref="T157:Y157">
    <cfRule type="expression" dxfId="1415" priority="2182">
      <formula>INDIRECT(ADDRESS(ROW(),COLUMN()))=TRUNC(INDIRECT(ADDRESS(ROW(),COLUMN())))</formula>
    </cfRule>
  </conditionalFormatting>
  <conditionalFormatting sqref="AA238:AF238">
    <cfRule type="expression" dxfId="1414" priority="1611">
      <formula>INDIRECT(ADDRESS(ROW(),COLUMN()))=TRUNC(INDIRECT(ADDRESS(ROW(),COLUMN())))</formula>
    </cfRule>
  </conditionalFormatting>
  <conditionalFormatting sqref="Z157">
    <cfRule type="expression" dxfId="1413" priority="2180">
      <formula>INDIRECT(ADDRESS(ROW(),COLUMN()))=TRUNC(INDIRECT(ADDRESS(ROW(),COLUMN())))</formula>
    </cfRule>
  </conditionalFormatting>
  <conditionalFormatting sqref="AG238">
    <cfRule type="expression" dxfId="1412" priority="1609">
      <formula>INDIRECT(ADDRESS(ROW(),COLUMN()))=TRUNC(INDIRECT(ADDRESS(ROW(),COLUMN())))</formula>
    </cfRule>
  </conditionalFormatting>
  <conditionalFormatting sqref="AA157:AF157">
    <cfRule type="expression" dxfId="1411" priority="2178">
      <formula>INDIRECT(ADDRESS(ROW(),COLUMN()))=TRUNC(INDIRECT(ADDRESS(ROW(),COLUMN())))</formula>
    </cfRule>
  </conditionalFormatting>
  <conditionalFormatting sqref="AH238:AM238">
    <cfRule type="expression" dxfId="1410" priority="1607">
      <formula>INDIRECT(ADDRESS(ROW(),COLUMN()))=TRUNC(INDIRECT(ADDRESS(ROW(),COLUMN())))</formula>
    </cfRule>
  </conditionalFormatting>
  <conditionalFormatting sqref="AG157">
    <cfRule type="expression" dxfId="1409" priority="2176">
      <formula>INDIRECT(ADDRESS(ROW(),COLUMN()))=TRUNC(INDIRECT(ADDRESS(ROW(),COLUMN())))</formula>
    </cfRule>
  </conditionalFormatting>
  <conditionalFormatting sqref="AN238">
    <cfRule type="expression" dxfId="1408" priority="1605">
      <formula>INDIRECT(ADDRESS(ROW(),COLUMN()))=TRUNC(INDIRECT(ADDRESS(ROW(),COLUMN())))</formula>
    </cfRule>
  </conditionalFormatting>
  <conditionalFormatting sqref="AH157:AM157">
    <cfRule type="expression" dxfId="1407" priority="2174">
      <formula>INDIRECT(ADDRESS(ROW(),COLUMN()))=TRUNC(INDIRECT(ADDRESS(ROW(),COLUMN())))</formula>
    </cfRule>
  </conditionalFormatting>
  <conditionalFormatting sqref="AO238:AT238">
    <cfRule type="expression" dxfId="1406" priority="1603">
      <formula>INDIRECT(ADDRESS(ROW(),COLUMN()))=TRUNC(INDIRECT(ADDRESS(ROW(),COLUMN())))</formula>
    </cfRule>
  </conditionalFormatting>
  <conditionalFormatting sqref="AN157">
    <cfRule type="expression" dxfId="1405" priority="2172">
      <formula>INDIRECT(ADDRESS(ROW(),COLUMN()))=TRUNC(INDIRECT(ADDRESS(ROW(),COLUMN())))</formula>
    </cfRule>
  </conditionalFormatting>
  <conditionalFormatting sqref="AU238">
    <cfRule type="expression" dxfId="1404" priority="1601">
      <formula>INDIRECT(ADDRESS(ROW(),COLUMN()))=TRUNC(INDIRECT(ADDRESS(ROW(),COLUMN())))</formula>
    </cfRule>
  </conditionalFormatting>
  <conditionalFormatting sqref="AO157:AT157">
    <cfRule type="expression" dxfId="1403" priority="2170">
      <formula>INDIRECT(ADDRESS(ROW(),COLUMN()))=TRUNC(INDIRECT(ADDRESS(ROW(),COLUMN())))</formula>
    </cfRule>
  </conditionalFormatting>
  <conditionalFormatting sqref="AV238:AW238">
    <cfRule type="expression" dxfId="1402" priority="1599">
      <formula>INDIRECT(ADDRESS(ROW(),COLUMN()))=TRUNC(INDIRECT(ADDRESS(ROW(),COLUMN())))</formula>
    </cfRule>
  </conditionalFormatting>
  <conditionalFormatting sqref="AU157">
    <cfRule type="expression" dxfId="1401" priority="2168">
      <formula>INDIRECT(ADDRESS(ROW(),COLUMN()))=TRUNC(INDIRECT(ADDRESS(ROW(),COLUMN())))</formula>
    </cfRule>
  </conditionalFormatting>
  <conditionalFormatting sqref="AV157:AW157">
    <cfRule type="expression" dxfId="1400" priority="2166">
      <formula>INDIRECT(ADDRESS(ROW(),COLUMN()))=TRUNC(INDIRECT(ADDRESS(ROW(),COLUMN())))</formula>
    </cfRule>
  </conditionalFormatting>
  <conditionalFormatting sqref="AX160:BA161">
    <cfRule type="expression" dxfId="1399" priority="2165">
      <formula>INDIRECT(ADDRESS(ROW(),COLUMN()))=TRUNC(INDIRECT(ADDRESS(ROW(),COLUMN())))</formula>
    </cfRule>
  </conditionalFormatting>
  <conditionalFormatting sqref="S160">
    <cfRule type="expression" dxfId="1398" priority="2163">
      <formula>INDIRECT(ADDRESS(ROW(),COLUMN()))=TRUNC(INDIRECT(ADDRESS(ROW(),COLUMN())))</formula>
    </cfRule>
  </conditionalFormatting>
  <conditionalFormatting sqref="T160:Y160">
    <cfRule type="expression" dxfId="1397" priority="2161">
      <formula>INDIRECT(ADDRESS(ROW(),COLUMN()))=TRUNC(INDIRECT(ADDRESS(ROW(),COLUMN())))</formula>
    </cfRule>
  </conditionalFormatting>
  <conditionalFormatting sqref="Z160">
    <cfRule type="expression" dxfId="1396" priority="2159">
      <formula>INDIRECT(ADDRESS(ROW(),COLUMN()))=TRUNC(INDIRECT(ADDRESS(ROW(),COLUMN())))</formula>
    </cfRule>
  </conditionalFormatting>
  <conditionalFormatting sqref="AX241:BA242">
    <cfRule type="expression" dxfId="1395" priority="1598">
      <formula>INDIRECT(ADDRESS(ROW(),COLUMN()))=TRUNC(INDIRECT(ADDRESS(ROW(),COLUMN())))</formula>
    </cfRule>
  </conditionalFormatting>
  <conditionalFormatting sqref="AA160:AF160">
    <cfRule type="expression" dxfId="1394" priority="2157">
      <formula>INDIRECT(ADDRESS(ROW(),COLUMN()))=TRUNC(INDIRECT(ADDRESS(ROW(),COLUMN())))</formula>
    </cfRule>
  </conditionalFormatting>
  <conditionalFormatting sqref="S241">
    <cfRule type="expression" dxfId="1393" priority="1596">
      <formula>INDIRECT(ADDRESS(ROW(),COLUMN()))=TRUNC(INDIRECT(ADDRESS(ROW(),COLUMN())))</formula>
    </cfRule>
  </conditionalFormatting>
  <conditionalFormatting sqref="AG160">
    <cfRule type="expression" dxfId="1392" priority="2155">
      <formula>INDIRECT(ADDRESS(ROW(),COLUMN()))=TRUNC(INDIRECT(ADDRESS(ROW(),COLUMN())))</formula>
    </cfRule>
  </conditionalFormatting>
  <conditionalFormatting sqref="T241:Y241">
    <cfRule type="expression" dxfId="1391" priority="1594">
      <formula>INDIRECT(ADDRESS(ROW(),COLUMN()))=TRUNC(INDIRECT(ADDRESS(ROW(),COLUMN())))</formula>
    </cfRule>
  </conditionalFormatting>
  <conditionalFormatting sqref="AH160:AM160">
    <cfRule type="expression" dxfId="1390" priority="2153">
      <formula>INDIRECT(ADDRESS(ROW(),COLUMN()))=TRUNC(INDIRECT(ADDRESS(ROW(),COLUMN())))</formula>
    </cfRule>
  </conditionalFormatting>
  <conditionalFormatting sqref="Z241">
    <cfRule type="expression" dxfId="1389" priority="1592">
      <formula>INDIRECT(ADDRESS(ROW(),COLUMN()))=TRUNC(INDIRECT(ADDRESS(ROW(),COLUMN())))</formula>
    </cfRule>
  </conditionalFormatting>
  <conditionalFormatting sqref="AN160">
    <cfRule type="expression" dxfId="1388" priority="2151">
      <formula>INDIRECT(ADDRESS(ROW(),COLUMN()))=TRUNC(INDIRECT(ADDRESS(ROW(),COLUMN())))</formula>
    </cfRule>
  </conditionalFormatting>
  <conditionalFormatting sqref="AA241:AF241">
    <cfRule type="expression" dxfId="1387" priority="1590">
      <formula>INDIRECT(ADDRESS(ROW(),COLUMN()))=TRUNC(INDIRECT(ADDRESS(ROW(),COLUMN())))</formula>
    </cfRule>
  </conditionalFormatting>
  <conditionalFormatting sqref="AO160:AT160">
    <cfRule type="expression" dxfId="1386" priority="2149">
      <formula>INDIRECT(ADDRESS(ROW(),COLUMN()))=TRUNC(INDIRECT(ADDRESS(ROW(),COLUMN())))</formula>
    </cfRule>
  </conditionalFormatting>
  <conditionalFormatting sqref="AG241">
    <cfRule type="expression" dxfId="1385" priority="1588">
      <formula>INDIRECT(ADDRESS(ROW(),COLUMN()))=TRUNC(INDIRECT(ADDRESS(ROW(),COLUMN())))</formula>
    </cfRule>
  </conditionalFormatting>
  <conditionalFormatting sqref="AU160">
    <cfRule type="expression" dxfId="1384" priority="2147">
      <formula>INDIRECT(ADDRESS(ROW(),COLUMN()))=TRUNC(INDIRECT(ADDRESS(ROW(),COLUMN())))</formula>
    </cfRule>
  </conditionalFormatting>
  <conditionalFormatting sqref="AH241:AM241">
    <cfRule type="expression" dxfId="1383" priority="1586">
      <formula>INDIRECT(ADDRESS(ROW(),COLUMN()))=TRUNC(INDIRECT(ADDRESS(ROW(),COLUMN())))</formula>
    </cfRule>
  </conditionalFormatting>
  <conditionalFormatting sqref="AV160:AW160">
    <cfRule type="expression" dxfId="1382" priority="2145">
      <formula>INDIRECT(ADDRESS(ROW(),COLUMN()))=TRUNC(INDIRECT(ADDRESS(ROW(),COLUMN())))</formula>
    </cfRule>
  </conditionalFormatting>
  <conditionalFormatting sqref="AX163:BA164">
    <cfRule type="expression" dxfId="1381" priority="2144">
      <formula>INDIRECT(ADDRESS(ROW(),COLUMN()))=TRUNC(INDIRECT(ADDRESS(ROW(),COLUMN())))</formula>
    </cfRule>
  </conditionalFormatting>
  <conditionalFormatting sqref="S163">
    <cfRule type="expression" dxfId="1380" priority="2142">
      <formula>INDIRECT(ADDRESS(ROW(),COLUMN()))=TRUNC(INDIRECT(ADDRESS(ROW(),COLUMN())))</formula>
    </cfRule>
  </conditionalFormatting>
  <conditionalFormatting sqref="T163:Y163">
    <cfRule type="expression" dxfId="1379" priority="2140">
      <formula>INDIRECT(ADDRESS(ROW(),COLUMN()))=TRUNC(INDIRECT(ADDRESS(ROW(),COLUMN())))</formula>
    </cfRule>
  </conditionalFormatting>
  <conditionalFormatting sqref="Z163">
    <cfRule type="expression" dxfId="1378" priority="2138">
      <formula>INDIRECT(ADDRESS(ROW(),COLUMN()))=TRUNC(INDIRECT(ADDRESS(ROW(),COLUMN())))</formula>
    </cfRule>
  </conditionalFormatting>
  <conditionalFormatting sqref="AA163:AF163">
    <cfRule type="expression" dxfId="1377" priority="2136">
      <formula>INDIRECT(ADDRESS(ROW(),COLUMN()))=TRUNC(INDIRECT(ADDRESS(ROW(),COLUMN())))</formula>
    </cfRule>
  </conditionalFormatting>
  <conditionalFormatting sqref="AG163">
    <cfRule type="expression" dxfId="1376" priority="2134">
      <formula>INDIRECT(ADDRESS(ROW(),COLUMN()))=TRUNC(INDIRECT(ADDRESS(ROW(),COLUMN())))</formula>
    </cfRule>
  </conditionalFormatting>
  <conditionalFormatting sqref="AH163:AM163">
    <cfRule type="expression" dxfId="1375" priority="2132">
      <formula>INDIRECT(ADDRESS(ROW(),COLUMN()))=TRUNC(INDIRECT(ADDRESS(ROW(),COLUMN())))</formula>
    </cfRule>
  </conditionalFormatting>
  <conditionalFormatting sqref="AN163">
    <cfRule type="expression" dxfId="1374" priority="2130">
      <formula>INDIRECT(ADDRESS(ROW(),COLUMN()))=TRUNC(INDIRECT(ADDRESS(ROW(),COLUMN())))</formula>
    </cfRule>
  </conditionalFormatting>
  <conditionalFormatting sqref="AO163:AT163">
    <cfRule type="expression" dxfId="1373" priority="2128">
      <formula>INDIRECT(ADDRESS(ROW(),COLUMN()))=TRUNC(INDIRECT(ADDRESS(ROW(),COLUMN())))</formula>
    </cfRule>
  </conditionalFormatting>
  <conditionalFormatting sqref="AX244:BA245">
    <cfRule type="expression" dxfId="1372" priority="1577">
      <formula>INDIRECT(ADDRESS(ROW(),COLUMN()))=TRUNC(INDIRECT(ADDRESS(ROW(),COLUMN())))</formula>
    </cfRule>
  </conditionalFormatting>
  <conditionalFormatting sqref="AU163">
    <cfRule type="expression" dxfId="1371" priority="2126">
      <formula>INDIRECT(ADDRESS(ROW(),COLUMN()))=TRUNC(INDIRECT(ADDRESS(ROW(),COLUMN())))</formula>
    </cfRule>
  </conditionalFormatting>
  <conditionalFormatting sqref="S244">
    <cfRule type="expression" dxfId="1370" priority="1575">
      <formula>INDIRECT(ADDRESS(ROW(),COLUMN()))=TRUNC(INDIRECT(ADDRESS(ROW(),COLUMN())))</formula>
    </cfRule>
  </conditionalFormatting>
  <conditionalFormatting sqref="AV163:AW163">
    <cfRule type="expression" dxfId="1369" priority="2124">
      <formula>INDIRECT(ADDRESS(ROW(),COLUMN()))=TRUNC(INDIRECT(ADDRESS(ROW(),COLUMN())))</formula>
    </cfRule>
  </conditionalFormatting>
  <conditionalFormatting sqref="AX166:BA167">
    <cfRule type="expression" dxfId="1368" priority="2123">
      <formula>INDIRECT(ADDRESS(ROW(),COLUMN()))=TRUNC(INDIRECT(ADDRESS(ROW(),COLUMN())))</formula>
    </cfRule>
  </conditionalFormatting>
  <conditionalFormatting sqref="AO241:AT241">
    <cfRule type="expression" dxfId="1367" priority="1582">
      <formula>INDIRECT(ADDRESS(ROW(),COLUMN()))=TRUNC(INDIRECT(ADDRESS(ROW(),COLUMN())))</formula>
    </cfRule>
  </conditionalFormatting>
  <conditionalFormatting sqref="S166">
    <cfRule type="expression" dxfId="1366" priority="2121">
      <formula>INDIRECT(ADDRESS(ROW(),COLUMN()))=TRUNC(INDIRECT(ADDRESS(ROW(),COLUMN())))</formula>
    </cfRule>
  </conditionalFormatting>
  <conditionalFormatting sqref="AU241">
    <cfRule type="expression" dxfId="1365" priority="1580">
      <formula>INDIRECT(ADDRESS(ROW(),COLUMN()))=TRUNC(INDIRECT(ADDRESS(ROW(),COLUMN())))</formula>
    </cfRule>
  </conditionalFormatting>
  <conditionalFormatting sqref="T166:Y166">
    <cfRule type="expression" dxfId="1364" priority="2119">
      <formula>INDIRECT(ADDRESS(ROW(),COLUMN()))=TRUNC(INDIRECT(ADDRESS(ROW(),COLUMN())))</formula>
    </cfRule>
  </conditionalFormatting>
  <conditionalFormatting sqref="AV241:AW241">
    <cfRule type="expression" dxfId="1363" priority="1578">
      <formula>INDIRECT(ADDRESS(ROW(),COLUMN()))=TRUNC(INDIRECT(ADDRESS(ROW(),COLUMN())))</formula>
    </cfRule>
  </conditionalFormatting>
  <conditionalFormatting sqref="Z166">
    <cfRule type="expression" dxfId="1362" priority="2117">
      <formula>INDIRECT(ADDRESS(ROW(),COLUMN()))=TRUNC(INDIRECT(ADDRESS(ROW(),COLUMN())))</formula>
    </cfRule>
  </conditionalFormatting>
  <conditionalFormatting sqref="AA166:AF166">
    <cfRule type="expression" dxfId="1361" priority="2115">
      <formula>INDIRECT(ADDRESS(ROW(),COLUMN()))=TRUNC(INDIRECT(ADDRESS(ROW(),COLUMN())))</formula>
    </cfRule>
  </conditionalFormatting>
  <conditionalFormatting sqref="AG166">
    <cfRule type="expression" dxfId="1360" priority="2113">
      <formula>INDIRECT(ADDRESS(ROW(),COLUMN()))=TRUNC(INDIRECT(ADDRESS(ROW(),COLUMN())))</formula>
    </cfRule>
  </conditionalFormatting>
  <conditionalFormatting sqref="AH166:AM166">
    <cfRule type="expression" dxfId="1359" priority="2111">
      <formula>INDIRECT(ADDRESS(ROW(),COLUMN()))=TRUNC(INDIRECT(ADDRESS(ROW(),COLUMN())))</formula>
    </cfRule>
  </conditionalFormatting>
  <conditionalFormatting sqref="AN166">
    <cfRule type="expression" dxfId="1358" priority="2109">
      <formula>INDIRECT(ADDRESS(ROW(),COLUMN()))=TRUNC(INDIRECT(ADDRESS(ROW(),COLUMN())))</formula>
    </cfRule>
  </conditionalFormatting>
  <conditionalFormatting sqref="AO166:AT166">
    <cfRule type="expression" dxfId="1357" priority="2107">
      <formula>INDIRECT(ADDRESS(ROW(),COLUMN()))=TRUNC(INDIRECT(ADDRESS(ROW(),COLUMN())))</formula>
    </cfRule>
  </conditionalFormatting>
  <conditionalFormatting sqref="AU166">
    <cfRule type="expression" dxfId="1356" priority="2105">
      <formula>INDIRECT(ADDRESS(ROW(),COLUMN()))=TRUNC(INDIRECT(ADDRESS(ROW(),COLUMN())))</formula>
    </cfRule>
  </conditionalFormatting>
  <conditionalFormatting sqref="AV166:AW166">
    <cfRule type="expression" dxfId="1355" priority="2103">
      <formula>INDIRECT(ADDRESS(ROW(),COLUMN()))=TRUNC(INDIRECT(ADDRESS(ROW(),COLUMN())))</formula>
    </cfRule>
  </conditionalFormatting>
  <conditionalFormatting sqref="AX169:BA170">
    <cfRule type="expression" dxfId="1354" priority="2102">
      <formula>INDIRECT(ADDRESS(ROW(),COLUMN()))=TRUNC(INDIRECT(ADDRESS(ROW(),COLUMN())))</formula>
    </cfRule>
  </conditionalFormatting>
  <conditionalFormatting sqref="Z244">
    <cfRule type="expression" dxfId="1353" priority="1571">
      <formula>INDIRECT(ADDRESS(ROW(),COLUMN()))=TRUNC(INDIRECT(ADDRESS(ROW(),COLUMN())))</formula>
    </cfRule>
  </conditionalFormatting>
  <conditionalFormatting sqref="S169">
    <cfRule type="expression" dxfId="1352" priority="2100">
      <formula>INDIRECT(ADDRESS(ROW(),COLUMN()))=TRUNC(INDIRECT(ADDRESS(ROW(),COLUMN())))</formula>
    </cfRule>
  </conditionalFormatting>
  <conditionalFormatting sqref="AA244:AF244">
    <cfRule type="expression" dxfId="1351" priority="1569">
      <formula>INDIRECT(ADDRESS(ROW(),COLUMN()))=TRUNC(INDIRECT(ADDRESS(ROW(),COLUMN())))</formula>
    </cfRule>
  </conditionalFormatting>
  <conditionalFormatting sqref="T169:Y169">
    <cfRule type="expression" dxfId="1350" priority="2098">
      <formula>INDIRECT(ADDRESS(ROW(),COLUMN()))=TRUNC(INDIRECT(ADDRESS(ROW(),COLUMN())))</formula>
    </cfRule>
  </conditionalFormatting>
  <conditionalFormatting sqref="AG244">
    <cfRule type="expression" dxfId="1349" priority="1567">
      <formula>INDIRECT(ADDRESS(ROW(),COLUMN()))=TRUNC(INDIRECT(ADDRESS(ROW(),COLUMN())))</formula>
    </cfRule>
  </conditionalFormatting>
  <conditionalFormatting sqref="Z169">
    <cfRule type="expression" dxfId="1348" priority="2096">
      <formula>INDIRECT(ADDRESS(ROW(),COLUMN()))=TRUNC(INDIRECT(ADDRESS(ROW(),COLUMN())))</formula>
    </cfRule>
  </conditionalFormatting>
  <conditionalFormatting sqref="AH244:AM244">
    <cfRule type="expression" dxfId="1347" priority="1565">
      <formula>INDIRECT(ADDRESS(ROW(),COLUMN()))=TRUNC(INDIRECT(ADDRESS(ROW(),COLUMN())))</formula>
    </cfRule>
  </conditionalFormatting>
  <conditionalFormatting sqref="AA169:AF169">
    <cfRule type="expression" dxfId="1346" priority="2094">
      <formula>INDIRECT(ADDRESS(ROW(),COLUMN()))=TRUNC(INDIRECT(ADDRESS(ROW(),COLUMN())))</formula>
    </cfRule>
  </conditionalFormatting>
  <conditionalFormatting sqref="AN244">
    <cfRule type="expression" dxfId="1345" priority="1563">
      <formula>INDIRECT(ADDRESS(ROW(),COLUMN()))=TRUNC(INDIRECT(ADDRESS(ROW(),COLUMN())))</formula>
    </cfRule>
  </conditionalFormatting>
  <conditionalFormatting sqref="AG169">
    <cfRule type="expression" dxfId="1344" priority="2092">
      <formula>INDIRECT(ADDRESS(ROW(),COLUMN()))=TRUNC(INDIRECT(ADDRESS(ROW(),COLUMN())))</formula>
    </cfRule>
  </conditionalFormatting>
  <conditionalFormatting sqref="AO244:AT244">
    <cfRule type="expression" dxfId="1343" priority="1561">
      <formula>INDIRECT(ADDRESS(ROW(),COLUMN()))=TRUNC(INDIRECT(ADDRESS(ROW(),COLUMN())))</formula>
    </cfRule>
  </conditionalFormatting>
  <conditionalFormatting sqref="AH169:AM169">
    <cfRule type="expression" dxfId="1342" priority="2090">
      <formula>INDIRECT(ADDRESS(ROW(),COLUMN()))=TRUNC(INDIRECT(ADDRESS(ROW(),COLUMN())))</formula>
    </cfRule>
  </conditionalFormatting>
  <conditionalFormatting sqref="AU244">
    <cfRule type="expression" dxfId="1341" priority="1559">
      <formula>INDIRECT(ADDRESS(ROW(),COLUMN()))=TRUNC(INDIRECT(ADDRESS(ROW(),COLUMN())))</formula>
    </cfRule>
  </conditionalFormatting>
  <conditionalFormatting sqref="AN169">
    <cfRule type="expression" dxfId="1340" priority="2088">
      <formula>INDIRECT(ADDRESS(ROW(),COLUMN()))=TRUNC(INDIRECT(ADDRESS(ROW(),COLUMN())))</formula>
    </cfRule>
  </conditionalFormatting>
  <conditionalFormatting sqref="AV244:AW244">
    <cfRule type="expression" dxfId="1339" priority="1557">
      <formula>INDIRECT(ADDRESS(ROW(),COLUMN()))=TRUNC(INDIRECT(ADDRESS(ROW(),COLUMN())))</formula>
    </cfRule>
  </conditionalFormatting>
  <conditionalFormatting sqref="AO169:AT169">
    <cfRule type="expression" dxfId="1338" priority="2086">
      <formula>INDIRECT(ADDRESS(ROW(),COLUMN()))=TRUNC(INDIRECT(ADDRESS(ROW(),COLUMN())))</formula>
    </cfRule>
  </conditionalFormatting>
  <conditionalFormatting sqref="AU169">
    <cfRule type="expression" dxfId="1337" priority="2084">
      <formula>INDIRECT(ADDRESS(ROW(),COLUMN()))=TRUNC(INDIRECT(ADDRESS(ROW(),COLUMN())))</formula>
    </cfRule>
  </conditionalFormatting>
  <conditionalFormatting sqref="AV169:AW169">
    <cfRule type="expression" dxfId="1336" priority="2082">
      <formula>INDIRECT(ADDRESS(ROW(),COLUMN()))=TRUNC(INDIRECT(ADDRESS(ROW(),COLUMN())))</formula>
    </cfRule>
  </conditionalFormatting>
  <conditionalFormatting sqref="AX247:BA248">
    <cfRule type="expression" dxfId="1335" priority="1556">
      <formula>INDIRECT(ADDRESS(ROW(),COLUMN()))=TRUNC(INDIRECT(ADDRESS(ROW(),COLUMN())))</formula>
    </cfRule>
  </conditionalFormatting>
  <conditionalFormatting sqref="S247">
    <cfRule type="expression" dxfId="1334" priority="1554">
      <formula>INDIRECT(ADDRESS(ROW(),COLUMN()))=TRUNC(INDIRECT(ADDRESS(ROW(),COLUMN())))</formula>
    </cfRule>
  </conditionalFormatting>
  <conditionalFormatting sqref="T247:Y247">
    <cfRule type="expression" dxfId="1333" priority="1552">
      <formula>INDIRECT(ADDRESS(ROW(),COLUMN()))=TRUNC(INDIRECT(ADDRESS(ROW(),COLUMN())))</formula>
    </cfRule>
  </conditionalFormatting>
  <conditionalFormatting sqref="Z247">
    <cfRule type="expression" dxfId="1332" priority="1550">
      <formula>INDIRECT(ADDRESS(ROW(),COLUMN()))=TRUNC(INDIRECT(ADDRESS(ROW(),COLUMN())))</formula>
    </cfRule>
  </conditionalFormatting>
  <conditionalFormatting sqref="AA247:AF247">
    <cfRule type="expression" dxfId="1331" priority="1548">
      <formula>INDIRECT(ADDRESS(ROW(),COLUMN()))=TRUNC(INDIRECT(ADDRESS(ROW(),COLUMN())))</formula>
    </cfRule>
  </conditionalFormatting>
  <conditionalFormatting sqref="AG247">
    <cfRule type="expression" dxfId="1330" priority="1546">
      <formula>INDIRECT(ADDRESS(ROW(),COLUMN()))=TRUNC(INDIRECT(ADDRESS(ROW(),COLUMN())))</formula>
    </cfRule>
  </conditionalFormatting>
  <conditionalFormatting sqref="AH247:AM247">
    <cfRule type="expression" dxfId="1329" priority="1544">
      <formula>INDIRECT(ADDRESS(ROW(),COLUMN()))=TRUNC(INDIRECT(ADDRESS(ROW(),COLUMN())))</formula>
    </cfRule>
  </conditionalFormatting>
  <conditionalFormatting sqref="AN247">
    <cfRule type="expression" dxfId="1328" priority="1542">
      <formula>INDIRECT(ADDRESS(ROW(),COLUMN()))=TRUNC(INDIRECT(ADDRESS(ROW(),COLUMN())))</formula>
    </cfRule>
  </conditionalFormatting>
  <conditionalFormatting sqref="AX175:BA176">
    <cfRule type="expression" dxfId="1327" priority="2060">
      <formula>INDIRECT(ADDRESS(ROW(),COLUMN()))=TRUNC(INDIRECT(ADDRESS(ROW(),COLUMN())))</formula>
    </cfRule>
  </conditionalFormatting>
  <conditionalFormatting sqref="S175">
    <cfRule type="expression" dxfId="1326" priority="2058">
      <formula>INDIRECT(ADDRESS(ROW(),COLUMN()))=TRUNC(INDIRECT(ADDRESS(ROW(),COLUMN())))</formula>
    </cfRule>
  </conditionalFormatting>
  <conditionalFormatting sqref="T175:Y175">
    <cfRule type="expression" dxfId="1325" priority="2056">
      <formula>INDIRECT(ADDRESS(ROW(),COLUMN()))=TRUNC(INDIRECT(ADDRESS(ROW(),COLUMN())))</formula>
    </cfRule>
  </conditionalFormatting>
  <conditionalFormatting sqref="Z175">
    <cfRule type="expression" dxfId="1324" priority="2054">
      <formula>INDIRECT(ADDRESS(ROW(),COLUMN()))=TRUNC(INDIRECT(ADDRESS(ROW(),COLUMN())))</formula>
    </cfRule>
  </conditionalFormatting>
  <conditionalFormatting sqref="AA175:AF175">
    <cfRule type="expression" dxfId="1323" priority="2052">
      <formula>INDIRECT(ADDRESS(ROW(),COLUMN()))=TRUNC(INDIRECT(ADDRESS(ROW(),COLUMN())))</formula>
    </cfRule>
  </conditionalFormatting>
  <conditionalFormatting sqref="AG175">
    <cfRule type="expression" dxfId="1322" priority="2050">
      <formula>INDIRECT(ADDRESS(ROW(),COLUMN()))=TRUNC(INDIRECT(ADDRESS(ROW(),COLUMN())))</formula>
    </cfRule>
  </conditionalFormatting>
  <conditionalFormatting sqref="AH175:AM175">
    <cfRule type="expression" dxfId="1321" priority="2048">
      <formula>INDIRECT(ADDRESS(ROW(),COLUMN()))=TRUNC(INDIRECT(ADDRESS(ROW(),COLUMN())))</formula>
    </cfRule>
  </conditionalFormatting>
  <conditionalFormatting sqref="AN175">
    <cfRule type="expression" dxfId="1320" priority="2046">
      <formula>INDIRECT(ADDRESS(ROW(),COLUMN()))=TRUNC(INDIRECT(ADDRESS(ROW(),COLUMN())))</formula>
    </cfRule>
  </conditionalFormatting>
  <conditionalFormatting sqref="AX250:BA251">
    <cfRule type="expression" dxfId="1319" priority="1535">
      <formula>INDIRECT(ADDRESS(ROW(),COLUMN()))=TRUNC(INDIRECT(ADDRESS(ROW(),COLUMN())))</formula>
    </cfRule>
  </conditionalFormatting>
  <conditionalFormatting sqref="AO175:AT175">
    <cfRule type="expression" dxfId="1318" priority="2044">
      <formula>INDIRECT(ADDRESS(ROW(),COLUMN()))=TRUNC(INDIRECT(ADDRESS(ROW(),COLUMN())))</formula>
    </cfRule>
  </conditionalFormatting>
  <conditionalFormatting sqref="S250">
    <cfRule type="expression" dxfId="1317" priority="1533">
      <formula>INDIRECT(ADDRESS(ROW(),COLUMN()))=TRUNC(INDIRECT(ADDRESS(ROW(),COLUMN())))</formula>
    </cfRule>
  </conditionalFormatting>
  <conditionalFormatting sqref="AU175">
    <cfRule type="expression" dxfId="1316" priority="2042">
      <formula>INDIRECT(ADDRESS(ROW(),COLUMN()))=TRUNC(INDIRECT(ADDRESS(ROW(),COLUMN())))</formula>
    </cfRule>
  </conditionalFormatting>
  <conditionalFormatting sqref="T250:Y250">
    <cfRule type="expression" dxfId="1315" priority="1531">
      <formula>INDIRECT(ADDRESS(ROW(),COLUMN()))=TRUNC(INDIRECT(ADDRESS(ROW(),COLUMN())))</formula>
    </cfRule>
  </conditionalFormatting>
  <conditionalFormatting sqref="AV175:AW175">
    <cfRule type="expression" dxfId="1314" priority="2040">
      <formula>INDIRECT(ADDRESS(ROW(),COLUMN()))=TRUNC(INDIRECT(ADDRESS(ROW(),COLUMN())))</formula>
    </cfRule>
  </conditionalFormatting>
  <conditionalFormatting sqref="AU247">
    <cfRule type="expression" dxfId="1313" priority="1538">
      <formula>INDIRECT(ADDRESS(ROW(),COLUMN()))=TRUNC(INDIRECT(ADDRESS(ROW(),COLUMN())))</formula>
    </cfRule>
  </conditionalFormatting>
  <conditionalFormatting sqref="AV247:AW247">
    <cfRule type="expression" dxfId="1312" priority="1536">
      <formula>INDIRECT(ADDRESS(ROW(),COLUMN()))=TRUNC(INDIRECT(ADDRESS(ROW(),COLUMN())))</formula>
    </cfRule>
  </conditionalFormatting>
  <conditionalFormatting sqref="AX181:BA182">
    <cfRule type="expression" dxfId="1311" priority="2018">
      <formula>INDIRECT(ADDRESS(ROW(),COLUMN()))=TRUNC(INDIRECT(ADDRESS(ROW(),COLUMN())))</formula>
    </cfRule>
  </conditionalFormatting>
  <conditionalFormatting sqref="AA250:AF250">
    <cfRule type="expression" dxfId="1310" priority="1527">
      <formula>INDIRECT(ADDRESS(ROW(),COLUMN()))=TRUNC(INDIRECT(ADDRESS(ROW(),COLUMN())))</formula>
    </cfRule>
  </conditionalFormatting>
  <conditionalFormatting sqref="S181">
    <cfRule type="expression" dxfId="1309" priority="2016">
      <formula>INDIRECT(ADDRESS(ROW(),COLUMN()))=TRUNC(INDIRECT(ADDRESS(ROW(),COLUMN())))</formula>
    </cfRule>
  </conditionalFormatting>
  <conditionalFormatting sqref="AG250">
    <cfRule type="expression" dxfId="1308" priority="1525">
      <formula>INDIRECT(ADDRESS(ROW(),COLUMN()))=TRUNC(INDIRECT(ADDRESS(ROW(),COLUMN())))</formula>
    </cfRule>
  </conditionalFormatting>
  <conditionalFormatting sqref="T181:Y181">
    <cfRule type="expression" dxfId="1307" priority="2014">
      <formula>INDIRECT(ADDRESS(ROW(),COLUMN()))=TRUNC(INDIRECT(ADDRESS(ROW(),COLUMN())))</formula>
    </cfRule>
  </conditionalFormatting>
  <conditionalFormatting sqref="AH250:AM250">
    <cfRule type="expression" dxfId="1306" priority="1523">
      <formula>INDIRECT(ADDRESS(ROW(),COLUMN()))=TRUNC(INDIRECT(ADDRESS(ROW(),COLUMN())))</formula>
    </cfRule>
  </conditionalFormatting>
  <conditionalFormatting sqref="Z181">
    <cfRule type="expression" dxfId="1305" priority="2012">
      <formula>INDIRECT(ADDRESS(ROW(),COLUMN()))=TRUNC(INDIRECT(ADDRESS(ROW(),COLUMN())))</formula>
    </cfRule>
  </conditionalFormatting>
  <conditionalFormatting sqref="AN250">
    <cfRule type="expression" dxfId="1304" priority="1521">
      <formula>INDIRECT(ADDRESS(ROW(),COLUMN()))=TRUNC(INDIRECT(ADDRESS(ROW(),COLUMN())))</formula>
    </cfRule>
  </conditionalFormatting>
  <conditionalFormatting sqref="AA181:AF181">
    <cfRule type="expression" dxfId="1303" priority="2010">
      <formula>INDIRECT(ADDRESS(ROW(),COLUMN()))=TRUNC(INDIRECT(ADDRESS(ROW(),COLUMN())))</formula>
    </cfRule>
  </conditionalFormatting>
  <conditionalFormatting sqref="AO250:AT250">
    <cfRule type="expression" dxfId="1302" priority="1519">
      <formula>INDIRECT(ADDRESS(ROW(),COLUMN()))=TRUNC(INDIRECT(ADDRESS(ROW(),COLUMN())))</formula>
    </cfRule>
  </conditionalFormatting>
  <conditionalFormatting sqref="AG181">
    <cfRule type="expression" dxfId="1301" priority="2008">
      <formula>INDIRECT(ADDRESS(ROW(),COLUMN()))=TRUNC(INDIRECT(ADDRESS(ROW(),COLUMN())))</formula>
    </cfRule>
  </conditionalFormatting>
  <conditionalFormatting sqref="AU250">
    <cfRule type="expression" dxfId="1300" priority="1517">
      <formula>INDIRECT(ADDRESS(ROW(),COLUMN()))=TRUNC(INDIRECT(ADDRESS(ROW(),COLUMN())))</formula>
    </cfRule>
  </conditionalFormatting>
  <conditionalFormatting sqref="AH181:AM181">
    <cfRule type="expression" dxfId="1299" priority="2006">
      <formula>INDIRECT(ADDRESS(ROW(),COLUMN()))=TRUNC(INDIRECT(ADDRESS(ROW(),COLUMN())))</formula>
    </cfRule>
  </conditionalFormatting>
  <conditionalFormatting sqref="AV250:AW250">
    <cfRule type="expression" dxfId="1298" priority="1515">
      <formula>INDIRECT(ADDRESS(ROW(),COLUMN()))=TRUNC(INDIRECT(ADDRESS(ROW(),COLUMN())))</formula>
    </cfRule>
  </conditionalFormatting>
  <conditionalFormatting sqref="AN181">
    <cfRule type="expression" dxfId="1297" priority="2004">
      <formula>INDIRECT(ADDRESS(ROW(),COLUMN()))=TRUNC(INDIRECT(ADDRESS(ROW(),COLUMN())))</formula>
    </cfRule>
  </conditionalFormatting>
  <conditionalFormatting sqref="AO181:AT181">
    <cfRule type="expression" dxfId="1296" priority="2002">
      <formula>INDIRECT(ADDRESS(ROW(),COLUMN()))=TRUNC(INDIRECT(ADDRESS(ROW(),COLUMN())))</formula>
    </cfRule>
  </conditionalFormatting>
  <conditionalFormatting sqref="AU181">
    <cfRule type="expression" dxfId="1295" priority="2000">
      <formula>INDIRECT(ADDRESS(ROW(),COLUMN()))=TRUNC(INDIRECT(ADDRESS(ROW(),COLUMN())))</formula>
    </cfRule>
  </conditionalFormatting>
  <conditionalFormatting sqref="AV181:AW181">
    <cfRule type="expression" dxfId="1294" priority="1998">
      <formula>INDIRECT(ADDRESS(ROW(),COLUMN()))=TRUNC(INDIRECT(ADDRESS(ROW(),COLUMN())))</formula>
    </cfRule>
  </conditionalFormatting>
  <conditionalFormatting sqref="AX253:BA254">
    <cfRule type="expression" dxfId="1293" priority="1514">
      <formula>INDIRECT(ADDRESS(ROW(),COLUMN()))=TRUNC(INDIRECT(ADDRESS(ROW(),COLUMN())))</formula>
    </cfRule>
  </conditionalFormatting>
  <conditionalFormatting sqref="S253">
    <cfRule type="expression" dxfId="1292" priority="1512">
      <formula>INDIRECT(ADDRESS(ROW(),COLUMN()))=TRUNC(INDIRECT(ADDRESS(ROW(),COLUMN())))</formula>
    </cfRule>
  </conditionalFormatting>
  <conditionalFormatting sqref="T253:Y253">
    <cfRule type="expression" dxfId="1291" priority="1510">
      <formula>INDIRECT(ADDRESS(ROW(),COLUMN()))=TRUNC(INDIRECT(ADDRESS(ROW(),COLUMN())))</formula>
    </cfRule>
  </conditionalFormatting>
  <conditionalFormatting sqref="Z253">
    <cfRule type="expression" dxfId="1290" priority="1508">
      <formula>INDIRECT(ADDRESS(ROW(),COLUMN()))=TRUNC(INDIRECT(ADDRESS(ROW(),COLUMN())))</formula>
    </cfRule>
  </conditionalFormatting>
  <conditionalFormatting sqref="AA253:AF253">
    <cfRule type="expression" dxfId="1289" priority="1506">
      <formula>INDIRECT(ADDRESS(ROW(),COLUMN()))=TRUNC(INDIRECT(ADDRESS(ROW(),COLUMN())))</formula>
    </cfRule>
  </conditionalFormatting>
  <conditionalFormatting sqref="AG253">
    <cfRule type="expression" dxfId="1288" priority="1504">
      <formula>INDIRECT(ADDRESS(ROW(),COLUMN()))=TRUNC(INDIRECT(ADDRESS(ROW(),COLUMN())))</formula>
    </cfRule>
  </conditionalFormatting>
  <conditionalFormatting sqref="AH253:AM253">
    <cfRule type="expression" dxfId="1287" priority="1502">
      <formula>INDIRECT(ADDRESS(ROW(),COLUMN()))=TRUNC(INDIRECT(ADDRESS(ROW(),COLUMN())))</formula>
    </cfRule>
  </conditionalFormatting>
  <conditionalFormatting sqref="AN253">
    <cfRule type="expression" dxfId="1286" priority="1500">
      <formula>INDIRECT(ADDRESS(ROW(),COLUMN()))=TRUNC(INDIRECT(ADDRESS(ROW(),COLUMN())))</formula>
    </cfRule>
  </conditionalFormatting>
  <conditionalFormatting sqref="AO253:AT253">
    <cfRule type="expression" dxfId="1285" priority="1498">
      <formula>INDIRECT(ADDRESS(ROW(),COLUMN()))=TRUNC(INDIRECT(ADDRESS(ROW(),COLUMN())))</formula>
    </cfRule>
  </conditionalFormatting>
  <conditionalFormatting sqref="AX187:BA188">
    <cfRule type="expression" dxfId="1284" priority="1976">
      <formula>INDIRECT(ADDRESS(ROW(),COLUMN()))=TRUNC(INDIRECT(ADDRESS(ROW(),COLUMN())))</formula>
    </cfRule>
  </conditionalFormatting>
  <conditionalFormatting sqref="S187">
    <cfRule type="expression" dxfId="1283" priority="1974">
      <formula>INDIRECT(ADDRESS(ROW(),COLUMN()))=TRUNC(INDIRECT(ADDRESS(ROW(),COLUMN())))</formula>
    </cfRule>
  </conditionalFormatting>
  <conditionalFormatting sqref="T187:Y187">
    <cfRule type="expression" dxfId="1282" priority="1972">
      <formula>INDIRECT(ADDRESS(ROW(),COLUMN()))=TRUNC(INDIRECT(ADDRESS(ROW(),COLUMN())))</formula>
    </cfRule>
  </conditionalFormatting>
  <conditionalFormatting sqref="Z187">
    <cfRule type="expression" dxfId="1281" priority="1970">
      <formula>INDIRECT(ADDRESS(ROW(),COLUMN()))=TRUNC(INDIRECT(ADDRESS(ROW(),COLUMN())))</formula>
    </cfRule>
  </conditionalFormatting>
  <conditionalFormatting sqref="AA187:AF187">
    <cfRule type="expression" dxfId="1280" priority="1968">
      <formula>INDIRECT(ADDRESS(ROW(),COLUMN()))=TRUNC(INDIRECT(ADDRESS(ROW(),COLUMN())))</formula>
    </cfRule>
  </conditionalFormatting>
  <conditionalFormatting sqref="AG187">
    <cfRule type="expression" dxfId="1279" priority="1966">
      <formula>INDIRECT(ADDRESS(ROW(),COLUMN()))=TRUNC(INDIRECT(ADDRESS(ROW(),COLUMN())))</formula>
    </cfRule>
  </conditionalFormatting>
  <conditionalFormatting sqref="AH187:AM187">
    <cfRule type="expression" dxfId="1278" priority="1964">
      <formula>INDIRECT(ADDRESS(ROW(),COLUMN()))=TRUNC(INDIRECT(ADDRESS(ROW(),COLUMN())))</formula>
    </cfRule>
  </conditionalFormatting>
  <conditionalFormatting sqref="AX256:BA257">
    <cfRule type="expression" dxfId="1277" priority="1493">
      <formula>INDIRECT(ADDRESS(ROW(),COLUMN()))=TRUNC(INDIRECT(ADDRESS(ROW(),COLUMN())))</formula>
    </cfRule>
  </conditionalFormatting>
  <conditionalFormatting sqref="AN187">
    <cfRule type="expression" dxfId="1276" priority="1962">
      <formula>INDIRECT(ADDRESS(ROW(),COLUMN()))=TRUNC(INDIRECT(ADDRESS(ROW(),COLUMN())))</formula>
    </cfRule>
  </conditionalFormatting>
  <conditionalFormatting sqref="S256">
    <cfRule type="expression" dxfId="1275" priority="1491">
      <formula>INDIRECT(ADDRESS(ROW(),COLUMN()))=TRUNC(INDIRECT(ADDRESS(ROW(),COLUMN())))</formula>
    </cfRule>
  </conditionalFormatting>
  <conditionalFormatting sqref="AO187:AT187">
    <cfRule type="expression" dxfId="1274" priority="1960">
      <formula>INDIRECT(ADDRESS(ROW(),COLUMN()))=TRUNC(INDIRECT(ADDRESS(ROW(),COLUMN())))</formula>
    </cfRule>
  </conditionalFormatting>
  <conditionalFormatting sqref="T256:Y256">
    <cfRule type="expression" dxfId="1273" priority="1489">
      <formula>INDIRECT(ADDRESS(ROW(),COLUMN()))=TRUNC(INDIRECT(ADDRESS(ROW(),COLUMN())))</formula>
    </cfRule>
  </conditionalFormatting>
  <conditionalFormatting sqref="AU187">
    <cfRule type="expression" dxfId="1272" priority="1958">
      <formula>INDIRECT(ADDRESS(ROW(),COLUMN()))=TRUNC(INDIRECT(ADDRESS(ROW(),COLUMN())))</formula>
    </cfRule>
  </conditionalFormatting>
  <conditionalFormatting sqref="Z256">
    <cfRule type="expression" dxfId="1271" priority="1487">
      <formula>INDIRECT(ADDRESS(ROW(),COLUMN()))=TRUNC(INDIRECT(ADDRESS(ROW(),COLUMN())))</formula>
    </cfRule>
  </conditionalFormatting>
  <conditionalFormatting sqref="AV253:AW253">
    <cfRule type="expression" dxfId="1270" priority="1494">
      <formula>INDIRECT(ADDRESS(ROW(),COLUMN()))=TRUNC(INDIRECT(ADDRESS(ROW(),COLUMN())))</formula>
    </cfRule>
  </conditionalFormatting>
  <conditionalFormatting sqref="AA190:AF190">
    <cfRule type="expression" dxfId="1269" priority="1947">
      <formula>INDIRECT(ADDRESS(ROW(),COLUMN()))=TRUNC(INDIRECT(ADDRESS(ROW(),COLUMN())))</formula>
    </cfRule>
  </conditionalFormatting>
  <conditionalFormatting sqref="AG256">
    <cfRule type="expression" dxfId="1268" priority="1483">
      <formula>INDIRECT(ADDRESS(ROW(),COLUMN()))=TRUNC(INDIRECT(ADDRESS(ROW(),COLUMN())))</formula>
    </cfRule>
  </conditionalFormatting>
  <conditionalFormatting sqref="AH256:AM256">
    <cfRule type="expression" dxfId="1267" priority="1481">
      <formula>INDIRECT(ADDRESS(ROW(),COLUMN()))=TRUNC(INDIRECT(ADDRESS(ROW(),COLUMN())))</formula>
    </cfRule>
  </conditionalFormatting>
  <conditionalFormatting sqref="AN256">
    <cfRule type="expression" dxfId="1266" priority="1479">
      <formula>INDIRECT(ADDRESS(ROW(),COLUMN()))=TRUNC(INDIRECT(ADDRESS(ROW(),COLUMN())))</formula>
    </cfRule>
  </conditionalFormatting>
  <conditionalFormatting sqref="AO256:AT256">
    <cfRule type="expression" dxfId="1265" priority="1477">
      <formula>INDIRECT(ADDRESS(ROW(),COLUMN()))=TRUNC(INDIRECT(ADDRESS(ROW(),COLUMN())))</formula>
    </cfRule>
  </conditionalFormatting>
  <conditionalFormatting sqref="AU256">
    <cfRule type="expression" dxfId="1264" priority="1475">
      <formula>INDIRECT(ADDRESS(ROW(),COLUMN()))=TRUNC(INDIRECT(ADDRESS(ROW(),COLUMN())))</formula>
    </cfRule>
  </conditionalFormatting>
  <conditionalFormatting sqref="AV256:AW256">
    <cfRule type="expression" dxfId="1263" priority="1473">
      <formula>INDIRECT(ADDRESS(ROW(),COLUMN()))=TRUNC(INDIRECT(ADDRESS(ROW(),COLUMN())))</formula>
    </cfRule>
  </conditionalFormatting>
  <conditionalFormatting sqref="AV193:AW193">
    <cfRule type="expression" dxfId="1262" priority="1914">
      <formula>INDIRECT(ADDRESS(ROW(),COLUMN()))=TRUNC(INDIRECT(ADDRESS(ROW(),COLUMN())))</formula>
    </cfRule>
  </conditionalFormatting>
  <conditionalFormatting sqref="AX259:BA260">
    <cfRule type="expression" dxfId="1261" priority="1472">
      <formula>INDIRECT(ADDRESS(ROW(),COLUMN()))=TRUNC(INDIRECT(ADDRESS(ROW(),COLUMN())))</formula>
    </cfRule>
  </conditionalFormatting>
  <conditionalFormatting sqref="S259">
    <cfRule type="expression" dxfId="1260" priority="1470">
      <formula>INDIRECT(ADDRESS(ROW(),COLUMN()))=TRUNC(INDIRECT(ADDRESS(ROW(),COLUMN())))</formula>
    </cfRule>
  </conditionalFormatting>
  <conditionalFormatting sqref="T259:Y259">
    <cfRule type="expression" dxfId="1259" priority="1468">
      <formula>INDIRECT(ADDRESS(ROW(),COLUMN()))=TRUNC(INDIRECT(ADDRESS(ROW(),COLUMN())))</formula>
    </cfRule>
  </conditionalFormatting>
  <conditionalFormatting sqref="Z259">
    <cfRule type="expression" dxfId="1258" priority="1466">
      <formula>INDIRECT(ADDRESS(ROW(),COLUMN()))=TRUNC(INDIRECT(ADDRESS(ROW(),COLUMN())))</formula>
    </cfRule>
  </conditionalFormatting>
  <conditionalFormatting sqref="AA259:AF259">
    <cfRule type="expression" dxfId="1257" priority="1464">
      <formula>INDIRECT(ADDRESS(ROW(),COLUMN()))=TRUNC(INDIRECT(ADDRESS(ROW(),COLUMN())))</formula>
    </cfRule>
  </conditionalFormatting>
  <conditionalFormatting sqref="AG196">
    <cfRule type="expression" dxfId="1256" priority="1903">
      <formula>INDIRECT(ADDRESS(ROW(),COLUMN()))=TRUNC(INDIRECT(ADDRESS(ROW(),COLUMN())))</formula>
    </cfRule>
  </conditionalFormatting>
  <conditionalFormatting sqref="AG259">
    <cfRule type="expression" dxfId="1255" priority="1462">
      <formula>INDIRECT(ADDRESS(ROW(),COLUMN()))=TRUNC(INDIRECT(ADDRESS(ROW(),COLUMN())))</formula>
    </cfRule>
  </conditionalFormatting>
  <conditionalFormatting sqref="AH259:AM259">
    <cfRule type="expression" dxfId="1254" priority="1460">
      <formula>INDIRECT(ADDRESS(ROW(),COLUMN()))=TRUNC(INDIRECT(ADDRESS(ROW(),COLUMN())))</formula>
    </cfRule>
  </conditionalFormatting>
  <conditionalFormatting sqref="AN259">
    <cfRule type="expression" dxfId="1253" priority="1458">
      <formula>INDIRECT(ADDRESS(ROW(),COLUMN()))=TRUNC(INDIRECT(ADDRESS(ROW(),COLUMN())))</formula>
    </cfRule>
  </conditionalFormatting>
  <conditionalFormatting sqref="AO259:AT259">
    <cfRule type="expression" dxfId="1252" priority="1456">
      <formula>INDIRECT(ADDRESS(ROW(),COLUMN()))=TRUNC(INDIRECT(ADDRESS(ROW(),COLUMN())))</formula>
    </cfRule>
  </conditionalFormatting>
  <conditionalFormatting sqref="AU259">
    <cfRule type="expression" dxfId="1251" priority="1454">
      <formula>INDIRECT(ADDRESS(ROW(),COLUMN()))=TRUNC(INDIRECT(ADDRESS(ROW(),COLUMN())))</formula>
    </cfRule>
  </conditionalFormatting>
  <conditionalFormatting sqref="AX199:BA200">
    <cfRule type="expression" dxfId="1250" priority="1892">
      <formula>INDIRECT(ADDRESS(ROW(),COLUMN()))=TRUNC(INDIRECT(ADDRESS(ROW(),COLUMN())))</formula>
    </cfRule>
  </conditionalFormatting>
  <conditionalFormatting sqref="AX262:BA263">
    <cfRule type="expression" dxfId="1249" priority="1451">
      <formula>INDIRECT(ADDRESS(ROW(),COLUMN()))=TRUNC(INDIRECT(ADDRESS(ROW(),COLUMN())))</formula>
    </cfRule>
  </conditionalFormatting>
  <conditionalFormatting sqref="S262">
    <cfRule type="expression" dxfId="1248" priority="1449">
      <formula>INDIRECT(ADDRESS(ROW(),COLUMN()))=TRUNC(INDIRECT(ADDRESS(ROW(),COLUMN())))</formula>
    </cfRule>
  </conditionalFormatting>
  <conditionalFormatting sqref="T262:Y262">
    <cfRule type="expression" dxfId="1247" priority="1447">
      <formula>INDIRECT(ADDRESS(ROW(),COLUMN()))=TRUNC(INDIRECT(ADDRESS(ROW(),COLUMN())))</formula>
    </cfRule>
  </conditionalFormatting>
  <conditionalFormatting sqref="Z262">
    <cfRule type="expression" dxfId="1246" priority="1445">
      <formula>INDIRECT(ADDRESS(ROW(),COLUMN()))=TRUNC(INDIRECT(ADDRESS(ROW(),COLUMN())))</formula>
    </cfRule>
  </conditionalFormatting>
  <conditionalFormatting sqref="AA262:AF262">
    <cfRule type="expression" dxfId="1245" priority="1443">
      <formula>INDIRECT(ADDRESS(ROW(),COLUMN()))=TRUNC(INDIRECT(ADDRESS(ROW(),COLUMN())))</formula>
    </cfRule>
  </conditionalFormatting>
  <conditionalFormatting sqref="AH202:AM202">
    <cfRule type="expression" dxfId="1244" priority="1859">
      <formula>INDIRECT(ADDRESS(ROW(),COLUMN()))=TRUNC(INDIRECT(ADDRESS(ROW(),COLUMN())))</formula>
    </cfRule>
  </conditionalFormatting>
  <conditionalFormatting sqref="AH262:AM262">
    <cfRule type="expression" dxfId="1243" priority="1439">
      <formula>INDIRECT(ADDRESS(ROW(),COLUMN()))=TRUNC(INDIRECT(ADDRESS(ROW(),COLUMN())))</formula>
    </cfRule>
  </conditionalFormatting>
  <conditionalFormatting sqref="S205">
    <cfRule type="expression" dxfId="1242" priority="1848">
      <formula>INDIRECT(ADDRESS(ROW(),COLUMN()))=TRUNC(INDIRECT(ADDRESS(ROW(),COLUMN())))</formula>
    </cfRule>
  </conditionalFormatting>
  <conditionalFormatting sqref="AN262">
    <cfRule type="expression" dxfId="1241" priority="1437">
      <formula>INDIRECT(ADDRESS(ROW(),COLUMN()))=TRUNC(INDIRECT(ADDRESS(ROW(),COLUMN())))</formula>
    </cfRule>
  </conditionalFormatting>
  <conditionalFormatting sqref="AO262:AT262">
    <cfRule type="expression" dxfId="1240" priority="1435">
      <formula>INDIRECT(ADDRESS(ROW(),COLUMN()))=TRUNC(INDIRECT(ADDRESS(ROW(),COLUMN())))</formula>
    </cfRule>
  </conditionalFormatting>
  <conditionalFormatting sqref="AU262">
    <cfRule type="expression" dxfId="1239" priority="1433">
      <formula>INDIRECT(ADDRESS(ROW(),COLUMN()))=TRUNC(INDIRECT(ADDRESS(ROW(),COLUMN())))</formula>
    </cfRule>
  </conditionalFormatting>
  <conditionalFormatting sqref="AV262:AW262">
    <cfRule type="expression" dxfId="1238" priority="1431">
      <formula>INDIRECT(ADDRESS(ROW(),COLUMN()))=TRUNC(INDIRECT(ADDRESS(ROW(),COLUMN())))</formula>
    </cfRule>
  </conditionalFormatting>
  <conditionalFormatting sqref="S265">
    <cfRule type="expression" dxfId="1237" priority="1428">
      <formula>INDIRECT(ADDRESS(ROW(),COLUMN()))=TRUNC(INDIRECT(ADDRESS(ROW(),COLUMN())))</formula>
    </cfRule>
  </conditionalFormatting>
  <conditionalFormatting sqref="T265:Y265">
    <cfRule type="expression" dxfId="1236" priority="1426">
      <formula>INDIRECT(ADDRESS(ROW(),COLUMN()))=TRUNC(INDIRECT(ADDRESS(ROW(),COLUMN())))</formula>
    </cfRule>
  </conditionalFormatting>
  <conditionalFormatting sqref="Z265">
    <cfRule type="expression" dxfId="1235" priority="1424">
      <formula>INDIRECT(ADDRESS(ROW(),COLUMN()))=TRUNC(INDIRECT(ADDRESS(ROW(),COLUMN())))</formula>
    </cfRule>
  </conditionalFormatting>
  <conditionalFormatting sqref="AA265:AF265">
    <cfRule type="expression" dxfId="1234" priority="1422">
      <formula>INDIRECT(ADDRESS(ROW(),COLUMN()))=TRUNC(INDIRECT(ADDRESS(ROW(),COLUMN())))</formula>
    </cfRule>
  </conditionalFormatting>
  <conditionalFormatting sqref="AG265">
    <cfRule type="expression" dxfId="1233" priority="1420">
      <formula>INDIRECT(ADDRESS(ROW(),COLUMN()))=TRUNC(INDIRECT(ADDRESS(ROW(),COLUMN())))</formula>
    </cfRule>
  </conditionalFormatting>
  <conditionalFormatting sqref="AH265:AM265">
    <cfRule type="expression" dxfId="1232" priority="1418">
      <formula>INDIRECT(ADDRESS(ROW(),COLUMN()))=TRUNC(INDIRECT(ADDRESS(ROW(),COLUMN())))</formula>
    </cfRule>
  </conditionalFormatting>
  <conditionalFormatting sqref="AN265">
    <cfRule type="expression" dxfId="1231" priority="1416">
      <formula>INDIRECT(ADDRESS(ROW(),COLUMN()))=TRUNC(INDIRECT(ADDRESS(ROW(),COLUMN())))</formula>
    </cfRule>
  </conditionalFormatting>
  <conditionalFormatting sqref="AN208">
    <cfRule type="expression" dxfId="1230" priority="1815">
      <formula>INDIRECT(ADDRESS(ROW(),COLUMN()))=TRUNC(INDIRECT(ADDRESS(ROW(),COLUMN())))</formula>
    </cfRule>
  </conditionalFormatting>
  <conditionalFormatting sqref="AO265:AT265">
    <cfRule type="expression" dxfId="1229" priority="1414">
      <formula>INDIRECT(ADDRESS(ROW(),COLUMN()))=TRUNC(INDIRECT(ADDRESS(ROW(),COLUMN())))</formula>
    </cfRule>
  </conditionalFormatting>
  <conditionalFormatting sqref="AU265">
    <cfRule type="expression" dxfId="1228" priority="1412">
      <formula>INDIRECT(ADDRESS(ROW(),COLUMN()))=TRUNC(INDIRECT(ADDRESS(ROW(),COLUMN())))</formula>
    </cfRule>
  </conditionalFormatting>
  <conditionalFormatting sqref="AV265:AW265">
    <cfRule type="expression" dxfId="1227" priority="1410">
      <formula>INDIRECT(ADDRESS(ROW(),COLUMN()))=TRUNC(INDIRECT(ADDRESS(ROW(),COLUMN())))</formula>
    </cfRule>
  </conditionalFormatting>
  <conditionalFormatting sqref="T211:Y211">
    <cfRule type="expression" dxfId="1226" priority="1804">
      <formula>INDIRECT(ADDRESS(ROW(),COLUMN()))=TRUNC(INDIRECT(ADDRESS(ROW(),COLUMN())))</formula>
    </cfRule>
  </conditionalFormatting>
  <conditionalFormatting sqref="AX268:BA269">
    <cfRule type="expression" dxfId="1225" priority="1409">
      <formula>INDIRECT(ADDRESS(ROW(),COLUMN()))=TRUNC(INDIRECT(ADDRESS(ROW(),COLUMN())))</formula>
    </cfRule>
  </conditionalFormatting>
  <conditionalFormatting sqref="S268">
    <cfRule type="expression" dxfId="1224" priority="1407">
      <formula>INDIRECT(ADDRESS(ROW(),COLUMN()))=TRUNC(INDIRECT(ADDRESS(ROW(),COLUMN())))</formula>
    </cfRule>
  </conditionalFormatting>
  <conditionalFormatting sqref="T268:Y268">
    <cfRule type="expression" dxfId="1223" priority="1405">
      <formula>INDIRECT(ADDRESS(ROW(),COLUMN()))=TRUNC(INDIRECT(ADDRESS(ROW(),COLUMN())))</formula>
    </cfRule>
  </conditionalFormatting>
  <conditionalFormatting sqref="Z268">
    <cfRule type="expression" dxfId="1222" priority="1403">
      <formula>INDIRECT(ADDRESS(ROW(),COLUMN()))=TRUNC(INDIRECT(ADDRESS(ROW(),COLUMN())))</formula>
    </cfRule>
  </conditionalFormatting>
  <conditionalFormatting sqref="AA268:AF268">
    <cfRule type="expression" dxfId="1221" priority="1401">
      <formula>INDIRECT(ADDRESS(ROW(),COLUMN()))=TRUNC(INDIRECT(ADDRESS(ROW(),COLUMN())))</formula>
    </cfRule>
  </conditionalFormatting>
  <conditionalFormatting sqref="AG268">
    <cfRule type="expression" dxfId="1220" priority="1399">
      <formula>INDIRECT(ADDRESS(ROW(),COLUMN()))=TRUNC(INDIRECT(ADDRESS(ROW(),COLUMN())))</formula>
    </cfRule>
  </conditionalFormatting>
  <conditionalFormatting sqref="AO214:AT214">
    <cfRule type="expression" dxfId="1219" priority="1771">
      <formula>INDIRECT(ADDRESS(ROW(),COLUMN()))=TRUNC(INDIRECT(ADDRESS(ROW(),COLUMN())))</formula>
    </cfRule>
  </conditionalFormatting>
  <conditionalFormatting sqref="AX271:BA272">
    <cfRule type="expression" dxfId="1218" priority="1388">
      <formula>INDIRECT(ADDRESS(ROW(),COLUMN()))=TRUNC(INDIRECT(ADDRESS(ROW(),COLUMN())))</formula>
    </cfRule>
  </conditionalFormatting>
  <conditionalFormatting sqref="AN268">
    <cfRule type="expression" dxfId="1217" priority="1395">
      <formula>INDIRECT(ADDRESS(ROW(),COLUMN()))=TRUNC(INDIRECT(ADDRESS(ROW(),COLUMN())))</formula>
    </cfRule>
  </conditionalFormatting>
  <conditionalFormatting sqref="AO268:AT268">
    <cfRule type="expression" dxfId="1216" priority="1393">
      <formula>INDIRECT(ADDRESS(ROW(),COLUMN()))=TRUNC(INDIRECT(ADDRESS(ROW(),COLUMN())))</formula>
    </cfRule>
  </conditionalFormatting>
  <conditionalFormatting sqref="AU268">
    <cfRule type="expression" dxfId="1215" priority="1391">
      <formula>INDIRECT(ADDRESS(ROW(),COLUMN()))=TRUNC(INDIRECT(ADDRESS(ROW(),COLUMN())))</formula>
    </cfRule>
  </conditionalFormatting>
  <conditionalFormatting sqref="Z217">
    <cfRule type="expression" dxfId="1214" priority="1760">
      <formula>INDIRECT(ADDRESS(ROW(),COLUMN()))=TRUNC(INDIRECT(ADDRESS(ROW(),COLUMN())))</formula>
    </cfRule>
  </conditionalFormatting>
  <conditionalFormatting sqref="AV268:AW268">
    <cfRule type="expression" dxfId="1213" priority="1389">
      <formula>INDIRECT(ADDRESS(ROW(),COLUMN()))=TRUNC(INDIRECT(ADDRESS(ROW(),COLUMN())))</formula>
    </cfRule>
  </conditionalFormatting>
  <conditionalFormatting sqref="T271:Y271">
    <cfRule type="expression" dxfId="1212" priority="1384">
      <formula>INDIRECT(ADDRESS(ROW(),COLUMN()))=TRUNC(INDIRECT(ADDRESS(ROW(),COLUMN())))</formula>
    </cfRule>
  </conditionalFormatting>
  <conditionalFormatting sqref="Z271">
    <cfRule type="expression" dxfId="1211" priority="1382">
      <formula>INDIRECT(ADDRESS(ROW(),COLUMN()))=TRUNC(INDIRECT(ADDRESS(ROW(),COLUMN())))</formula>
    </cfRule>
  </conditionalFormatting>
  <conditionalFormatting sqref="AA271:AF271">
    <cfRule type="expression" dxfId="1210" priority="1380">
      <formula>INDIRECT(ADDRESS(ROW(),COLUMN()))=TRUNC(INDIRECT(ADDRESS(ROW(),COLUMN())))</formula>
    </cfRule>
  </conditionalFormatting>
  <conditionalFormatting sqref="AG271">
    <cfRule type="expression" dxfId="1209" priority="1378">
      <formula>INDIRECT(ADDRESS(ROW(),COLUMN()))=TRUNC(INDIRECT(ADDRESS(ROW(),COLUMN())))</formula>
    </cfRule>
  </conditionalFormatting>
  <conditionalFormatting sqref="AH271:AM271">
    <cfRule type="expression" dxfId="1208" priority="1376">
      <formula>INDIRECT(ADDRESS(ROW(),COLUMN()))=TRUNC(INDIRECT(ADDRESS(ROW(),COLUMN())))</formula>
    </cfRule>
  </conditionalFormatting>
  <conditionalFormatting sqref="AN271">
    <cfRule type="expression" dxfId="1207" priority="1374">
      <formula>INDIRECT(ADDRESS(ROW(),COLUMN()))=TRUNC(INDIRECT(ADDRESS(ROW(),COLUMN())))</formula>
    </cfRule>
  </conditionalFormatting>
  <conditionalFormatting sqref="AO271:AT271">
    <cfRule type="expression" dxfId="1206" priority="1372">
      <formula>INDIRECT(ADDRESS(ROW(),COLUMN()))=TRUNC(INDIRECT(ADDRESS(ROW(),COLUMN())))</formula>
    </cfRule>
  </conditionalFormatting>
  <conditionalFormatting sqref="AU271">
    <cfRule type="expression" dxfId="1205" priority="1370">
      <formula>INDIRECT(ADDRESS(ROW(),COLUMN()))=TRUNC(INDIRECT(ADDRESS(ROW(),COLUMN())))</formula>
    </cfRule>
  </conditionalFormatting>
  <conditionalFormatting sqref="AV271:AW271">
    <cfRule type="expression" dxfId="1204" priority="1368">
      <formula>INDIRECT(ADDRESS(ROW(),COLUMN()))=TRUNC(INDIRECT(ADDRESS(ROW(),COLUMN())))</formula>
    </cfRule>
  </conditionalFormatting>
  <conditionalFormatting sqref="AU220">
    <cfRule type="expression" dxfId="1203" priority="1727">
      <formula>INDIRECT(ADDRESS(ROW(),COLUMN()))=TRUNC(INDIRECT(ADDRESS(ROW(),COLUMN())))</formula>
    </cfRule>
  </conditionalFormatting>
  <conditionalFormatting sqref="AX274:BA275">
    <cfRule type="expression" dxfId="1202" priority="1367">
      <formula>INDIRECT(ADDRESS(ROW(),COLUMN()))=TRUNC(INDIRECT(ADDRESS(ROW(),COLUMN())))</formula>
    </cfRule>
  </conditionalFormatting>
  <conditionalFormatting sqref="AA223:AF223">
    <cfRule type="expression" dxfId="1201" priority="1716">
      <formula>INDIRECT(ADDRESS(ROW(),COLUMN()))=TRUNC(INDIRECT(ADDRESS(ROW(),COLUMN())))</formula>
    </cfRule>
  </conditionalFormatting>
  <conditionalFormatting sqref="S274">
    <cfRule type="expression" dxfId="1200" priority="1365">
      <formula>INDIRECT(ADDRESS(ROW(),COLUMN()))=TRUNC(INDIRECT(ADDRESS(ROW(),COLUMN())))</formula>
    </cfRule>
  </conditionalFormatting>
  <conditionalFormatting sqref="T274:Y274">
    <cfRule type="expression" dxfId="1199" priority="1363">
      <formula>INDIRECT(ADDRESS(ROW(),COLUMN()))=TRUNC(INDIRECT(ADDRESS(ROW(),COLUMN())))</formula>
    </cfRule>
  </conditionalFormatting>
  <conditionalFormatting sqref="Z274">
    <cfRule type="expression" dxfId="1198" priority="1361">
      <formula>INDIRECT(ADDRESS(ROW(),COLUMN()))=TRUNC(INDIRECT(ADDRESS(ROW(),COLUMN())))</formula>
    </cfRule>
  </conditionalFormatting>
  <conditionalFormatting sqref="AA274:AF274">
    <cfRule type="expression" dxfId="1197" priority="1359">
      <formula>INDIRECT(ADDRESS(ROW(),COLUMN()))=TRUNC(INDIRECT(ADDRESS(ROW(),COLUMN())))</formula>
    </cfRule>
  </conditionalFormatting>
  <conditionalFormatting sqref="AG274">
    <cfRule type="expression" dxfId="1196" priority="1357">
      <formula>INDIRECT(ADDRESS(ROW(),COLUMN()))=TRUNC(INDIRECT(ADDRESS(ROW(),COLUMN())))</formula>
    </cfRule>
  </conditionalFormatting>
  <conditionalFormatting sqref="AH274:AM274">
    <cfRule type="expression" dxfId="1195" priority="1355">
      <formula>INDIRECT(ADDRESS(ROW(),COLUMN()))=TRUNC(INDIRECT(ADDRESS(ROW(),COLUMN())))</formula>
    </cfRule>
  </conditionalFormatting>
  <conditionalFormatting sqref="AX277:BA278">
    <cfRule type="expression" dxfId="1194" priority="1346">
      <formula>INDIRECT(ADDRESS(ROW(),COLUMN()))=TRUNC(INDIRECT(ADDRESS(ROW(),COLUMN())))</formula>
    </cfRule>
  </conditionalFormatting>
  <conditionalFormatting sqref="S277">
    <cfRule type="expression" dxfId="1193" priority="1344">
      <formula>INDIRECT(ADDRESS(ROW(),COLUMN()))=TRUNC(INDIRECT(ADDRESS(ROW(),COLUMN())))</formula>
    </cfRule>
  </conditionalFormatting>
  <conditionalFormatting sqref="AV226:AW226">
    <cfRule type="expression" dxfId="1192" priority="1683">
      <formula>INDIRECT(ADDRESS(ROW(),COLUMN()))=TRUNC(INDIRECT(ADDRESS(ROW(),COLUMN())))</formula>
    </cfRule>
  </conditionalFormatting>
  <conditionalFormatting sqref="AO274:AT274">
    <cfRule type="expression" dxfId="1191" priority="1351">
      <formula>INDIRECT(ADDRESS(ROW(),COLUMN()))=TRUNC(INDIRECT(ADDRESS(ROW(),COLUMN())))</formula>
    </cfRule>
  </conditionalFormatting>
  <conditionalFormatting sqref="AU274">
    <cfRule type="expression" dxfId="1190" priority="1349">
      <formula>INDIRECT(ADDRESS(ROW(),COLUMN()))=TRUNC(INDIRECT(ADDRESS(ROW(),COLUMN())))</formula>
    </cfRule>
  </conditionalFormatting>
  <conditionalFormatting sqref="AV274:AW274">
    <cfRule type="expression" dxfId="1189" priority="1347">
      <formula>INDIRECT(ADDRESS(ROW(),COLUMN()))=TRUNC(INDIRECT(ADDRESS(ROW(),COLUMN())))</formula>
    </cfRule>
  </conditionalFormatting>
  <conditionalFormatting sqref="AG229">
    <cfRule type="expression" dxfId="1188" priority="1672">
      <formula>INDIRECT(ADDRESS(ROW(),COLUMN()))=TRUNC(INDIRECT(ADDRESS(ROW(),COLUMN())))</formula>
    </cfRule>
  </conditionalFormatting>
  <conditionalFormatting sqref="AX232:BA233">
    <cfRule type="expression" dxfId="1187" priority="1661">
      <formula>INDIRECT(ADDRESS(ROW(),COLUMN()))=TRUNC(INDIRECT(ADDRESS(ROW(),COLUMN())))</formula>
    </cfRule>
  </conditionalFormatting>
  <conditionalFormatting sqref="Z277">
    <cfRule type="expression" dxfId="1186" priority="1340">
      <formula>INDIRECT(ADDRESS(ROW(),COLUMN()))=TRUNC(INDIRECT(ADDRESS(ROW(),COLUMN())))</formula>
    </cfRule>
  </conditionalFormatting>
  <conditionalFormatting sqref="AA277:AF277">
    <cfRule type="expression" dxfId="1185" priority="1338">
      <formula>INDIRECT(ADDRESS(ROW(),COLUMN()))=TRUNC(INDIRECT(ADDRESS(ROW(),COLUMN())))</formula>
    </cfRule>
  </conditionalFormatting>
  <conditionalFormatting sqref="AG277">
    <cfRule type="expression" dxfId="1184" priority="1336">
      <formula>INDIRECT(ADDRESS(ROW(),COLUMN()))=TRUNC(INDIRECT(ADDRESS(ROW(),COLUMN())))</formula>
    </cfRule>
  </conditionalFormatting>
  <conditionalFormatting sqref="AH277:AM277">
    <cfRule type="expression" dxfId="1183" priority="1334">
      <formula>INDIRECT(ADDRESS(ROW(),COLUMN()))=TRUNC(INDIRECT(ADDRESS(ROW(),COLUMN())))</formula>
    </cfRule>
  </conditionalFormatting>
  <conditionalFormatting sqref="AN277">
    <cfRule type="expression" dxfId="1182" priority="1332">
      <formula>INDIRECT(ADDRESS(ROW(),COLUMN()))=TRUNC(INDIRECT(ADDRESS(ROW(),COLUMN())))</formula>
    </cfRule>
  </conditionalFormatting>
  <conditionalFormatting sqref="AO277:AT277">
    <cfRule type="expression" dxfId="1181" priority="1330">
      <formula>INDIRECT(ADDRESS(ROW(),COLUMN()))=TRUNC(INDIRECT(ADDRESS(ROW(),COLUMN())))</formula>
    </cfRule>
  </conditionalFormatting>
  <conditionalFormatting sqref="AU277">
    <cfRule type="expression" dxfId="1180" priority="1328">
      <formula>INDIRECT(ADDRESS(ROW(),COLUMN()))=TRUNC(INDIRECT(ADDRESS(ROW(),COLUMN())))</formula>
    </cfRule>
  </conditionalFormatting>
  <conditionalFormatting sqref="AV277:AW277">
    <cfRule type="expression" dxfId="1179" priority="1326">
      <formula>INDIRECT(ADDRESS(ROW(),COLUMN()))=TRUNC(INDIRECT(ADDRESS(ROW(),COLUMN())))</formula>
    </cfRule>
  </conditionalFormatting>
  <conditionalFormatting sqref="AX280:BA281">
    <cfRule type="expression" dxfId="1178" priority="1325">
      <formula>INDIRECT(ADDRESS(ROW(),COLUMN()))=TRUNC(INDIRECT(ADDRESS(ROW(),COLUMN())))</formula>
    </cfRule>
  </conditionalFormatting>
  <conditionalFormatting sqref="S280">
    <cfRule type="expression" dxfId="1177" priority="1323">
      <formula>INDIRECT(ADDRESS(ROW(),COLUMN()))=TRUNC(INDIRECT(ADDRESS(ROW(),COLUMN())))</formula>
    </cfRule>
  </conditionalFormatting>
  <conditionalFormatting sqref="T280:Y280">
    <cfRule type="expression" dxfId="1176" priority="1321">
      <formula>INDIRECT(ADDRESS(ROW(),COLUMN()))=TRUNC(INDIRECT(ADDRESS(ROW(),COLUMN())))</formula>
    </cfRule>
  </conditionalFormatting>
  <conditionalFormatting sqref="Z280">
    <cfRule type="expression" dxfId="1175" priority="1319">
      <formula>INDIRECT(ADDRESS(ROW(),COLUMN()))=TRUNC(INDIRECT(ADDRESS(ROW(),COLUMN())))</formula>
    </cfRule>
  </conditionalFormatting>
  <conditionalFormatting sqref="AH235:AM235">
    <cfRule type="expression" dxfId="1174" priority="1628">
      <formula>INDIRECT(ADDRESS(ROW(),COLUMN()))=TRUNC(INDIRECT(ADDRESS(ROW(),COLUMN())))</formula>
    </cfRule>
  </conditionalFormatting>
  <conditionalFormatting sqref="AA280:AF280">
    <cfRule type="expression" dxfId="1173" priority="1317">
      <formula>INDIRECT(ADDRESS(ROW(),COLUMN()))=TRUNC(INDIRECT(ADDRESS(ROW(),COLUMN())))</formula>
    </cfRule>
  </conditionalFormatting>
  <conditionalFormatting sqref="AG280">
    <cfRule type="expression" dxfId="1172" priority="1315">
      <formula>INDIRECT(ADDRESS(ROW(),COLUMN()))=TRUNC(INDIRECT(ADDRESS(ROW(),COLUMN())))</formula>
    </cfRule>
  </conditionalFormatting>
  <conditionalFormatting sqref="AH280:AM280">
    <cfRule type="expression" dxfId="1171" priority="1313">
      <formula>INDIRECT(ADDRESS(ROW(),COLUMN()))=TRUNC(INDIRECT(ADDRESS(ROW(),COLUMN())))</formula>
    </cfRule>
  </conditionalFormatting>
  <conditionalFormatting sqref="AN280">
    <cfRule type="expression" dxfId="1170" priority="1311">
      <formula>INDIRECT(ADDRESS(ROW(),COLUMN()))=TRUNC(INDIRECT(ADDRESS(ROW(),COLUMN())))</formula>
    </cfRule>
  </conditionalFormatting>
  <conditionalFormatting sqref="S238">
    <cfRule type="expression" dxfId="1169" priority="1617">
      <formula>INDIRECT(ADDRESS(ROW(),COLUMN()))=TRUNC(INDIRECT(ADDRESS(ROW(),COLUMN())))</formula>
    </cfRule>
  </conditionalFormatting>
  <conditionalFormatting sqref="AX283:BA284">
    <cfRule type="expression" dxfId="1168" priority="1304">
      <formula>INDIRECT(ADDRESS(ROW(),COLUMN()))=TRUNC(INDIRECT(ADDRESS(ROW(),COLUMN())))</formula>
    </cfRule>
  </conditionalFormatting>
  <conditionalFormatting sqref="S283">
    <cfRule type="expression" dxfId="1167" priority="1302">
      <formula>INDIRECT(ADDRESS(ROW(),COLUMN()))=TRUNC(INDIRECT(ADDRESS(ROW(),COLUMN())))</formula>
    </cfRule>
  </conditionalFormatting>
  <conditionalFormatting sqref="T283:Y283">
    <cfRule type="expression" dxfId="1166" priority="1300">
      <formula>INDIRECT(ADDRESS(ROW(),COLUMN()))=TRUNC(INDIRECT(ADDRESS(ROW(),COLUMN())))</formula>
    </cfRule>
  </conditionalFormatting>
  <conditionalFormatting sqref="AU280">
    <cfRule type="expression" dxfId="1165" priority="1307">
      <formula>INDIRECT(ADDRESS(ROW(),COLUMN()))=TRUNC(INDIRECT(ADDRESS(ROW(),COLUMN())))</formula>
    </cfRule>
  </conditionalFormatting>
  <conditionalFormatting sqref="AV280:AW280">
    <cfRule type="expression" dxfId="1164" priority="1305">
      <formula>INDIRECT(ADDRESS(ROW(),COLUMN()))=TRUNC(INDIRECT(ADDRESS(ROW(),COLUMN())))</formula>
    </cfRule>
  </conditionalFormatting>
  <conditionalFormatting sqref="AN241">
    <cfRule type="expression" dxfId="1163" priority="1584">
      <formula>INDIRECT(ADDRESS(ROW(),COLUMN()))=TRUNC(INDIRECT(ADDRESS(ROW(),COLUMN())))</formula>
    </cfRule>
  </conditionalFormatting>
  <conditionalFormatting sqref="AA283:AF283">
    <cfRule type="expression" dxfId="1162" priority="1296">
      <formula>INDIRECT(ADDRESS(ROW(),COLUMN()))=TRUNC(INDIRECT(ADDRESS(ROW(),COLUMN())))</formula>
    </cfRule>
  </conditionalFormatting>
  <conditionalFormatting sqref="AG283">
    <cfRule type="expression" dxfId="1161" priority="1294">
      <formula>INDIRECT(ADDRESS(ROW(),COLUMN()))=TRUNC(INDIRECT(ADDRESS(ROW(),COLUMN())))</formula>
    </cfRule>
  </conditionalFormatting>
  <conditionalFormatting sqref="T244:Y244">
    <cfRule type="expression" dxfId="1160" priority="1573">
      <formula>INDIRECT(ADDRESS(ROW(),COLUMN()))=TRUNC(INDIRECT(ADDRESS(ROW(),COLUMN())))</formula>
    </cfRule>
  </conditionalFormatting>
  <conditionalFormatting sqref="AH283:AM283">
    <cfRule type="expression" dxfId="1159" priority="1292">
      <formula>INDIRECT(ADDRESS(ROW(),COLUMN()))=TRUNC(INDIRECT(ADDRESS(ROW(),COLUMN())))</formula>
    </cfRule>
  </conditionalFormatting>
  <conditionalFormatting sqref="AN283">
    <cfRule type="expression" dxfId="1158" priority="1290">
      <formula>INDIRECT(ADDRESS(ROW(),COLUMN()))=TRUNC(INDIRECT(ADDRESS(ROW(),COLUMN())))</formula>
    </cfRule>
  </conditionalFormatting>
  <conditionalFormatting sqref="AO283:AT283">
    <cfRule type="expression" dxfId="1157" priority="1288">
      <formula>INDIRECT(ADDRESS(ROW(),COLUMN()))=TRUNC(INDIRECT(ADDRESS(ROW(),COLUMN())))</formula>
    </cfRule>
  </conditionalFormatting>
  <conditionalFormatting sqref="AU283">
    <cfRule type="expression" dxfId="1156" priority="1286">
      <formula>INDIRECT(ADDRESS(ROW(),COLUMN()))=TRUNC(INDIRECT(ADDRESS(ROW(),COLUMN())))</formula>
    </cfRule>
  </conditionalFormatting>
  <conditionalFormatting sqref="AV283:AW283">
    <cfRule type="expression" dxfId="1155" priority="1284">
      <formula>INDIRECT(ADDRESS(ROW(),COLUMN()))=TRUNC(INDIRECT(ADDRESS(ROW(),COLUMN())))</formula>
    </cfRule>
  </conditionalFormatting>
  <conditionalFormatting sqref="AX286:BA287">
    <cfRule type="expression" dxfId="1154" priority="1283">
      <formula>INDIRECT(ADDRESS(ROW(),COLUMN()))=TRUNC(INDIRECT(ADDRESS(ROW(),COLUMN())))</formula>
    </cfRule>
  </conditionalFormatting>
  <conditionalFormatting sqref="S286">
    <cfRule type="expression" dxfId="1153" priority="1281">
      <formula>INDIRECT(ADDRESS(ROW(),COLUMN()))=TRUNC(INDIRECT(ADDRESS(ROW(),COLUMN())))</formula>
    </cfRule>
  </conditionalFormatting>
  <conditionalFormatting sqref="T286:Y286">
    <cfRule type="expression" dxfId="1152" priority="1279">
      <formula>INDIRECT(ADDRESS(ROW(),COLUMN()))=TRUNC(INDIRECT(ADDRESS(ROW(),COLUMN())))</formula>
    </cfRule>
  </conditionalFormatting>
  <conditionalFormatting sqref="Z286">
    <cfRule type="expression" dxfId="1151" priority="1277">
      <formula>INDIRECT(ADDRESS(ROW(),COLUMN()))=TRUNC(INDIRECT(ADDRESS(ROW(),COLUMN())))</formula>
    </cfRule>
  </conditionalFormatting>
  <conditionalFormatting sqref="AA286:AF286">
    <cfRule type="expression" dxfId="1150" priority="1275">
      <formula>INDIRECT(ADDRESS(ROW(),COLUMN()))=TRUNC(INDIRECT(ADDRESS(ROW(),COLUMN())))</formula>
    </cfRule>
  </conditionalFormatting>
  <conditionalFormatting sqref="AG286">
    <cfRule type="expression" dxfId="1149" priority="1273">
      <formula>INDIRECT(ADDRESS(ROW(),COLUMN()))=TRUNC(INDIRECT(ADDRESS(ROW(),COLUMN())))</formula>
    </cfRule>
  </conditionalFormatting>
  <conditionalFormatting sqref="AH286:AM286">
    <cfRule type="expression" dxfId="1148" priority="1271">
      <formula>INDIRECT(ADDRESS(ROW(),COLUMN()))=TRUNC(INDIRECT(ADDRESS(ROW(),COLUMN())))</formula>
    </cfRule>
  </conditionalFormatting>
  <conditionalFormatting sqref="AO247:AT247">
    <cfRule type="expression" dxfId="1147" priority="1540">
      <formula>INDIRECT(ADDRESS(ROW(),COLUMN()))=TRUNC(INDIRECT(ADDRESS(ROW(),COLUMN())))</formula>
    </cfRule>
  </conditionalFormatting>
  <conditionalFormatting sqref="AN286">
    <cfRule type="expression" dxfId="1146" priority="1269">
      <formula>INDIRECT(ADDRESS(ROW(),COLUMN()))=TRUNC(INDIRECT(ADDRESS(ROW(),COLUMN())))</formula>
    </cfRule>
  </conditionalFormatting>
  <conditionalFormatting sqref="AO286:AT286">
    <cfRule type="expression" dxfId="1145" priority="1267">
      <formula>INDIRECT(ADDRESS(ROW(),COLUMN()))=TRUNC(INDIRECT(ADDRESS(ROW(),COLUMN())))</formula>
    </cfRule>
  </conditionalFormatting>
  <conditionalFormatting sqref="Z250">
    <cfRule type="expression" dxfId="1144" priority="1529">
      <formula>INDIRECT(ADDRESS(ROW(),COLUMN()))=TRUNC(INDIRECT(ADDRESS(ROW(),COLUMN())))</formula>
    </cfRule>
  </conditionalFormatting>
  <conditionalFormatting sqref="AX289:BA290">
    <cfRule type="expression" dxfId="1143" priority="1262">
      <formula>INDIRECT(ADDRESS(ROW(),COLUMN()))=TRUNC(INDIRECT(ADDRESS(ROW(),COLUMN())))</formula>
    </cfRule>
  </conditionalFormatting>
  <conditionalFormatting sqref="S289">
    <cfRule type="expression" dxfId="1142" priority="1260">
      <formula>INDIRECT(ADDRESS(ROW(),COLUMN()))=TRUNC(INDIRECT(ADDRESS(ROW(),COLUMN())))</formula>
    </cfRule>
  </conditionalFormatting>
  <conditionalFormatting sqref="T289:Y289">
    <cfRule type="expression" dxfId="1141" priority="1258">
      <formula>INDIRECT(ADDRESS(ROW(),COLUMN()))=TRUNC(INDIRECT(ADDRESS(ROW(),COLUMN())))</formula>
    </cfRule>
  </conditionalFormatting>
  <conditionalFormatting sqref="Z289">
    <cfRule type="expression" dxfId="1140" priority="1256">
      <formula>INDIRECT(ADDRESS(ROW(),COLUMN()))=TRUNC(INDIRECT(ADDRESS(ROW(),COLUMN())))</formula>
    </cfRule>
  </conditionalFormatting>
  <conditionalFormatting sqref="AV286:AW286">
    <cfRule type="expression" dxfId="1139" priority="1263">
      <formula>INDIRECT(ADDRESS(ROW(),COLUMN()))=TRUNC(INDIRECT(ADDRESS(ROW(),COLUMN())))</formula>
    </cfRule>
  </conditionalFormatting>
  <conditionalFormatting sqref="AU253">
    <cfRule type="expression" dxfId="1138" priority="1496">
      <formula>INDIRECT(ADDRESS(ROW(),COLUMN()))=TRUNC(INDIRECT(ADDRESS(ROW(),COLUMN())))</formula>
    </cfRule>
  </conditionalFormatting>
  <conditionalFormatting sqref="AG289">
    <cfRule type="expression" dxfId="1137" priority="1252">
      <formula>INDIRECT(ADDRESS(ROW(),COLUMN()))=TRUNC(INDIRECT(ADDRESS(ROW(),COLUMN())))</formula>
    </cfRule>
  </conditionalFormatting>
  <conditionalFormatting sqref="AH289:AM289">
    <cfRule type="expression" dxfId="1136" priority="1250">
      <formula>INDIRECT(ADDRESS(ROW(),COLUMN()))=TRUNC(INDIRECT(ADDRESS(ROW(),COLUMN())))</formula>
    </cfRule>
  </conditionalFormatting>
  <conditionalFormatting sqref="AN289">
    <cfRule type="expression" dxfId="1135" priority="1248">
      <formula>INDIRECT(ADDRESS(ROW(),COLUMN()))=TRUNC(INDIRECT(ADDRESS(ROW(),COLUMN())))</formula>
    </cfRule>
  </conditionalFormatting>
  <conditionalFormatting sqref="AO289:AT289">
    <cfRule type="expression" dxfId="1134" priority="1246">
      <formula>INDIRECT(ADDRESS(ROW(),COLUMN()))=TRUNC(INDIRECT(ADDRESS(ROW(),COLUMN())))</formula>
    </cfRule>
  </conditionalFormatting>
  <conditionalFormatting sqref="AA256:AF256">
    <cfRule type="expression" dxfId="1133" priority="1485">
      <formula>INDIRECT(ADDRESS(ROW(),COLUMN()))=TRUNC(INDIRECT(ADDRESS(ROW(),COLUMN())))</formula>
    </cfRule>
  </conditionalFormatting>
  <conditionalFormatting sqref="AU289">
    <cfRule type="expression" dxfId="1132" priority="1244">
      <formula>INDIRECT(ADDRESS(ROW(),COLUMN()))=TRUNC(INDIRECT(ADDRESS(ROW(),COLUMN())))</formula>
    </cfRule>
  </conditionalFormatting>
  <conditionalFormatting sqref="AV289:AW289">
    <cfRule type="expression" dxfId="1131" priority="1242">
      <formula>INDIRECT(ADDRESS(ROW(),COLUMN()))=TRUNC(INDIRECT(ADDRESS(ROW(),COLUMN())))</formula>
    </cfRule>
  </conditionalFormatting>
  <conditionalFormatting sqref="AX292:BA293">
    <cfRule type="expression" dxfId="1130" priority="1241">
      <formula>INDIRECT(ADDRESS(ROW(),COLUMN()))=TRUNC(INDIRECT(ADDRESS(ROW(),COLUMN())))</formula>
    </cfRule>
  </conditionalFormatting>
  <conditionalFormatting sqref="S292">
    <cfRule type="expression" dxfId="1129" priority="1239">
      <formula>INDIRECT(ADDRESS(ROW(),COLUMN()))=TRUNC(INDIRECT(ADDRESS(ROW(),COLUMN())))</formula>
    </cfRule>
  </conditionalFormatting>
  <conditionalFormatting sqref="T292:Y292">
    <cfRule type="expression" dxfId="1128" priority="1237">
      <formula>INDIRECT(ADDRESS(ROW(),COLUMN()))=TRUNC(INDIRECT(ADDRESS(ROW(),COLUMN())))</formula>
    </cfRule>
  </conditionalFormatting>
  <conditionalFormatting sqref="Z292">
    <cfRule type="expression" dxfId="1127" priority="1235">
      <formula>INDIRECT(ADDRESS(ROW(),COLUMN()))=TRUNC(INDIRECT(ADDRESS(ROW(),COLUMN())))</formula>
    </cfRule>
  </conditionalFormatting>
  <conditionalFormatting sqref="AA292:AF292">
    <cfRule type="expression" dxfId="1126" priority="1233">
      <formula>INDIRECT(ADDRESS(ROW(),COLUMN()))=TRUNC(INDIRECT(ADDRESS(ROW(),COLUMN())))</formula>
    </cfRule>
  </conditionalFormatting>
  <conditionalFormatting sqref="AG292">
    <cfRule type="expression" dxfId="1125" priority="1231">
      <formula>INDIRECT(ADDRESS(ROW(),COLUMN()))=TRUNC(INDIRECT(ADDRESS(ROW(),COLUMN())))</formula>
    </cfRule>
  </conditionalFormatting>
  <conditionalFormatting sqref="AH292:AM292">
    <cfRule type="expression" dxfId="1124" priority="1229">
      <formula>INDIRECT(ADDRESS(ROW(),COLUMN()))=TRUNC(INDIRECT(ADDRESS(ROW(),COLUMN())))</formula>
    </cfRule>
  </conditionalFormatting>
  <conditionalFormatting sqref="AN292">
    <cfRule type="expression" dxfId="1123" priority="1227">
      <formula>INDIRECT(ADDRESS(ROW(),COLUMN()))=TRUNC(INDIRECT(ADDRESS(ROW(),COLUMN())))</formula>
    </cfRule>
  </conditionalFormatting>
  <conditionalFormatting sqref="AO292:AT292">
    <cfRule type="expression" dxfId="1122" priority="1225">
      <formula>INDIRECT(ADDRESS(ROW(),COLUMN()))=TRUNC(INDIRECT(ADDRESS(ROW(),COLUMN())))</formula>
    </cfRule>
  </conditionalFormatting>
  <conditionalFormatting sqref="AU292">
    <cfRule type="expression" dxfId="1121" priority="1223">
      <formula>INDIRECT(ADDRESS(ROW(),COLUMN()))=TRUNC(INDIRECT(ADDRESS(ROW(),COLUMN())))</formula>
    </cfRule>
  </conditionalFormatting>
  <conditionalFormatting sqref="AV259:AW259">
    <cfRule type="expression" dxfId="1120" priority="1452">
      <formula>INDIRECT(ADDRESS(ROW(),COLUMN()))=TRUNC(INDIRECT(ADDRESS(ROW(),COLUMN())))</formula>
    </cfRule>
  </conditionalFormatting>
  <conditionalFormatting sqref="AG262">
    <cfRule type="expression" dxfId="1119" priority="1441">
      <formula>INDIRECT(ADDRESS(ROW(),COLUMN()))=TRUNC(INDIRECT(ADDRESS(ROW(),COLUMN())))</formula>
    </cfRule>
  </conditionalFormatting>
  <conditionalFormatting sqref="AX295:BA296">
    <cfRule type="expression" dxfId="1118" priority="1220">
      <formula>INDIRECT(ADDRESS(ROW(),COLUMN()))=TRUNC(INDIRECT(ADDRESS(ROW(),COLUMN())))</formula>
    </cfRule>
  </conditionalFormatting>
  <conditionalFormatting sqref="S295">
    <cfRule type="expression" dxfId="1117" priority="1218">
      <formula>INDIRECT(ADDRESS(ROW(),COLUMN()))=TRUNC(INDIRECT(ADDRESS(ROW(),COLUMN())))</formula>
    </cfRule>
  </conditionalFormatting>
  <conditionalFormatting sqref="T295:Y295">
    <cfRule type="expression" dxfId="1116" priority="1216">
      <formula>INDIRECT(ADDRESS(ROW(),COLUMN()))=TRUNC(INDIRECT(ADDRESS(ROW(),COLUMN())))</formula>
    </cfRule>
  </conditionalFormatting>
  <conditionalFormatting sqref="Z295">
    <cfRule type="expression" dxfId="1115" priority="1214">
      <formula>INDIRECT(ADDRESS(ROW(),COLUMN()))=TRUNC(INDIRECT(ADDRESS(ROW(),COLUMN())))</formula>
    </cfRule>
  </conditionalFormatting>
  <conditionalFormatting sqref="AA295:AF295">
    <cfRule type="expression" dxfId="1114" priority="1212">
      <formula>INDIRECT(ADDRESS(ROW(),COLUMN()))=TRUNC(INDIRECT(ADDRESS(ROW(),COLUMN())))</formula>
    </cfRule>
  </conditionalFormatting>
  <conditionalFormatting sqref="AX265:BA266">
    <cfRule type="expression" dxfId="1113" priority="1430">
      <formula>INDIRECT(ADDRESS(ROW(),COLUMN()))=TRUNC(INDIRECT(ADDRESS(ROW(),COLUMN())))</formula>
    </cfRule>
  </conditionalFormatting>
  <conditionalFormatting sqref="AH295:AM295">
    <cfRule type="expression" dxfId="1112" priority="1208">
      <formula>INDIRECT(ADDRESS(ROW(),COLUMN()))=TRUNC(INDIRECT(ADDRESS(ROW(),COLUMN())))</formula>
    </cfRule>
  </conditionalFormatting>
  <conditionalFormatting sqref="AN295">
    <cfRule type="expression" dxfId="1111" priority="1206">
      <formula>INDIRECT(ADDRESS(ROW(),COLUMN()))=TRUNC(INDIRECT(ADDRESS(ROW(),COLUMN())))</formula>
    </cfRule>
  </conditionalFormatting>
  <conditionalFormatting sqref="AO295:AT295">
    <cfRule type="expression" dxfId="1110" priority="1204">
      <formula>INDIRECT(ADDRESS(ROW(),COLUMN()))=TRUNC(INDIRECT(ADDRESS(ROW(),COLUMN())))</formula>
    </cfRule>
  </conditionalFormatting>
  <conditionalFormatting sqref="AU295">
    <cfRule type="expression" dxfId="1109" priority="1202">
      <formula>INDIRECT(ADDRESS(ROW(),COLUMN()))=TRUNC(INDIRECT(ADDRESS(ROW(),COLUMN())))</formula>
    </cfRule>
  </conditionalFormatting>
  <conditionalFormatting sqref="AV295:AW295">
    <cfRule type="expression" dxfId="1108" priority="1200">
      <formula>INDIRECT(ADDRESS(ROW(),COLUMN()))=TRUNC(INDIRECT(ADDRESS(ROW(),COLUMN())))</formula>
    </cfRule>
  </conditionalFormatting>
  <conditionalFormatting sqref="AH268:AM268">
    <cfRule type="expression" dxfId="1107" priority="1397">
      <formula>INDIRECT(ADDRESS(ROW(),COLUMN()))=TRUNC(INDIRECT(ADDRESS(ROW(),COLUMN())))</formula>
    </cfRule>
  </conditionalFormatting>
  <conditionalFormatting sqref="S298">
    <cfRule type="expression" dxfId="1106" priority="1197">
      <formula>INDIRECT(ADDRESS(ROW(),COLUMN()))=TRUNC(INDIRECT(ADDRESS(ROW(),COLUMN())))</formula>
    </cfRule>
  </conditionalFormatting>
  <conditionalFormatting sqref="S271">
    <cfRule type="expression" dxfId="1105" priority="1386">
      <formula>INDIRECT(ADDRESS(ROW(),COLUMN()))=TRUNC(INDIRECT(ADDRESS(ROW(),COLUMN())))</formula>
    </cfRule>
  </conditionalFormatting>
  <conditionalFormatting sqref="T298:Y298">
    <cfRule type="expression" dxfId="1104" priority="1195">
      <formula>INDIRECT(ADDRESS(ROW(),COLUMN()))=TRUNC(INDIRECT(ADDRESS(ROW(),COLUMN())))</formula>
    </cfRule>
  </conditionalFormatting>
  <conditionalFormatting sqref="Z298">
    <cfRule type="expression" dxfId="1103" priority="1193">
      <formula>INDIRECT(ADDRESS(ROW(),COLUMN()))=TRUNC(INDIRECT(ADDRESS(ROW(),COLUMN())))</formula>
    </cfRule>
  </conditionalFormatting>
  <conditionalFormatting sqref="AA298:AF298">
    <cfRule type="expression" dxfId="1102" priority="1191">
      <formula>INDIRECT(ADDRESS(ROW(),COLUMN()))=TRUNC(INDIRECT(ADDRESS(ROW(),COLUMN())))</formula>
    </cfRule>
  </conditionalFormatting>
  <conditionalFormatting sqref="AG298">
    <cfRule type="expression" dxfId="1101" priority="1189">
      <formula>INDIRECT(ADDRESS(ROW(),COLUMN()))=TRUNC(INDIRECT(ADDRESS(ROW(),COLUMN())))</formula>
    </cfRule>
  </conditionalFormatting>
  <conditionalFormatting sqref="AH298:AM298">
    <cfRule type="expression" dxfId="1100" priority="1187">
      <formula>INDIRECT(ADDRESS(ROW(),COLUMN()))=TRUNC(INDIRECT(ADDRESS(ROW(),COLUMN())))</formula>
    </cfRule>
  </conditionalFormatting>
  <conditionalFormatting sqref="AN298">
    <cfRule type="expression" dxfId="1099" priority="1185">
      <formula>INDIRECT(ADDRESS(ROW(),COLUMN()))=TRUNC(INDIRECT(ADDRESS(ROW(),COLUMN())))</formula>
    </cfRule>
  </conditionalFormatting>
  <conditionalFormatting sqref="AO298:AT298">
    <cfRule type="expression" dxfId="1098" priority="1183">
      <formula>INDIRECT(ADDRESS(ROW(),COLUMN()))=TRUNC(INDIRECT(ADDRESS(ROW(),COLUMN())))</formula>
    </cfRule>
  </conditionalFormatting>
  <conditionalFormatting sqref="AU298">
    <cfRule type="expression" dxfId="1097" priority="1181">
      <formula>INDIRECT(ADDRESS(ROW(),COLUMN()))=TRUNC(INDIRECT(ADDRESS(ROW(),COLUMN())))</formula>
    </cfRule>
  </conditionalFormatting>
  <conditionalFormatting sqref="AV298:AW298">
    <cfRule type="expression" dxfId="1096" priority="1179">
      <formula>INDIRECT(ADDRESS(ROW(),COLUMN()))=TRUNC(INDIRECT(ADDRESS(ROW(),COLUMN())))</formula>
    </cfRule>
  </conditionalFormatting>
  <conditionalFormatting sqref="AN274">
    <cfRule type="expression" dxfId="1095" priority="1353">
      <formula>INDIRECT(ADDRESS(ROW(),COLUMN()))=TRUNC(INDIRECT(ADDRESS(ROW(),COLUMN())))</formula>
    </cfRule>
  </conditionalFormatting>
  <conditionalFormatting sqref="AX301:BA302">
    <cfRule type="expression" dxfId="1094" priority="1178">
      <formula>INDIRECT(ADDRESS(ROW(),COLUMN()))=TRUNC(INDIRECT(ADDRESS(ROW(),COLUMN())))</formula>
    </cfRule>
  </conditionalFormatting>
  <conditionalFormatting sqref="T277:Y277">
    <cfRule type="expression" dxfId="1093" priority="1342">
      <formula>INDIRECT(ADDRESS(ROW(),COLUMN()))=TRUNC(INDIRECT(ADDRESS(ROW(),COLUMN())))</formula>
    </cfRule>
  </conditionalFormatting>
  <conditionalFormatting sqref="T301:Y301">
    <cfRule type="expression" dxfId="1092" priority="1174">
      <formula>INDIRECT(ADDRESS(ROW(),COLUMN()))=TRUNC(INDIRECT(ADDRESS(ROW(),COLUMN())))</formula>
    </cfRule>
  </conditionalFormatting>
  <conditionalFormatting sqref="Z301">
    <cfRule type="expression" dxfId="1091" priority="1172">
      <formula>INDIRECT(ADDRESS(ROW(),COLUMN()))=TRUNC(INDIRECT(ADDRESS(ROW(),COLUMN())))</formula>
    </cfRule>
  </conditionalFormatting>
  <conditionalFormatting sqref="AA301:AF301">
    <cfRule type="expression" dxfId="1090" priority="1170">
      <formula>INDIRECT(ADDRESS(ROW(),COLUMN()))=TRUNC(INDIRECT(ADDRESS(ROW(),COLUMN())))</formula>
    </cfRule>
  </conditionalFormatting>
  <conditionalFormatting sqref="AG301">
    <cfRule type="expression" dxfId="1089" priority="1168">
      <formula>INDIRECT(ADDRESS(ROW(),COLUMN()))=TRUNC(INDIRECT(ADDRESS(ROW(),COLUMN())))</formula>
    </cfRule>
  </conditionalFormatting>
  <conditionalFormatting sqref="AH301:AM301">
    <cfRule type="expression" dxfId="1088" priority="1166">
      <formula>INDIRECT(ADDRESS(ROW(),COLUMN()))=TRUNC(INDIRECT(ADDRESS(ROW(),COLUMN())))</formula>
    </cfRule>
  </conditionalFormatting>
  <conditionalFormatting sqref="AN301">
    <cfRule type="expression" dxfId="1087" priority="1164">
      <formula>INDIRECT(ADDRESS(ROW(),COLUMN()))=TRUNC(INDIRECT(ADDRESS(ROW(),COLUMN())))</formula>
    </cfRule>
  </conditionalFormatting>
  <conditionalFormatting sqref="AO301:AT301">
    <cfRule type="expression" dxfId="1086" priority="1162">
      <formula>INDIRECT(ADDRESS(ROW(),COLUMN()))=TRUNC(INDIRECT(ADDRESS(ROW(),COLUMN())))</formula>
    </cfRule>
  </conditionalFormatting>
  <conditionalFormatting sqref="AU301">
    <cfRule type="expression" dxfId="1085" priority="1160">
      <formula>INDIRECT(ADDRESS(ROW(),COLUMN()))=TRUNC(INDIRECT(ADDRESS(ROW(),COLUMN())))</formula>
    </cfRule>
  </conditionalFormatting>
  <conditionalFormatting sqref="AO280:AT280">
    <cfRule type="expression" dxfId="1084" priority="1309">
      <formula>INDIRECT(ADDRESS(ROW(),COLUMN()))=TRUNC(INDIRECT(ADDRESS(ROW(),COLUMN())))</formula>
    </cfRule>
  </conditionalFormatting>
  <conditionalFormatting sqref="AV301:AW301">
    <cfRule type="expression" dxfId="1083" priority="1158">
      <formula>INDIRECT(ADDRESS(ROW(),COLUMN()))=TRUNC(INDIRECT(ADDRESS(ROW(),COLUMN())))</formula>
    </cfRule>
  </conditionalFormatting>
  <conditionalFormatting sqref="Z283">
    <cfRule type="expression" dxfId="1082" priority="1298">
      <formula>INDIRECT(ADDRESS(ROW(),COLUMN()))=TRUNC(INDIRECT(ADDRESS(ROW(),COLUMN())))</formula>
    </cfRule>
  </conditionalFormatting>
  <conditionalFormatting sqref="AX304:BA305">
    <cfRule type="expression" dxfId="1081" priority="1157">
      <formula>INDIRECT(ADDRESS(ROW(),COLUMN()))=TRUNC(INDIRECT(ADDRESS(ROW(),COLUMN())))</formula>
    </cfRule>
  </conditionalFormatting>
  <conditionalFormatting sqref="S304">
    <cfRule type="expression" dxfId="1080" priority="1155">
      <formula>INDIRECT(ADDRESS(ROW(),COLUMN()))=TRUNC(INDIRECT(ADDRESS(ROW(),COLUMN())))</formula>
    </cfRule>
  </conditionalFormatting>
  <conditionalFormatting sqref="T304:Y304">
    <cfRule type="expression" dxfId="1079" priority="1153">
      <formula>INDIRECT(ADDRESS(ROW(),COLUMN()))=TRUNC(INDIRECT(ADDRESS(ROW(),COLUMN())))</formula>
    </cfRule>
  </conditionalFormatting>
  <conditionalFormatting sqref="Z304">
    <cfRule type="expression" dxfId="1078" priority="1151">
      <formula>INDIRECT(ADDRESS(ROW(),COLUMN()))=TRUNC(INDIRECT(ADDRESS(ROW(),COLUMN())))</formula>
    </cfRule>
  </conditionalFormatting>
  <conditionalFormatting sqref="AA304:AF304">
    <cfRule type="expression" dxfId="1077" priority="1149">
      <formula>INDIRECT(ADDRESS(ROW(),COLUMN()))=TRUNC(INDIRECT(ADDRESS(ROW(),COLUMN())))</formula>
    </cfRule>
  </conditionalFormatting>
  <conditionalFormatting sqref="AG304">
    <cfRule type="expression" dxfId="1076" priority="1147">
      <formula>INDIRECT(ADDRESS(ROW(),COLUMN()))=TRUNC(INDIRECT(ADDRESS(ROW(),COLUMN())))</formula>
    </cfRule>
  </conditionalFormatting>
  <conditionalFormatting sqref="AH304:AM304">
    <cfRule type="expression" dxfId="1075" priority="1145">
      <formula>INDIRECT(ADDRESS(ROW(),COLUMN()))=TRUNC(INDIRECT(ADDRESS(ROW(),COLUMN())))</formula>
    </cfRule>
  </conditionalFormatting>
  <conditionalFormatting sqref="AX307:BA308">
    <cfRule type="expression" dxfId="1074" priority="1136">
      <formula>INDIRECT(ADDRESS(ROW(),COLUMN()))=TRUNC(INDIRECT(ADDRESS(ROW(),COLUMN())))</formula>
    </cfRule>
  </conditionalFormatting>
  <conditionalFormatting sqref="AU286">
    <cfRule type="expression" dxfId="1073" priority="1265">
      <formula>INDIRECT(ADDRESS(ROW(),COLUMN()))=TRUNC(INDIRECT(ADDRESS(ROW(),COLUMN())))</formula>
    </cfRule>
  </conditionalFormatting>
  <conditionalFormatting sqref="S307">
    <cfRule type="expression" dxfId="1072" priority="1134">
      <formula>INDIRECT(ADDRESS(ROW(),COLUMN()))=TRUNC(INDIRECT(ADDRESS(ROW(),COLUMN())))</formula>
    </cfRule>
  </conditionalFormatting>
  <conditionalFormatting sqref="AO304:AT304">
    <cfRule type="expression" dxfId="1071" priority="1141">
      <formula>INDIRECT(ADDRESS(ROW(),COLUMN()))=TRUNC(INDIRECT(ADDRESS(ROW(),COLUMN())))</formula>
    </cfRule>
  </conditionalFormatting>
  <conditionalFormatting sqref="AU304">
    <cfRule type="expression" dxfId="1070" priority="1139">
      <formula>INDIRECT(ADDRESS(ROW(),COLUMN()))=TRUNC(INDIRECT(ADDRESS(ROW(),COLUMN())))</formula>
    </cfRule>
  </conditionalFormatting>
  <conditionalFormatting sqref="AV304:AW304">
    <cfRule type="expression" dxfId="1069" priority="1137">
      <formula>INDIRECT(ADDRESS(ROW(),COLUMN()))=TRUNC(INDIRECT(ADDRESS(ROW(),COLUMN())))</formula>
    </cfRule>
  </conditionalFormatting>
  <conditionalFormatting sqref="AA289:AF289">
    <cfRule type="expression" dxfId="1068" priority="1254">
      <formula>INDIRECT(ADDRESS(ROW(),COLUMN()))=TRUNC(INDIRECT(ADDRESS(ROW(),COLUMN())))</formula>
    </cfRule>
  </conditionalFormatting>
  <conditionalFormatting sqref="Z307">
    <cfRule type="expression" dxfId="1067" priority="1130">
      <formula>INDIRECT(ADDRESS(ROW(),COLUMN()))=TRUNC(INDIRECT(ADDRESS(ROW(),COLUMN())))</formula>
    </cfRule>
  </conditionalFormatting>
  <conditionalFormatting sqref="AA307:AF307">
    <cfRule type="expression" dxfId="1066" priority="1128">
      <formula>INDIRECT(ADDRESS(ROW(),COLUMN()))=TRUNC(INDIRECT(ADDRESS(ROW(),COLUMN())))</formula>
    </cfRule>
  </conditionalFormatting>
  <conditionalFormatting sqref="AG307">
    <cfRule type="expression" dxfId="1065" priority="1126">
      <formula>INDIRECT(ADDRESS(ROW(),COLUMN()))=TRUNC(INDIRECT(ADDRESS(ROW(),COLUMN())))</formula>
    </cfRule>
  </conditionalFormatting>
  <conditionalFormatting sqref="AH307:AM307">
    <cfRule type="expression" dxfId="1064" priority="1124">
      <formula>INDIRECT(ADDRESS(ROW(),COLUMN()))=TRUNC(INDIRECT(ADDRESS(ROW(),COLUMN())))</formula>
    </cfRule>
  </conditionalFormatting>
  <conditionalFormatting sqref="AN307">
    <cfRule type="expression" dxfId="1063" priority="1122">
      <formula>INDIRECT(ADDRESS(ROW(),COLUMN()))=TRUNC(INDIRECT(ADDRESS(ROW(),COLUMN())))</formula>
    </cfRule>
  </conditionalFormatting>
  <conditionalFormatting sqref="AO307:AT307">
    <cfRule type="expression" dxfId="1062" priority="1120">
      <formula>INDIRECT(ADDRESS(ROW(),COLUMN()))=TRUNC(INDIRECT(ADDRESS(ROW(),COLUMN())))</formula>
    </cfRule>
  </conditionalFormatting>
  <conditionalFormatting sqref="AU307">
    <cfRule type="expression" dxfId="1061" priority="1118">
      <formula>INDIRECT(ADDRESS(ROW(),COLUMN()))=TRUNC(INDIRECT(ADDRESS(ROW(),COLUMN())))</formula>
    </cfRule>
  </conditionalFormatting>
  <conditionalFormatting sqref="AV307:AW307">
    <cfRule type="expression" dxfId="1060" priority="1116">
      <formula>INDIRECT(ADDRESS(ROW(),COLUMN()))=TRUNC(INDIRECT(ADDRESS(ROW(),COLUMN())))</formula>
    </cfRule>
  </conditionalFormatting>
  <conditionalFormatting sqref="AV292:AW292">
    <cfRule type="expression" dxfId="1059" priority="1221">
      <formula>INDIRECT(ADDRESS(ROW(),COLUMN()))=TRUNC(INDIRECT(ADDRESS(ROW(),COLUMN())))</formula>
    </cfRule>
  </conditionalFormatting>
  <conditionalFormatting sqref="AX310:BA311">
    <cfRule type="expression" dxfId="1058" priority="1115">
      <formula>INDIRECT(ADDRESS(ROW(),COLUMN()))=TRUNC(INDIRECT(ADDRESS(ROW(),COLUMN())))</formula>
    </cfRule>
  </conditionalFormatting>
  <conditionalFormatting sqref="S310">
    <cfRule type="expression" dxfId="1057" priority="1113">
      <formula>INDIRECT(ADDRESS(ROW(),COLUMN()))=TRUNC(INDIRECT(ADDRESS(ROW(),COLUMN())))</formula>
    </cfRule>
  </conditionalFormatting>
  <conditionalFormatting sqref="T310:Y310">
    <cfRule type="expression" dxfId="1056" priority="1111">
      <formula>INDIRECT(ADDRESS(ROW(),COLUMN()))=TRUNC(INDIRECT(ADDRESS(ROW(),COLUMN())))</formula>
    </cfRule>
  </conditionalFormatting>
  <conditionalFormatting sqref="AG295">
    <cfRule type="expression" dxfId="1055" priority="1210">
      <formula>INDIRECT(ADDRESS(ROW(),COLUMN()))=TRUNC(INDIRECT(ADDRESS(ROW(),COLUMN())))</formula>
    </cfRule>
  </conditionalFormatting>
  <conditionalFormatting sqref="Z310">
    <cfRule type="expression" dxfId="1054" priority="1109">
      <formula>INDIRECT(ADDRESS(ROW(),COLUMN()))=TRUNC(INDIRECT(ADDRESS(ROW(),COLUMN())))</formula>
    </cfRule>
  </conditionalFormatting>
  <conditionalFormatting sqref="AA310:AF310">
    <cfRule type="expression" dxfId="1053" priority="1107">
      <formula>INDIRECT(ADDRESS(ROW(),COLUMN()))=TRUNC(INDIRECT(ADDRESS(ROW(),COLUMN())))</formula>
    </cfRule>
  </conditionalFormatting>
  <conditionalFormatting sqref="AG310">
    <cfRule type="expression" dxfId="1052" priority="1105">
      <formula>INDIRECT(ADDRESS(ROW(),COLUMN()))=TRUNC(INDIRECT(ADDRESS(ROW(),COLUMN())))</formula>
    </cfRule>
  </conditionalFormatting>
  <conditionalFormatting sqref="AH310:AM310">
    <cfRule type="expression" dxfId="1051" priority="1103">
      <formula>INDIRECT(ADDRESS(ROW(),COLUMN()))=TRUNC(INDIRECT(ADDRESS(ROW(),COLUMN())))</formula>
    </cfRule>
  </conditionalFormatting>
  <conditionalFormatting sqref="AN310">
    <cfRule type="expression" dxfId="1050" priority="1101">
      <formula>INDIRECT(ADDRESS(ROW(),COLUMN()))=TRUNC(INDIRECT(ADDRESS(ROW(),COLUMN())))</formula>
    </cfRule>
  </conditionalFormatting>
  <conditionalFormatting sqref="AX298:BA299">
    <cfRule type="expression" dxfId="1049" priority="1199">
      <formula>INDIRECT(ADDRESS(ROW(),COLUMN()))=TRUNC(INDIRECT(ADDRESS(ROW(),COLUMN())))</formula>
    </cfRule>
  </conditionalFormatting>
  <conditionalFormatting sqref="AX313:BA314">
    <cfRule type="expression" dxfId="1048" priority="1094">
      <formula>INDIRECT(ADDRESS(ROW(),COLUMN()))=TRUNC(INDIRECT(ADDRESS(ROW(),COLUMN())))</formula>
    </cfRule>
  </conditionalFormatting>
  <conditionalFormatting sqref="S313">
    <cfRule type="expression" dxfId="1047" priority="1092">
      <formula>INDIRECT(ADDRESS(ROW(),COLUMN()))=TRUNC(INDIRECT(ADDRESS(ROW(),COLUMN())))</formula>
    </cfRule>
  </conditionalFormatting>
  <conditionalFormatting sqref="T313:Y313">
    <cfRule type="expression" dxfId="1046" priority="1090">
      <formula>INDIRECT(ADDRESS(ROW(),COLUMN()))=TRUNC(INDIRECT(ADDRESS(ROW(),COLUMN())))</formula>
    </cfRule>
  </conditionalFormatting>
  <conditionalFormatting sqref="AU310">
    <cfRule type="expression" dxfId="1045" priority="1097">
      <formula>INDIRECT(ADDRESS(ROW(),COLUMN()))=TRUNC(INDIRECT(ADDRESS(ROW(),COLUMN())))</formula>
    </cfRule>
  </conditionalFormatting>
  <conditionalFormatting sqref="S301">
    <cfRule type="expression" dxfId="1044" priority="1176">
      <formula>INDIRECT(ADDRESS(ROW(),COLUMN()))=TRUNC(INDIRECT(ADDRESS(ROW(),COLUMN())))</formula>
    </cfRule>
  </conditionalFormatting>
  <conditionalFormatting sqref="AV310:AW310">
    <cfRule type="expression" dxfId="1043" priority="1095">
      <formula>INDIRECT(ADDRESS(ROW(),COLUMN()))=TRUNC(INDIRECT(ADDRESS(ROW(),COLUMN())))</formula>
    </cfRule>
  </conditionalFormatting>
  <conditionalFormatting sqref="AA313:AF313">
    <cfRule type="expression" dxfId="1042" priority="1086">
      <formula>INDIRECT(ADDRESS(ROW(),COLUMN()))=TRUNC(INDIRECT(ADDRESS(ROW(),COLUMN())))</formula>
    </cfRule>
  </conditionalFormatting>
  <conditionalFormatting sqref="AG313">
    <cfRule type="expression" dxfId="1041" priority="1084">
      <formula>INDIRECT(ADDRESS(ROW(),COLUMN()))=TRUNC(INDIRECT(ADDRESS(ROW(),COLUMN())))</formula>
    </cfRule>
  </conditionalFormatting>
  <conditionalFormatting sqref="AH313:AM313">
    <cfRule type="expression" dxfId="1040" priority="1082">
      <formula>INDIRECT(ADDRESS(ROW(),COLUMN()))=TRUNC(INDIRECT(ADDRESS(ROW(),COLUMN())))</formula>
    </cfRule>
  </conditionalFormatting>
  <conditionalFormatting sqref="AN313">
    <cfRule type="expression" dxfId="1039" priority="1080">
      <formula>INDIRECT(ADDRESS(ROW(),COLUMN()))=TRUNC(INDIRECT(ADDRESS(ROW(),COLUMN())))</formula>
    </cfRule>
  </conditionalFormatting>
  <conditionalFormatting sqref="AO313:AT313">
    <cfRule type="expression" dxfId="1038" priority="1078">
      <formula>INDIRECT(ADDRESS(ROW(),COLUMN()))=TRUNC(INDIRECT(ADDRESS(ROW(),COLUMN())))</formula>
    </cfRule>
  </conditionalFormatting>
  <conditionalFormatting sqref="AU313">
    <cfRule type="expression" dxfId="1037" priority="1076">
      <formula>INDIRECT(ADDRESS(ROW(),COLUMN()))=TRUNC(INDIRECT(ADDRESS(ROW(),COLUMN())))</formula>
    </cfRule>
  </conditionalFormatting>
  <conditionalFormatting sqref="AV313:AW313">
    <cfRule type="expression" dxfId="1036" priority="1074">
      <formula>INDIRECT(ADDRESS(ROW(),COLUMN()))=TRUNC(INDIRECT(ADDRESS(ROW(),COLUMN())))</formula>
    </cfRule>
  </conditionalFormatting>
  <conditionalFormatting sqref="AN304">
    <cfRule type="expression" dxfId="1035" priority="1143">
      <formula>INDIRECT(ADDRESS(ROW(),COLUMN()))=TRUNC(INDIRECT(ADDRESS(ROW(),COLUMN())))</formula>
    </cfRule>
  </conditionalFormatting>
  <conditionalFormatting sqref="AX316:BA317">
    <cfRule type="expression" dxfId="1034" priority="1073">
      <formula>INDIRECT(ADDRESS(ROW(),COLUMN()))=TRUNC(INDIRECT(ADDRESS(ROW(),COLUMN())))</formula>
    </cfRule>
  </conditionalFormatting>
  <conditionalFormatting sqref="T307:Y307">
    <cfRule type="expression" dxfId="1033" priority="1132">
      <formula>INDIRECT(ADDRESS(ROW(),COLUMN()))=TRUNC(INDIRECT(ADDRESS(ROW(),COLUMN())))</formula>
    </cfRule>
  </conditionalFormatting>
  <conditionalFormatting sqref="S316">
    <cfRule type="expression" dxfId="1032" priority="1071">
      <formula>INDIRECT(ADDRESS(ROW(),COLUMN()))=TRUNC(INDIRECT(ADDRESS(ROW(),COLUMN())))</formula>
    </cfRule>
  </conditionalFormatting>
  <conditionalFormatting sqref="T316:Y316">
    <cfRule type="expression" dxfId="1031" priority="1069">
      <formula>INDIRECT(ADDRESS(ROW(),COLUMN()))=TRUNC(INDIRECT(ADDRESS(ROW(),COLUMN())))</formula>
    </cfRule>
  </conditionalFormatting>
  <conditionalFormatting sqref="Z316">
    <cfRule type="expression" dxfId="1030" priority="1067">
      <formula>INDIRECT(ADDRESS(ROW(),COLUMN()))=TRUNC(INDIRECT(ADDRESS(ROW(),COLUMN())))</formula>
    </cfRule>
  </conditionalFormatting>
  <conditionalFormatting sqref="AA316:AF316">
    <cfRule type="expression" dxfId="1029" priority="1065">
      <formula>INDIRECT(ADDRESS(ROW(),COLUMN()))=TRUNC(INDIRECT(ADDRESS(ROW(),COLUMN())))</formula>
    </cfRule>
  </conditionalFormatting>
  <conditionalFormatting sqref="AG316">
    <cfRule type="expression" dxfId="1028" priority="1063">
      <formula>INDIRECT(ADDRESS(ROW(),COLUMN()))=TRUNC(INDIRECT(ADDRESS(ROW(),COLUMN())))</formula>
    </cfRule>
  </conditionalFormatting>
  <conditionalFormatting sqref="AH316:AM316">
    <cfRule type="expression" dxfId="1027" priority="1061">
      <formula>INDIRECT(ADDRESS(ROW(),COLUMN()))=TRUNC(INDIRECT(ADDRESS(ROW(),COLUMN())))</formula>
    </cfRule>
  </conditionalFormatting>
  <conditionalFormatting sqref="AN316">
    <cfRule type="expression" dxfId="1026" priority="1059">
      <formula>INDIRECT(ADDRESS(ROW(),COLUMN()))=TRUNC(INDIRECT(ADDRESS(ROW(),COLUMN())))</formula>
    </cfRule>
  </conditionalFormatting>
  <conditionalFormatting sqref="AO316:AT316">
    <cfRule type="expression" dxfId="1025" priority="1057">
      <formula>INDIRECT(ADDRESS(ROW(),COLUMN()))=TRUNC(INDIRECT(ADDRESS(ROW(),COLUMN())))</formula>
    </cfRule>
  </conditionalFormatting>
  <conditionalFormatting sqref="AX319:BA320">
    <cfRule type="expression" dxfId="1024" priority="1052">
      <formula>INDIRECT(ADDRESS(ROW(),COLUMN()))=TRUNC(INDIRECT(ADDRESS(ROW(),COLUMN())))</formula>
    </cfRule>
  </conditionalFormatting>
  <conditionalFormatting sqref="S319">
    <cfRule type="expression" dxfId="1023" priority="1050">
      <formula>INDIRECT(ADDRESS(ROW(),COLUMN()))=TRUNC(INDIRECT(ADDRESS(ROW(),COLUMN())))</formula>
    </cfRule>
  </conditionalFormatting>
  <conditionalFormatting sqref="AO310:AT310">
    <cfRule type="expression" dxfId="1022" priority="1099">
      <formula>INDIRECT(ADDRESS(ROW(),COLUMN()))=TRUNC(INDIRECT(ADDRESS(ROW(),COLUMN())))</formula>
    </cfRule>
  </conditionalFormatting>
  <conditionalFormatting sqref="T319:Y319">
    <cfRule type="expression" dxfId="1021" priority="1048">
      <formula>INDIRECT(ADDRESS(ROW(),COLUMN()))=TRUNC(INDIRECT(ADDRESS(ROW(),COLUMN())))</formula>
    </cfRule>
  </conditionalFormatting>
  <conditionalFormatting sqref="Z319">
    <cfRule type="expression" dxfId="1020" priority="1046">
      <formula>INDIRECT(ADDRESS(ROW(),COLUMN()))=TRUNC(INDIRECT(ADDRESS(ROW(),COLUMN())))</formula>
    </cfRule>
  </conditionalFormatting>
  <conditionalFormatting sqref="AV316:AW316">
    <cfRule type="expression" dxfId="1019" priority="1053">
      <formula>INDIRECT(ADDRESS(ROW(),COLUMN()))=TRUNC(INDIRECT(ADDRESS(ROW(),COLUMN())))</formula>
    </cfRule>
  </conditionalFormatting>
  <conditionalFormatting sqref="Z313">
    <cfRule type="expression" dxfId="1018" priority="1088">
      <formula>INDIRECT(ADDRESS(ROW(),COLUMN()))=TRUNC(INDIRECT(ADDRESS(ROW(),COLUMN())))</formula>
    </cfRule>
  </conditionalFormatting>
  <conditionalFormatting sqref="AG319">
    <cfRule type="expression" dxfId="1017" priority="1042">
      <formula>INDIRECT(ADDRESS(ROW(),COLUMN()))=TRUNC(INDIRECT(ADDRESS(ROW(),COLUMN())))</formula>
    </cfRule>
  </conditionalFormatting>
  <conditionalFormatting sqref="AH319:AM319">
    <cfRule type="expression" dxfId="1016" priority="1040">
      <formula>INDIRECT(ADDRESS(ROW(),COLUMN()))=TRUNC(INDIRECT(ADDRESS(ROW(),COLUMN())))</formula>
    </cfRule>
  </conditionalFormatting>
  <conditionalFormatting sqref="AN319">
    <cfRule type="expression" dxfId="1015" priority="1038">
      <formula>INDIRECT(ADDRESS(ROW(),COLUMN()))=TRUNC(INDIRECT(ADDRESS(ROW(),COLUMN())))</formula>
    </cfRule>
  </conditionalFormatting>
  <conditionalFormatting sqref="AO319:AT319">
    <cfRule type="expression" dxfId="1014" priority="1036">
      <formula>INDIRECT(ADDRESS(ROW(),COLUMN()))=TRUNC(INDIRECT(ADDRESS(ROW(),COLUMN())))</formula>
    </cfRule>
  </conditionalFormatting>
  <conditionalFormatting sqref="AU319">
    <cfRule type="expression" dxfId="1013" priority="1034">
      <formula>INDIRECT(ADDRESS(ROW(),COLUMN()))=TRUNC(INDIRECT(ADDRESS(ROW(),COLUMN())))</formula>
    </cfRule>
  </conditionalFormatting>
  <conditionalFormatting sqref="AV319:AW319">
    <cfRule type="expression" dxfId="1012" priority="1032">
      <formula>INDIRECT(ADDRESS(ROW(),COLUMN()))=TRUNC(INDIRECT(ADDRESS(ROW(),COLUMN())))</formula>
    </cfRule>
  </conditionalFormatting>
  <conditionalFormatting sqref="AU316">
    <cfRule type="expression" dxfId="1011" priority="1055">
      <formula>INDIRECT(ADDRESS(ROW(),COLUMN()))=TRUNC(INDIRECT(ADDRESS(ROW(),COLUMN())))</formula>
    </cfRule>
  </conditionalFormatting>
  <conditionalFormatting sqref="AX322:BA323">
    <cfRule type="expression" dxfId="1010" priority="1031">
      <formula>INDIRECT(ADDRESS(ROW(),COLUMN()))=TRUNC(INDIRECT(ADDRESS(ROW(),COLUMN())))</formula>
    </cfRule>
  </conditionalFormatting>
  <conditionalFormatting sqref="S322">
    <cfRule type="expression" dxfId="1009" priority="1029">
      <formula>INDIRECT(ADDRESS(ROW(),COLUMN()))=TRUNC(INDIRECT(ADDRESS(ROW(),COLUMN())))</formula>
    </cfRule>
  </conditionalFormatting>
  <conditionalFormatting sqref="T322:Y322">
    <cfRule type="expression" dxfId="1008" priority="1027">
      <formula>INDIRECT(ADDRESS(ROW(),COLUMN()))=TRUNC(INDIRECT(ADDRESS(ROW(),COLUMN())))</formula>
    </cfRule>
  </conditionalFormatting>
  <conditionalFormatting sqref="Z322">
    <cfRule type="expression" dxfId="1007" priority="1025">
      <formula>INDIRECT(ADDRESS(ROW(),COLUMN()))=TRUNC(INDIRECT(ADDRESS(ROW(),COLUMN())))</formula>
    </cfRule>
  </conditionalFormatting>
  <conditionalFormatting sqref="AA319:AF319">
    <cfRule type="expression" dxfId="1006" priority="1044">
      <formula>INDIRECT(ADDRESS(ROW(),COLUMN()))=TRUNC(INDIRECT(ADDRESS(ROW(),COLUMN())))</formula>
    </cfRule>
  </conditionalFormatting>
  <conditionalFormatting sqref="AA322:AF322">
    <cfRule type="expression" dxfId="1005" priority="1023">
      <formula>INDIRECT(ADDRESS(ROW(),COLUMN()))=TRUNC(INDIRECT(ADDRESS(ROW(),COLUMN())))</formula>
    </cfRule>
  </conditionalFormatting>
  <conditionalFormatting sqref="AG322">
    <cfRule type="expression" dxfId="1004" priority="1021">
      <formula>INDIRECT(ADDRESS(ROW(),COLUMN()))=TRUNC(INDIRECT(ADDRESS(ROW(),COLUMN())))</formula>
    </cfRule>
  </conditionalFormatting>
  <conditionalFormatting sqref="AH322:AM322">
    <cfRule type="expression" dxfId="1003" priority="1019">
      <formula>INDIRECT(ADDRESS(ROW(),COLUMN()))=TRUNC(INDIRECT(ADDRESS(ROW(),COLUMN())))</formula>
    </cfRule>
  </conditionalFormatting>
  <conditionalFormatting sqref="AN322">
    <cfRule type="expression" dxfId="1002" priority="1017">
      <formula>INDIRECT(ADDRESS(ROW(),COLUMN()))=TRUNC(INDIRECT(ADDRESS(ROW(),COLUMN())))</formula>
    </cfRule>
  </conditionalFormatting>
  <conditionalFormatting sqref="AO322:AT322">
    <cfRule type="expression" dxfId="1001" priority="1015">
      <formula>INDIRECT(ADDRESS(ROW(),COLUMN()))=TRUNC(INDIRECT(ADDRESS(ROW(),COLUMN())))</formula>
    </cfRule>
  </conditionalFormatting>
  <conditionalFormatting sqref="AU322">
    <cfRule type="expression" dxfId="1000" priority="1013">
      <formula>INDIRECT(ADDRESS(ROW(),COLUMN()))=TRUNC(INDIRECT(ADDRESS(ROW(),COLUMN())))</formula>
    </cfRule>
  </conditionalFormatting>
  <conditionalFormatting sqref="Z26">
    <cfRule type="expression" dxfId="999" priority="1008">
      <formula>INDIRECT(ADDRESS(ROW(),COLUMN()))=TRUNC(INDIRECT(ADDRESS(ROW(),COLUMN())))</formula>
    </cfRule>
  </conditionalFormatting>
  <conditionalFormatting sqref="AG26">
    <cfRule type="expression" dxfId="998" priority="1006">
      <formula>INDIRECT(ADDRESS(ROW(),COLUMN()))=TRUNC(INDIRECT(ADDRESS(ROW(),COLUMN())))</formula>
    </cfRule>
  </conditionalFormatting>
  <conditionalFormatting sqref="AN26">
    <cfRule type="expression" dxfId="997" priority="1004">
      <formula>INDIRECT(ADDRESS(ROW(),COLUMN()))=TRUNC(INDIRECT(ADDRESS(ROW(),COLUMN())))</formula>
    </cfRule>
  </conditionalFormatting>
  <conditionalFormatting sqref="AU26">
    <cfRule type="expression" dxfId="996" priority="1002">
      <formula>INDIRECT(ADDRESS(ROW(),COLUMN()))=TRUNC(INDIRECT(ADDRESS(ROW(),COLUMN())))</formula>
    </cfRule>
  </conditionalFormatting>
  <conditionalFormatting sqref="AV322:AW322">
    <cfRule type="expression" dxfId="995" priority="1011">
      <formula>INDIRECT(ADDRESS(ROW(),COLUMN()))=TRUNC(INDIRECT(ADDRESS(ROW(),COLUMN())))</formula>
    </cfRule>
  </conditionalFormatting>
  <conditionalFormatting sqref="S325:BA328">
    <cfRule type="expression" dxfId="994" priority="1009">
      <formula>INDIRECT(ADDRESS(ROW(),COLUMN()))=TRUNC(INDIRECT(ADDRESS(ROW(),COLUMN())))</formula>
    </cfRule>
  </conditionalFormatting>
  <conditionalFormatting sqref="AA26:AF26">
    <cfRule type="expression" dxfId="993" priority="1007">
      <formula>INDIRECT(ADDRESS(ROW(),COLUMN()))=TRUNC(INDIRECT(ADDRESS(ROW(),COLUMN())))</formula>
    </cfRule>
  </conditionalFormatting>
  <conditionalFormatting sqref="AH26:AM26">
    <cfRule type="expression" dxfId="992" priority="1005">
      <formula>INDIRECT(ADDRESS(ROW(),COLUMN()))=TRUNC(INDIRECT(ADDRESS(ROW(),COLUMN())))</formula>
    </cfRule>
  </conditionalFormatting>
  <conditionalFormatting sqref="AO26:AT26">
    <cfRule type="expression" dxfId="991" priority="1003">
      <formula>INDIRECT(ADDRESS(ROW(),COLUMN()))=TRUNC(INDIRECT(ADDRESS(ROW(),COLUMN())))</formula>
    </cfRule>
  </conditionalFormatting>
  <conditionalFormatting sqref="AV26:AW26">
    <cfRule type="expression" dxfId="990" priority="1001">
      <formula>INDIRECT(ADDRESS(ROW(),COLUMN()))=TRUNC(INDIRECT(ADDRESS(ROW(),COLUMN())))</formula>
    </cfRule>
  </conditionalFormatting>
  <conditionalFormatting sqref="S29">
    <cfRule type="expression" dxfId="989" priority="1000">
      <formula>INDIRECT(ADDRESS(ROW(),COLUMN()))=TRUNC(INDIRECT(ADDRESS(ROW(),COLUMN())))</formula>
    </cfRule>
  </conditionalFormatting>
  <conditionalFormatting sqref="T29:Y29">
    <cfRule type="expression" dxfId="988" priority="999">
      <formula>INDIRECT(ADDRESS(ROW(),COLUMN()))=TRUNC(INDIRECT(ADDRESS(ROW(),COLUMN())))</formula>
    </cfRule>
  </conditionalFormatting>
  <conditionalFormatting sqref="Z29">
    <cfRule type="expression" dxfId="987" priority="998">
      <formula>INDIRECT(ADDRESS(ROW(),COLUMN()))=TRUNC(INDIRECT(ADDRESS(ROW(),COLUMN())))</formula>
    </cfRule>
  </conditionalFormatting>
  <conditionalFormatting sqref="AA29:AF29">
    <cfRule type="expression" dxfId="986" priority="997">
      <formula>INDIRECT(ADDRESS(ROW(),COLUMN()))=TRUNC(INDIRECT(ADDRESS(ROW(),COLUMN())))</formula>
    </cfRule>
  </conditionalFormatting>
  <conditionalFormatting sqref="AG29">
    <cfRule type="expression" dxfId="985" priority="996">
      <formula>INDIRECT(ADDRESS(ROW(),COLUMN()))=TRUNC(INDIRECT(ADDRESS(ROW(),COLUMN())))</formula>
    </cfRule>
  </conditionalFormatting>
  <conditionalFormatting sqref="AH29:AM29">
    <cfRule type="expression" dxfId="984" priority="995">
      <formula>INDIRECT(ADDRESS(ROW(),COLUMN()))=TRUNC(INDIRECT(ADDRESS(ROW(),COLUMN())))</formula>
    </cfRule>
  </conditionalFormatting>
  <conditionalFormatting sqref="AN29">
    <cfRule type="expression" dxfId="983" priority="994">
      <formula>INDIRECT(ADDRESS(ROW(),COLUMN()))=TRUNC(INDIRECT(ADDRESS(ROW(),COLUMN())))</formula>
    </cfRule>
  </conditionalFormatting>
  <conditionalFormatting sqref="AO29:AT29">
    <cfRule type="expression" dxfId="982" priority="993">
      <formula>INDIRECT(ADDRESS(ROW(),COLUMN()))=TRUNC(INDIRECT(ADDRESS(ROW(),COLUMN())))</formula>
    </cfRule>
  </conditionalFormatting>
  <conditionalFormatting sqref="AU29">
    <cfRule type="expression" dxfId="981" priority="992">
      <formula>INDIRECT(ADDRESS(ROW(),COLUMN()))=TRUNC(INDIRECT(ADDRESS(ROW(),COLUMN())))</formula>
    </cfRule>
  </conditionalFormatting>
  <conditionalFormatting sqref="AV29:AW29">
    <cfRule type="expression" dxfId="980" priority="991">
      <formula>INDIRECT(ADDRESS(ROW(),COLUMN()))=TRUNC(INDIRECT(ADDRESS(ROW(),COLUMN())))</formula>
    </cfRule>
  </conditionalFormatting>
  <conditionalFormatting sqref="S32">
    <cfRule type="expression" dxfId="979" priority="990">
      <formula>INDIRECT(ADDRESS(ROW(),COLUMN()))=TRUNC(INDIRECT(ADDRESS(ROW(),COLUMN())))</formula>
    </cfRule>
  </conditionalFormatting>
  <conditionalFormatting sqref="T32:Y32">
    <cfRule type="expression" dxfId="978" priority="989">
      <formula>INDIRECT(ADDRESS(ROW(),COLUMN()))=TRUNC(INDIRECT(ADDRESS(ROW(),COLUMN())))</formula>
    </cfRule>
  </conditionalFormatting>
  <conditionalFormatting sqref="Z32">
    <cfRule type="expression" dxfId="977" priority="988">
      <formula>INDIRECT(ADDRESS(ROW(),COLUMN()))=TRUNC(INDIRECT(ADDRESS(ROW(),COLUMN())))</formula>
    </cfRule>
  </conditionalFormatting>
  <conditionalFormatting sqref="AA32:AF32">
    <cfRule type="expression" dxfId="976" priority="987">
      <formula>INDIRECT(ADDRESS(ROW(),COLUMN()))=TRUNC(INDIRECT(ADDRESS(ROW(),COLUMN())))</formula>
    </cfRule>
  </conditionalFormatting>
  <conditionalFormatting sqref="AG32">
    <cfRule type="expression" dxfId="975" priority="986">
      <formula>INDIRECT(ADDRESS(ROW(),COLUMN()))=TRUNC(INDIRECT(ADDRESS(ROW(),COLUMN())))</formula>
    </cfRule>
  </conditionalFormatting>
  <conditionalFormatting sqref="AH32:AM32">
    <cfRule type="expression" dxfId="974" priority="985">
      <formula>INDIRECT(ADDRESS(ROW(),COLUMN()))=TRUNC(INDIRECT(ADDRESS(ROW(),COLUMN())))</formula>
    </cfRule>
  </conditionalFormatting>
  <conditionalFormatting sqref="AN32">
    <cfRule type="expression" dxfId="973" priority="984">
      <formula>INDIRECT(ADDRESS(ROW(),COLUMN()))=TRUNC(INDIRECT(ADDRESS(ROW(),COLUMN())))</formula>
    </cfRule>
  </conditionalFormatting>
  <conditionalFormatting sqref="AO32:AT32">
    <cfRule type="expression" dxfId="972" priority="983">
      <formula>INDIRECT(ADDRESS(ROW(),COLUMN()))=TRUNC(INDIRECT(ADDRESS(ROW(),COLUMN())))</formula>
    </cfRule>
  </conditionalFormatting>
  <conditionalFormatting sqref="AU32">
    <cfRule type="expression" dxfId="971" priority="982">
      <formula>INDIRECT(ADDRESS(ROW(),COLUMN()))=TRUNC(INDIRECT(ADDRESS(ROW(),COLUMN())))</formula>
    </cfRule>
  </conditionalFormatting>
  <conditionalFormatting sqref="AV32:AW32">
    <cfRule type="expression" dxfId="970" priority="981">
      <formula>INDIRECT(ADDRESS(ROW(),COLUMN()))=TRUNC(INDIRECT(ADDRESS(ROW(),COLUMN())))</formula>
    </cfRule>
  </conditionalFormatting>
  <conditionalFormatting sqref="S35">
    <cfRule type="expression" dxfId="969" priority="980">
      <formula>INDIRECT(ADDRESS(ROW(),COLUMN()))=TRUNC(INDIRECT(ADDRESS(ROW(),COLUMN())))</formula>
    </cfRule>
  </conditionalFormatting>
  <conditionalFormatting sqref="T35:Y35">
    <cfRule type="expression" dxfId="968" priority="979">
      <formula>INDIRECT(ADDRESS(ROW(),COLUMN()))=TRUNC(INDIRECT(ADDRESS(ROW(),COLUMN())))</formula>
    </cfRule>
  </conditionalFormatting>
  <conditionalFormatting sqref="Z35">
    <cfRule type="expression" dxfId="967" priority="978">
      <formula>INDIRECT(ADDRESS(ROW(),COLUMN()))=TRUNC(INDIRECT(ADDRESS(ROW(),COLUMN())))</formula>
    </cfRule>
  </conditionalFormatting>
  <conditionalFormatting sqref="AA35:AF35">
    <cfRule type="expression" dxfId="966" priority="977">
      <formula>INDIRECT(ADDRESS(ROW(),COLUMN()))=TRUNC(INDIRECT(ADDRESS(ROW(),COLUMN())))</formula>
    </cfRule>
  </conditionalFormatting>
  <conditionalFormatting sqref="AG35">
    <cfRule type="expression" dxfId="965" priority="976">
      <formula>INDIRECT(ADDRESS(ROW(),COLUMN()))=TRUNC(INDIRECT(ADDRESS(ROW(),COLUMN())))</formula>
    </cfRule>
  </conditionalFormatting>
  <conditionalFormatting sqref="AH35:AM35">
    <cfRule type="expression" dxfId="964" priority="975">
      <formula>INDIRECT(ADDRESS(ROW(),COLUMN()))=TRUNC(INDIRECT(ADDRESS(ROW(),COLUMN())))</formula>
    </cfRule>
  </conditionalFormatting>
  <conditionalFormatting sqref="AN35">
    <cfRule type="expression" dxfId="963" priority="974">
      <formula>INDIRECT(ADDRESS(ROW(),COLUMN()))=TRUNC(INDIRECT(ADDRESS(ROW(),COLUMN())))</formula>
    </cfRule>
  </conditionalFormatting>
  <conditionalFormatting sqref="AO35:AT35">
    <cfRule type="expression" dxfId="962" priority="973">
      <formula>INDIRECT(ADDRESS(ROW(),COLUMN()))=TRUNC(INDIRECT(ADDRESS(ROW(),COLUMN())))</formula>
    </cfRule>
  </conditionalFormatting>
  <conditionalFormatting sqref="AU35">
    <cfRule type="expression" dxfId="961" priority="972">
      <formula>INDIRECT(ADDRESS(ROW(),COLUMN()))=TRUNC(INDIRECT(ADDRESS(ROW(),COLUMN())))</formula>
    </cfRule>
  </conditionalFormatting>
  <conditionalFormatting sqref="AV35:AW35">
    <cfRule type="expression" dxfId="960" priority="971">
      <formula>INDIRECT(ADDRESS(ROW(),COLUMN()))=TRUNC(INDIRECT(ADDRESS(ROW(),COLUMN())))</formula>
    </cfRule>
  </conditionalFormatting>
  <conditionalFormatting sqref="S38">
    <cfRule type="expression" dxfId="959" priority="970">
      <formula>INDIRECT(ADDRESS(ROW(),COLUMN()))=TRUNC(INDIRECT(ADDRESS(ROW(),COLUMN())))</formula>
    </cfRule>
  </conditionalFormatting>
  <conditionalFormatting sqref="T38:Y38">
    <cfRule type="expression" dxfId="958" priority="969">
      <formula>INDIRECT(ADDRESS(ROW(),COLUMN()))=TRUNC(INDIRECT(ADDRESS(ROW(),COLUMN())))</formula>
    </cfRule>
  </conditionalFormatting>
  <conditionalFormatting sqref="Z38">
    <cfRule type="expression" dxfId="957" priority="968">
      <formula>INDIRECT(ADDRESS(ROW(),COLUMN()))=TRUNC(INDIRECT(ADDRESS(ROW(),COLUMN())))</formula>
    </cfRule>
  </conditionalFormatting>
  <conditionalFormatting sqref="AA38:AF38">
    <cfRule type="expression" dxfId="956" priority="967">
      <formula>INDIRECT(ADDRESS(ROW(),COLUMN()))=TRUNC(INDIRECT(ADDRESS(ROW(),COLUMN())))</formula>
    </cfRule>
  </conditionalFormatting>
  <conditionalFormatting sqref="AG38">
    <cfRule type="expression" dxfId="955" priority="966">
      <formula>INDIRECT(ADDRESS(ROW(),COLUMN()))=TRUNC(INDIRECT(ADDRESS(ROW(),COLUMN())))</formula>
    </cfRule>
  </conditionalFormatting>
  <conditionalFormatting sqref="AH38:AM38">
    <cfRule type="expression" dxfId="954" priority="965">
      <formula>INDIRECT(ADDRESS(ROW(),COLUMN()))=TRUNC(INDIRECT(ADDRESS(ROW(),COLUMN())))</formula>
    </cfRule>
  </conditionalFormatting>
  <conditionalFormatting sqref="AN38">
    <cfRule type="expression" dxfId="953" priority="964">
      <formula>INDIRECT(ADDRESS(ROW(),COLUMN()))=TRUNC(INDIRECT(ADDRESS(ROW(),COLUMN())))</formula>
    </cfRule>
  </conditionalFormatting>
  <conditionalFormatting sqref="AO38:AT38">
    <cfRule type="expression" dxfId="952" priority="963">
      <formula>INDIRECT(ADDRESS(ROW(),COLUMN()))=TRUNC(INDIRECT(ADDRESS(ROW(),COLUMN())))</formula>
    </cfRule>
  </conditionalFormatting>
  <conditionalFormatting sqref="AU38">
    <cfRule type="expression" dxfId="951" priority="962">
      <formula>INDIRECT(ADDRESS(ROW(),COLUMN()))=TRUNC(INDIRECT(ADDRESS(ROW(),COLUMN())))</formula>
    </cfRule>
  </conditionalFormatting>
  <conditionalFormatting sqref="AV38:AW38">
    <cfRule type="expression" dxfId="950" priority="961">
      <formula>INDIRECT(ADDRESS(ROW(),COLUMN()))=TRUNC(INDIRECT(ADDRESS(ROW(),COLUMN())))</formula>
    </cfRule>
  </conditionalFormatting>
  <conditionalFormatting sqref="S41">
    <cfRule type="expression" dxfId="949" priority="960">
      <formula>INDIRECT(ADDRESS(ROW(),COLUMN()))=TRUNC(INDIRECT(ADDRESS(ROW(),COLUMN())))</formula>
    </cfRule>
  </conditionalFormatting>
  <conditionalFormatting sqref="T41:Y41">
    <cfRule type="expression" dxfId="948" priority="959">
      <formula>INDIRECT(ADDRESS(ROW(),COLUMN()))=TRUNC(INDIRECT(ADDRESS(ROW(),COLUMN())))</formula>
    </cfRule>
  </conditionalFormatting>
  <conditionalFormatting sqref="Z41">
    <cfRule type="expression" dxfId="947" priority="958">
      <formula>INDIRECT(ADDRESS(ROW(),COLUMN()))=TRUNC(INDIRECT(ADDRESS(ROW(),COLUMN())))</formula>
    </cfRule>
  </conditionalFormatting>
  <conditionalFormatting sqref="AA41:AF41">
    <cfRule type="expression" dxfId="946" priority="957">
      <formula>INDIRECT(ADDRESS(ROW(),COLUMN()))=TRUNC(INDIRECT(ADDRESS(ROW(),COLUMN())))</formula>
    </cfRule>
  </conditionalFormatting>
  <conditionalFormatting sqref="AG41">
    <cfRule type="expression" dxfId="945" priority="956">
      <formula>INDIRECT(ADDRESS(ROW(),COLUMN()))=TRUNC(INDIRECT(ADDRESS(ROW(),COLUMN())))</formula>
    </cfRule>
  </conditionalFormatting>
  <conditionalFormatting sqref="AH41:AM41">
    <cfRule type="expression" dxfId="944" priority="955">
      <formula>INDIRECT(ADDRESS(ROW(),COLUMN()))=TRUNC(INDIRECT(ADDRESS(ROW(),COLUMN())))</formula>
    </cfRule>
  </conditionalFormatting>
  <conditionalFormatting sqref="AN41">
    <cfRule type="expression" dxfId="943" priority="954">
      <formula>INDIRECT(ADDRESS(ROW(),COLUMN()))=TRUNC(INDIRECT(ADDRESS(ROW(),COLUMN())))</formula>
    </cfRule>
  </conditionalFormatting>
  <conditionalFormatting sqref="AO41:AT41">
    <cfRule type="expression" dxfId="942" priority="953">
      <formula>INDIRECT(ADDRESS(ROW(),COLUMN()))=TRUNC(INDIRECT(ADDRESS(ROW(),COLUMN())))</formula>
    </cfRule>
  </conditionalFormatting>
  <conditionalFormatting sqref="AU41">
    <cfRule type="expression" dxfId="941" priority="952">
      <formula>INDIRECT(ADDRESS(ROW(),COLUMN()))=TRUNC(INDIRECT(ADDRESS(ROW(),COLUMN())))</formula>
    </cfRule>
  </conditionalFormatting>
  <conditionalFormatting sqref="AV41:AW41">
    <cfRule type="expression" dxfId="940" priority="951">
      <formula>INDIRECT(ADDRESS(ROW(),COLUMN()))=TRUNC(INDIRECT(ADDRESS(ROW(),COLUMN())))</formula>
    </cfRule>
  </conditionalFormatting>
  <conditionalFormatting sqref="S44">
    <cfRule type="expression" dxfId="939" priority="950">
      <formula>INDIRECT(ADDRESS(ROW(),COLUMN()))=TRUNC(INDIRECT(ADDRESS(ROW(),COLUMN())))</formula>
    </cfRule>
  </conditionalFormatting>
  <conditionalFormatting sqref="T44:Y44">
    <cfRule type="expression" dxfId="938" priority="949">
      <formula>INDIRECT(ADDRESS(ROW(),COLUMN()))=TRUNC(INDIRECT(ADDRESS(ROW(),COLUMN())))</formula>
    </cfRule>
  </conditionalFormatting>
  <conditionalFormatting sqref="Z44">
    <cfRule type="expression" dxfId="937" priority="948">
      <formula>INDIRECT(ADDRESS(ROW(),COLUMN()))=TRUNC(INDIRECT(ADDRESS(ROW(),COLUMN())))</formula>
    </cfRule>
  </conditionalFormatting>
  <conditionalFormatting sqref="AA44:AF44">
    <cfRule type="expression" dxfId="936" priority="947">
      <formula>INDIRECT(ADDRESS(ROW(),COLUMN()))=TRUNC(INDIRECT(ADDRESS(ROW(),COLUMN())))</formula>
    </cfRule>
  </conditionalFormatting>
  <conditionalFormatting sqref="AG44">
    <cfRule type="expression" dxfId="935" priority="946">
      <formula>INDIRECT(ADDRESS(ROW(),COLUMN()))=TRUNC(INDIRECT(ADDRESS(ROW(),COLUMN())))</formula>
    </cfRule>
  </conditionalFormatting>
  <conditionalFormatting sqref="AH44:AM44">
    <cfRule type="expression" dxfId="934" priority="945">
      <formula>INDIRECT(ADDRESS(ROW(),COLUMN()))=TRUNC(INDIRECT(ADDRESS(ROW(),COLUMN())))</formula>
    </cfRule>
  </conditionalFormatting>
  <conditionalFormatting sqref="AN44">
    <cfRule type="expression" dxfId="933" priority="944">
      <formula>INDIRECT(ADDRESS(ROW(),COLUMN()))=TRUNC(INDIRECT(ADDRESS(ROW(),COLUMN())))</formula>
    </cfRule>
  </conditionalFormatting>
  <conditionalFormatting sqref="AO44:AT44">
    <cfRule type="expression" dxfId="932" priority="943">
      <formula>INDIRECT(ADDRESS(ROW(),COLUMN()))=TRUNC(INDIRECT(ADDRESS(ROW(),COLUMN())))</formula>
    </cfRule>
  </conditionalFormatting>
  <conditionalFormatting sqref="AU44">
    <cfRule type="expression" dxfId="931" priority="942">
      <formula>INDIRECT(ADDRESS(ROW(),COLUMN()))=TRUNC(INDIRECT(ADDRESS(ROW(),COLUMN())))</formula>
    </cfRule>
  </conditionalFormatting>
  <conditionalFormatting sqref="AV44:AW44">
    <cfRule type="expression" dxfId="930" priority="941">
      <formula>INDIRECT(ADDRESS(ROW(),COLUMN()))=TRUNC(INDIRECT(ADDRESS(ROW(),COLUMN())))</formula>
    </cfRule>
  </conditionalFormatting>
  <conditionalFormatting sqref="S47">
    <cfRule type="expression" dxfId="929" priority="940">
      <formula>INDIRECT(ADDRESS(ROW(),COLUMN()))=TRUNC(INDIRECT(ADDRESS(ROW(),COLUMN())))</formula>
    </cfRule>
  </conditionalFormatting>
  <conditionalFormatting sqref="T47:Y47">
    <cfRule type="expression" dxfId="928" priority="939">
      <formula>INDIRECT(ADDRESS(ROW(),COLUMN()))=TRUNC(INDIRECT(ADDRESS(ROW(),COLUMN())))</formula>
    </cfRule>
  </conditionalFormatting>
  <conditionalFormatting sqref="Z47">
    <cfRule type="expression" dxfId="927" priority="938">
      <formula>INDIRECT(ADDRESS(ROW(),COLUMN()))=TRUNC(INDIRECT(ADDRESS(ROW(),COLUMN())))</formula>
    </cfRule>
  </conditionalFormatting>
  <conditionalFormatting sqref="AA47:AF47">
    <cfRule type="expression" dxfId="926" priority="937">
      <formula>INDIRECT(ADDRESS(ROW(),COLUMN()))=TRUNC(INDIRECT(ADDRESS(ROW(),COLUMN())))</formula>
    </cfRule>
  </conditionalFormatting>
  <conditionalFormatting sqref="AG47">
    <cfRule type="expression" dxfId="925" priority="936">
      <formula>INDIRECT(ADDRESS(ROW(),COLUMN()))=TRUNC(INDIRECT(ADDRESS(ROW(),COLUMN())))</formula>
    </cfRule>
  </conditionalFormatting>
  <conditionalFormatting sqref="AH47:AM47">
    <cfRule type="expression" dxfId="924" priority="935">
      <formula>INDIRECT(ADDRESS(ROW(),COLUMN()))=TRUNC(INDIRECT(ADDRESS(ROW(),COLUMN())))</formula>
    </cfRule>
  </conditionalFormatting>
  <conditionalFormatting sqref="AN47">
    <cfRule type="expression" dxfId="923" priority="934">
      <formula>INDIRECT(ADDRESS(ROW(),COLUMN()))=TRUNC(INDIRECT(ADDRESS(ROW(),COLUMN())))</formula>
    </cfRule>
  </conditionalFormatting>
  <conditionalFormatting sqref="AO47:AT47">
    <cfRule type="expression" dxfId="922" priority="933">
      <formula>INDIRECT(ADDRESS(ROW(),COLUMN()))=TRUNC(INDIRECT(ADDRESS(ROW(),COLUMN())))</formula>
    </cfRule>
  </conditionalFormatting>
  <conditionalFormatting sqref="AU47">
    <cfRule type="expression" dxfId="921" priority="932">
      <formula>INDIRECT(ADDRESS(ROW(),COLUMN()))=TRUNC(INDIRECT(ADDRESS(ROW(),COLUMN())))</formula>
    </cfRule>
  </conditionalFormatting>
  <conditionalFormatting sqref="AV47:AW47">
    <cfRule type="expression" dxfId="920" priority="931">
      <formula>INDIRECT(ADDRESS(ROW(),COLUMN()))=TRUNC(INDIRECT(ADDRESS(ROW(),COLUMN())))</formula>
    </cfRule>
  </conditionalFormatting>
  <conditionalFormatting sqref="S50">
    <cfRule type="expression" dxfId="919" priority="930">
      <formula>INDIRECT(ADDRESS(ROW(),COLUMN()))=TRUNC(INDIRECT(ADDRESS(ROW(),COLUMN())))</formula>
    </cfRule>
  </conditionalFormatting>
  <conditionalFormatting sqref="T50:Y50">
    <cfRule type="expression" dxfId="918" priority="929">
      <formula>INDIRECT(ADDRESS(ROW(),COLUMN()))=TRUNC(INDIRECT(ADDRESS(ROW(),COLUMN())))</formula>
    </cfRule>
  </conditionalFormatting>
  <conditionalFormatting sqref="Z50">
    <cfRule type="expression" dxfId="917" priority="928">
      <formula>INDIRECT(ADDRESS(ROW(),COLUMN()))=TRUNC(INDIRECT(ADDRESS(ROW(),COLUMN())))</formula>
    </cfRule>
  </conditionalFormatting>
  <conditionalFormatting sqref="AA50:AF50">
    <cfRule type="expression" dxfId="916" priority="927">
      <formula>INDIRECT(ADDRESS(ROW(),COLUMN()))=TRUNC(INDIRECT(ADDRESS(ROW(),COLUMN())))</formula>
    </cfRule>
  </conditionalFormatting>
  <conditionalFormatting sqref="AG50">
    <cfRule type="expression" dxfId="915" priority="926">
      <formula>INDIRECT(ADDRESS(ROW(),COLUMN()))=TRUNC(INDIRECT(ADDRESS(ROW(),COLUMN())))</formula>
    </cfRule>
  </conditionalFormatting>
  <conditionalFormatting sqref="AH50:AM50">
    <cfRule type="expression" dxfId="914" priority="925">
      <formula>INDIRECT(ADDRESS(ROW(),COLUMN()))=TRUNC(INDIRECT(ADDRESS(ROW(),COLUMN())))</formula>
    </cfRule>
  </conditionalFormatting>
  <conditionalFormatting sqref="AN50">
    <cfRule type="expression" dxfId="913" priority="924">
      <formula>INDIRECT(ADDRESS(ROW(),COLUMN()))=TRUNC(INDIRECT(ADDRESS(ROW(),COLUMN())))</formula>
    </cfRule>
  </conditionalFormatting>
  <conditionalFormatting sqref="AO50:AT50">
    <cfRule type="expression" dxfId="912" priority="923">
      <formula>INDIRECT(ADDRESS(ROW(),COLUMN()))=TRUNC(INDIRECT(ADDRESS(ROW(),COLUMN())))</formula>
    </cfRule>
  </conditionalFormatting>
  <conditionalFormatting sqref="AU50">
    <cfRule type="expression" dxfId="911" priority="922">
      <formula>INDIRECT(ADDRESS(ROW(),COLUMN()))=TRUNC(INDIRECT(ADDRESS(ROW(),COLUMN())))</formula>
    </cfRule>
  </conditionalFormatting>
  <conditionalFormatting sqref="AV50:AW50">
    <cfRule type="expression" dxfId="910" priority="921">
      <formula>INDIRECT(ADDRESS(ROW(),COLUMN()))=TRUNC(INDIRECT(ADDRESS(ROW(),COLUMN())))</formula>
    </cfRule>
  </conditionalFormatting>
  <conditionalFormatting sqref="S53">
    <cfRule type="expression" dxfId="909" priority="920">
      <formula>INDIRECT(ADDRESS(ROW(),COLUMN()))=TRUNC(INDIRECT(ADDRESS(ROW(),COLUMN())))</formula>
    </cfRule>
  </conditionalFormatting>
  <conditionalFormatting sqref="T53:Y53">
    <cfRule type="expression" dxfId="908" priority="919">
      <formula>INDIRECT(ADDRESS(ROW(),COLUMN()))=TRUNC(INDIRECT(ADDRESS(ROW(),COLUMN())))</formula>
    </cfRule>
  </conditionalFormatting>
  <conditionalFormatting sqref="Z53">
    <cfRule type="expression" dxfId="907" priority="918">
      <formula>INDIRECT(ADDRESS(ROW(),COLUMN()))=TRUNC(INDIRECT(ADDRESS(ROW(),COLUMN())))</formula>
    </cfRule>
  </conditionalFormatting>
  <conditionalFormatting sqref="AA53:AF53">
    <cfRule type="expression" dxfId="906" priority="917">
      <formula>INDIRECT(ADDRESS(ROW(),COLUMN()))=TRUNC(INDIRECT(ADDRESS(ROW(),COLUMN())))</formula>
    </cfRule>
  </conditionalFormatting>
  <conditionalFormatting sqref="AG53">
    <cfRule type="expression" dxfId="905" priority="916">
      <formula>INDIRECT(ADDRESS(ROW(),COLUMN()))=TRUNC(INDIRECT(ADDRESS(ROW(),COLUMN())))</formula>
    </cfRule>
  </conditionalFormatting>
  <conditionalFormatting sqref="AH53:AM53">
    <cfRule type="expression" dxfId="904" priority="915">
      <formula>INDIRECT(ADDRESS(ROW(),COLUMN()))=TRUNC(INDIRECT(ADDRESS(ROW(),COLUMN())))</formula>
    </cfRule>
  </conditionalFormatting>
  <conditionalFormatting sqref="AN53">
    <cfRule type="expression" dxfId="903" priority="914">
      <formula>INDIRECT(ADDRESS(ROW(),COLUMN()))=TRUNC(INDIRECT(ADDRESS(ROW(),COLUMN())))</formula>
    </cfRule>
  </conditionalFormatting>
  <conditionalFormatting sqref="AO53:AT53">
    <cfRule type="expression" dxfId="902" priority="913">
      <formula>INDIRECT(ADDRESS(ROW(),COLUMN()))=TRUNC(INDIRECT(ADDRESS(ROW(),COLUMN())))</formula>
    </cfRule>
  </conditionalFormatting>
  <conditionalFormatting sqref="AU53">
    <cfRule type="expression" dxfId="901" priority="912">
      <formula>INDIRECT(ADDRESS(ROW(),COLUMN()))=TRUNC(INDIRECT(ADDRESS(ROW(),COLUMN())))</formula>
    </cfRule>
  </conditionalFormatting>
  <conditionalFormatting sqref="AV53:AW53">
    <cfRule type="expression" dxfId="900" priority="911">
      <formula>INDIRECT(ADDRESS(ROW(),COLUMN()))=TRUNC(INDIRECT(ADDRESS(ROW(),COLUMN())))</formula>
    </cfRule>
  </conditionalFormatting>
  <conditionalFormatting sqref="S56">
    <cfRule type="expression" dxfId="899" priority="910">
      <formula>INDIRECT(ADDRESS(ROW(),COLUMN()))=TRUNC(INDIRECT(ADDRESS(ROW(),COLUMN())))</formula>
    </cfRule>
  </conditionalFormatting>
  <conditionalFormatting sqref="T56:Y56">
    <cfRule type="expression" dxfId="898" priority="909">
      <formula>INDIRECT(ADDRESS(ROW(),COLUMN()))=TRUNC(INDIRECT(ADDRESS(ROW(),COLUMN())))</formula>
    </cfRule>
  </conditionalFormatting>
  <conditionalFormatting sqref="Z56">
    <cfRule type="expression" dxfId="897" priority="908">
      <formula>INDIRECT(ADDRESS(ROW(),COLUMN()))=TRUNC(INDIRECT(ADDRESS(ROW(),COLUMN())))</formula>
    </cfRule>
  </conditionalFormatting>
  <conditionalFormatting sqref="AA56:AF56">
    <cfRule type="expression" dxfId="896" priority="907">
      <formula>INDIRECT(ADDRESS(ROW(),COLUMN()))=TRUNC(INDIRECT(ADDRESS(ROW(),COLUMN())))</formula>
    </cfRule>
  </conditionalFormatting>
  <conditionalFormatting sqref="AG56">
    <cfRule type="expression" dxfId="895" priority="906">
      <formula>INDIRECT(ADDRESS(ROW(),COLUMN()))=TRUNC(INDIRECT(ADDRESS(ROW(),COLUMN())))</formula>
    </cfRule>
  </conditionalFormatting>
  <conditionalFormatting sqref="AH56:AM56">
    <cfRule type="expression" dxfId="894" priority="905">
      <formula>INDIRECT(ADDRESS(ROW(),COLUMN()))=TRUNC(INDIRECT(ADDRESS(ROW(),COLUMN())))</formula>
    </cfRule>
  </conditionalFormatting>
  <conditionalFormatting sqref="AN56">
    <cfRule type="expression" dxfId="893" priority="904">
      <formula>INDIRECT(ADDRESS(ROW(),COLUMN()))=TRUNC(INDIRECT(ADDRESS(ROW(),COLUMN())))</formula>
    </cfRule>
  </conditionalFormatting>
  <conditionalFormatting sqref="AO56:AT56">
    <cfRule type="expression" dxfId="892" priority="903">
      <formula>INDIRECT(ADDRESS(ROW(),COLUMN()))=TRUNC(INDIRECT(ADDRESS(ROW(),COLUMN())))</formula>
    </cfRule>
  </conditionalFormatting>
  <conditionalFormatting sqref="AU56">
    <cfRule type="expression" dxfId="891" priority="902">
      <formula>INDIRECT(ADDRESS(ROW(),COLUMN()))=TRUNC(INDIRECT(ADDRESS(ROW(),COLUMN())))</formula>
    </cfRule>
  </conditionalFormatting>
  <conditionalFormatting sqref="AV56:AW56">
    <cfRule type="expression" dxfId="890" priority="901">
      <formula>INDIRECT(ADDRESS(ROW(),COLUMN()))=TRUNC(INDIRECT(ADDRESS(ROW(),COLUMN())))</formula>
    </cfRule>
  </conditionalFormatting>
  <conditionalFormatting sqref="S59">
    <cfRule type="expression" dxfId="889" priority="900">
      <formula>INDIRECT(ADDRESS(ROW(),COLUMN()))=TRUNC(INDIRECT(ADDRESS(ROW(),COLUMN())))</formula>
    </cfRule>
  </conditionalFormatting>
  <conditionalFormatting sqref="T59:Y59">
    <cfRule type="expression" dxfId="888" priority="899">
      <formula>INDIRECT(ADDRESS(ROW(),COLUMN()))=TRUNC(INDIRECT(ADDRESS(ROW(),COLUMN())))</formula>
    </cfRule>
  </conditionalFormatting>
  <conditionalFormatting sqref="Z59">
    <cfRule type="expression" dxfId="887" priority="898">
      <formula>INDIRECT(ADDRESS(ROW(),COLUMN()))=TRUNC(INDIRECT(ADDRESS(ROW(),COLUMN())))</formula>
    </cfRule>
  </conditionalFormatting>
  <conditionalFormatting sqref="AA59:AF59">
    <cfRule type="expression" dxfId="886" priority="897">
      <formula>INDIRECT(ADDRESS(ROW(),COLUMN()))=TRUNC(INDIRECT(ADDRESS(ROW(),COLUMN())))</formula>
    </cfRule>
  </conditionalFormatting>
  <conditionalFormatting sqref="AG59">
    <cfRule type="expression" dxfId="885" priority="896">
      <formula>INDIRECT(ADDRESS(ROW(),COLUMN()))=TRUNC(INDIRECT(ADDRESS(ROW(),COLUMN())))</formula>
    </cfRule>
  </conditionalFormatting>
  <conditionalFormatting sqref="AH59:AM59">
    <cfRule type="expression" dxfId="884" priority="895">
      <formula>INDIRECT(ADDRESS(ROW(),COLUMN()))=TRUNC(INDIRECT(ADDRESS(ROW(),COLUMN())))</formula>
    </cfRule>
  </conditionalFormatting>
  <conditionalFormatting sqref="AN59">
    <cfRule type="expression" dxfId="883" priority="894">
      <formula>INDIRECT(ADDRESS(ROW(),COLUMN()))=TRUNC(INDIRECT(ADDRESS(ROW(),COLUMN())))</formula>
    </cfRule>
  </conditionalFormatting>
  <conditionalFormatting sqref="AO59:AT59">
    <cfRule type="expression" dxfId="882" priority="893">
      <formula>INDIRECT(ADDRESS(ROW(),COLUMN()))=TRUNC(INDIRECT(ADDRESS(ROW(),COLUMN())))</formula>
    </cfRule>
  </conditionalFormatting>
  <conditionalFormatting sqref="AU59">
    <cfRule type="expression" dxfId="881" priority="892">
      <formula>INDIRECT(ADDRESS(ROW(),COLUMN()))=TRUNC(INDIRECT(ADDRESS(ROW(),COLUMN())))</formula>
    </cfRule>
  </conditionalFormatting>
  <conditionalFormatting sqref="AV59:AW59">
    <cfRule type="expression" dxfId="880" priority="891">
      <formula>INDIRECT(ADDRESS(ROW(),COLUMN()))=TRUNC(INDIRECT(ADDRESS(ROW(),COLUMN())))</formula>
    </cfRule>
  </conditionalFormatting>
  <conditionalFormatting sqref="S62">
    <cfRule type="expression" dxfId="879" priority="890">
      <formula>INDIRECT(ADDRESS(ROW(),COLUMN()))=TRUNC(INDIRECT(ADDRESS(ROW(),COLUMN())))</formula>
    </cfRule>
  </conditionalFormatting>
  <conditionalFormatting sqref="T62:Y62">
    <cfRule type="expression" dxfId="878" priority="889">
      <formula>INDIRECT(ADDRESS(ROW(),COLUMN()))=TRUNC(INDIRECT(ADDRESS(ROW(),COLUMN())))</formula>
    </cfRule>
  </conditionalFormatting>
  <conditionalFormatting sqref="Z62">
    <cfRule type="expression" dxfId="877" priority="888">
      <formula>INDIRECT(ADDRESS(ROW(),COLUMN()))=TRUNC(INDIRECT(ADDRESS(ROW(),COLUMN())))</formula>
    </cfRule>
  </conditionalFormatting>
  <conditionalFormatting sqref="AA62:AF62">
    <cfRule type="expression" dxfId="876" priority="887">
      <formula>INDIRECT(ADDRESS(ROW(),COLUMN()))=TRUNC(INDIRECT(ADDRESS(ROW(),COLUMN())))</formula>
    </cfRule>
  </conditionalFormatting>
  <conditionalFormatting sqref="AG62">
    <cfRule type="expression" dxfId="875" priority="886">
      <formula>INDIRECT(ADDRESS(ROW(),COLUMN()))=TRUNC(INDIRECT(ADDRESS(ROW(),COLUMN())))</formula>
    </cfRule>
  </conditionalFormatting>
  <conditionalFormatting sqref="AH62:AM62">
    <cfRule type="expression" dxfId="874" priority="885">
      <formula>INDIRECT(ADDRESS(ROW(),COLUMN()))=TRUNC(INDIRECT(ADDRESS(ROW(),COLUMN())))</formula>
    </cfRule>
  </conditionalFormatting>
  <conditionalFormatting sqref="AN62">
    <cfRule type="expression" dxfId="873" priority="884">
      <formula>INDIRECT(ADDRESS(ROW(),COLUMN()))=TRUNC(INDIRECT(ADDRESS(ROW(),COLUMN())))</formula>
    </cfRule>
  </conditionalFormatting>
  <conditionalFormatting sqref="AO62:AT62">
    <cfRule type="expression" dxfId="872" priority="883">
      <formula>INDIRECT(ADDRESS(ROW(),COLUMN()))=TRUNC(INDIRECT(ADDRESS(ROW(),COLUMN())))</formula>
    </cfRule>
  </conditionalFormatting>
  <conditionalFormatting sqref="AU62">
    <cfRule type="expression" dxfId="871" priority="882">
      <formula>INDIRECT(ADDRESS(ROW(),COLUMN()))=TRUNC(INDIRECT(ADDRESS(ROW(),COLUMN())))</formula>
    </cfRule>
  </conditionalFormatting>
  <conditionalFormatting sqref="AV62:AW62">
    <cfRule type="expression" dxfId="870" priority="881">
      <formula>INDIRECT(ADDRESS(ROW(),COLUMN()))=TRUNC(INDIRECT(ADDRESS(ROW(),COLUMN())))</formula>
    </cfRule>
  </conditionalFormatting>
  <conditionalFormatting sqref="S65">
    <cfRule type="expression" dxfId="869" priority="880">
      <formula>INDIRECT(ADDRESS(ROW(),COLUMN()))=TRUNC(INDIRECT(ADDRESS(ROW(),COLUMN())))</formula>
    </cfRule>
  </conditionalFormatting>
  <conditionalFormatting sqref="T65:Y65">
    <cfRule type="expression" dxfId="868" priority="879">
      <formula>INDIRECT(ADDRESS(ROW(),COLUMN()))=TRUNC(INDIRECT(ADDRESS(ROW(),COLUMN())))</formula>
    </cfRule>
  </conditionalFormatting>
  <conditionalFormatting sqref="Z65">
    <cfRule type="expression" dxfId="867" priority="878">
      <formula>INDIRECT(ADDRESS(ROW(),COLUMN()))=TRUNC(INDIRECT(ADDRESS(ROW(),COLUMN())))</formula>
    </cfRule>
  </conditionalFormatting>
  <conditionalFormatting sqref="AA65:AF65">
    <cfRule type="expression" dxfId="866" priority="877">
      <formula>INDIRECT(ADDRESS(ROW(),COLUMN()))=TRUNC(INDIRECT(ADDRESS(ROW(),COLUMN())))</formula>
    </cfRule>
  </conditionalFormatting>
  <conditionalFormatting sqref="AG65">
    <cfRule type="expression" dxfId="865" priority="876">
      <formula>INDIRECT(ADDRESS(ROW(),COLUMN()))=TRUNC(INDIRECT(ADDRESS(ROW(),COLUMN())))</formula>
    </cfRule>
  </conditionalFormatting>
  <conditionalFormatting sqref="AH65:AM65">
    <cfRule type="expression" dxfId="864" priority="875">
      <formula>INDIRECT(ADDRESS(ROW(),COLUMN()))=TRUNC(INDIRECT(ADDRESS(ROW(),COLUMN())))</formula>
    </cfRule>
  </conditionalFormatting>
  <conditionalFormatting sqref="AN65">
    <cfRule type="expression" dxfId="863" priority="874">
      <formula>INDIRECT(ADDRESS(ROW(),COLUMN()))=TRUNC(INDIRECT(ADDRESS(ROW(),COLUMN())))</formula>
    </cfRule>
  </conditionalFormatting>
  <conditionalFormatting sqref="AO65:AT65">
    <cfRule type="expression" dxfId="862" priority="873">
      <formula>INDIRECT(ADDRESS(ROW(),COLUMN()))=TRUNC(INDIRECT(ADDRESS(ROW(),COLUMN())))</formula>
    </cfRule>
  </conditionalFormatting>
  <conditionalFormatting sqref="AU65">
    <cfRule type="expression" dxfId="861" priority="872">
      <formula>INDIRECT(ADDRESS(ROW(),COLUMN()))=TRUNC(INDIRECT(ADDRESS(ROW(),COLUMN())))</formula>
    </cfRule>
  </conditionalFormatting>
  <conditionalFormatting sqref="AV65:AW65">
    <cfRule type="expression" dxfId="860" priority="871">
      <formula>INDIRECT(ADDRESS(ROW(),COLUMN()))=TRUNC(INDIRECT(ADDRESS(ROW(),COLUMN())))</formula>
    </cfRule>
  </conditionalFormatting>
  <conditionalFormatting sqref="S68">
    <cfRule type="expression" dxfId="859" priority="870">
      <formula>INDIRECT(ADDRESS(ROW(),COLUMN()))=TRUNC(INDIRECT(ADDRESS(ROW(),COLUMN())))</formula>
    </cfRule>
  </conditionalFormatting>
  <conditionalFormatting sqref="T68:Y68">
    <cfRule type="expression" dxfId="858" priority="869">
      <formula>INDIRECT(ADDRESS(ROW(),COLUMN()))=TRUNC(INDIRECT(ADDRESS(ROW(),COLUMN())))</formula>
    </cfRule>
  </conditionalFormatting>
  <conditionalFormatting sqref="Z68">
    <cfRule type="expression" dxfId="857" priority="868">
      <formula>INDIRECT(ADDRESS(ROW(),COLUMN()))=TRUNC(INDIRECT(ADDRESS(ROW(),COLUMN())))</formula>
    </cfRule>
  </conditionalFormatting>
  <conditionalFormatting sqref="AA68:AF68">
    <cfRule type="expression" dxfId="856" priority="867">
      <formula>INDIRECT(ADDRESS(ROW(),COLUMN()))=TRUNC(INDIRECT(ADDRESS(ROW(),COLUMN())))</formula>
    </cfRule>
  </conditionalFormatting>
  <conditionalFormatting sqref="AG68">
    <cfRule type="expression" dxfId="855" priority="866">
      <formula>INDIRECT(ADDRESS(ROW(),COLUMN()))=TRUNC(INDIRECT(ADDRESS(ROW(),COLUMN())))</formula>
    </cfRule>
  </conditionalFormatting>
  <conditionalFormatting sqref="AH68:AM68">
    <cfRule type="expression" dxfId="854" priority="865">
      <formula>INDIRECT(ADDRESS(ROW(),COLUMN()))=TRUNC(INDIRECT(ADDRESS(ROW(),COLUMN())))</formula>
    </cfRule>
  </conditionalFormatting>
  <conditionalFormatting sqref="AN68">
    <cfRule type="expression" dxfId="853" priority="864">
      <formula>INDIRECT(ADDRESS(ROW(),COLUMN()))=TRUNC(INDIRECT(ADDRESS(ROW(),COLUMN())))</formula>
    </cfRule>
  </conditionalFormatting>
  <conditionalFormatting sqref="AO68:AT68">
    <cfRule type="expression" dxfId="852" priority="863">
      <formula>INDIRECT(ADDRESS(ROW(),COLUMN()))=TRUNC(INDIRECT(ADDRESS(ROW(),COLUMN())))</formula>
    </cfRule>
  </conditionalFormatting>
  <conditionalFormatting sqref="AU68">
    <cfRule type="expression" dxfId="851" priority="862">
      <formula>INDIRECT(ADDRESS(ROW(),COLUMN()))=TRUNC(INDIRECT(ADDRESS(ROW(),COLUMN())))</formula>
    </cfRule>
  </conditionalFormatting>
  <conditionalFormatting sqref="AV68:AW68">
    <cfRule type="expression" dxfId="850" priority="861">
      <formula>INDIRECT(ADDRESS(ROW(),COLUMN()))=TRUNC(INDIRECT(ADDRESS(ROW(),COLUMN())))</formula>
    </cfRule>
  </conditionalFormatting>
  <conditionalFormatting sqref="S71">
    <cfRule type="expression" dxfId="849" priority="860">
      <formula>INDIRECT(ADDRESS(ROW(),COLUMN()))=TRUNC(INDIRECT(ADDRESS(ROW(),COLUMN())))</formula>
    </cfRule>
  </conditionalFormatting>
  <conditionalFormatting sqref="T71:Y71">
    <cfRule type="expression" dxfId="848" priority="859">
      <formula>INDIRECT(ADDRESS(ROW(),COLUMN()))=TRUNC(INDIRECT(ADDRESS(ROW(),COLUMN())))</formula>
    </cfRule>
  </conditionalFormatting>
  <conditionalFormatting sqref="Z71">
    <cfRule type="expression" dxfId="847" priority="858">
      <formula>INDIRECT(ADDRESS(ROW(),COLUMN()))=TRUNC(INDIRECT(ADDRESS(ROW(),COLUMN())))</formula>
    </cfRule>
  </conditionalFormatting>
  <conditionalFormatting sqref="AA71:AF71">
    <cfRule type="expression" dxfId="846" priority="857">
      <formula>INDIRECT(ADDRESS(ROW(),COLUMN()))=TRUNC(INDIRECT(ADDRESS(ROW(),COLUMN())))</formula>
    </cfRule>
  </conditionalFormatting>
  <conditionalFormatting sqref="AG71">
    <cfRule type="expression" dxfId="845" priority="856">
      <formula>INDIRECT(ADDRESS(ROW(),COLUMN()))=TRUNC(INDIRECT(ADDRESS(ROW(),COLUMN())))</formula>
    </cfRule>
  </conditionalFormatting>
  <conditionalFormatting sqref="AH71:AM71">
    <cfRule type="expression" dxfId="844" priority="855">
      <formula>INDIRECT(ADDRESS(ROW(),COLUMN()))=TRUNC(INDIRECT(ADDRESS(ROW(),COLUMN())))</formula>
    </cfRule>
  </conditionalFormatting>
  <conditionalFormatting sqref="AN71">
    <cfRule type="expression" dxfId="843" priority="854">
      <formula>INDIRECT(ADDRESS(ROW(),COLUMN()))=TRUNC(INDIRECT(ADDRESS(ROW(),COLUMN())))</formula>
    </cfRule>
  </conditionalFormatting>
  <conditionalFormatting sqref="AO71:AT71">
    <cfRule type="expression" dxfId="842" priority="853">
      <formula>INDIRECT(ADDRESS(ROW(),COLUMN()))=TRUNC(INDIRECT(ADDRESS(ROW(),COLUMN())))</formula>
    </cfRule>
  </conditionalFormatting>
  <conditionalFormatting sqref="AU71">
    <cfRule type="expression" dxfId="841" priority="852">
      <formula>INDIRECT(ADDRESS(ROW(),COLUMN()))=TRUNC(INDIRECT(ADDRESS(ROW(),COLUMN())))</formula>
    </cfRule>
  </conditionalFormatting>
  <conditionalFormatting sqref="AV71:AW71">
    <cfRule type="expression" dxfId="840" priority="851">
      <formula>INDIRECT(ADDRESS(ROW(),COLUMN()))=TRUNC(INDIRECT(ADDRESS(ROW(),COLUMN())))</formula>
    </cfRule>
  </conditionalFormatting>
  <conditionalFormatting sqref="S74">
    <cfRule type="expression" dxfId="839" priority="850">
      <formula>INDIRECT(ADDRESS(ROW(),COLUMN()))=TRUNC(INDIRECT(ADDRESS(ROW(),COLUMN())))</formula>
    </cfRule>
  </conditionalFormatting>
  <conditionalFormatting sqref="T74:Y74">
    <cfRule type="expression" dxfId="838" priority="849">
      <formula>INDIRECT(ADDRESS(ROW(),COLUMN()))=TRUNC(INDIRECT(ADDRESS(ROW(),COLUMN())))</formula>
    </cfRule>
  </conditionalFormatting>
  <conditionalFormatting sqref="Z74">
    <cfRule type="expression" dxfId="837" priority="848">
      <formula>INDIRECT(ADDRESS(ROW(),COLUMN()))=TRUNC(INDIRECT(ADDRESS(ROW(),COLUMN())))</formula>
    </cfRule>
  </conditionalFormatting>
  <conditionalFormatting sqref="AA74:AF74">
    <cfRule type="expression" dxfId="836" priority="847">
      <formula>INDIRECT(ADDRESS(ROW(),COLUMN()))=TRUNC(INDIRECT(ADDRESS(ROW(),COLUMN())))</formula>
    </cfRule>
  </conditionalFormatting>
  <conditionalFormatting sqref="AG74">
    <cfRule type="expression" dxfId="835" priority="846">
      <formula>INDIRECT(ADDRESS(ROW(),COLUMN()))=TRUNC(INDIRECT(ADDRESS(ROW(),COLUMN())))</formula>
    </cfRule>
  </conditionalFormatting>
  <conditionalFormatting sqref="AH74:AM74">
    <cfRule type="expression" dxfId="834" priority="845">
      <formula>INDIRECT(ADDRESS(ROW(),COLUMN()))=TRUNC(INDIRECT(ADDRESS(ROW(),COLUMN())))</formula>
    </cfRule>
  </conditionalFormatting>
  <conditionalFormatting sqref="AN74">
    <cfRule type="expression" dxfId="833" priority="844">
      <formula>INDIRECT(ADDRESS(ROW(),COLUMN()))=TRUNC(INDIRECT(ADDRESS(ROW(),COLUMN())))</formula>
    </cfRule>
  </conditionalFormatting>
  <conditionalFormatting sqref="AO74:AT74">
    <cfRule type="expression" dxfId="832" priority="843">
      <formula>INDIRECT(ADDRESS(ROW(),COLUMN()))=TRUNC(INDIRECT(ADDRESS(ROW(),COLUMN())))</formula>
    </cfRule>
  </conditionalFormatting>
  <conditionalFormatting sqref="AU74">
    <cfRule type="expression" dxfId="831" priority="842">
      <formula>INDIRECT(ADDRESS(ROW(),COLUMN()))=TRUNC(INDIRECT(ADDRESS(ROW(),COLUMN())))</formula>
    </cfRule>
  </conditionalFormatting>
  <conditionalFormatting sqref="AV74:AW74">
    <cfRule type="expression" dxfId="830" priority="841">
      <formula>INDIRECT(ADDRESS(ROW(),COLUMN()))=TRUNC(INDIRECT(ADDRESS(ROW(),COLUMN())))</formula>
    </cfRule>
  </conditionalFormatting>
  <conditionalFormatting sqref="S77">
    <cfRule type="expression" dxfId="829" priority="840">
      <formula>INDIRECT(ADDRESS(ROW(),COLUMN()))=TRUNC(INDIRECT(ADDRESS(ROW(),COLUMN())))</formula>
    </cfRule>
  </conditionalFormatting>
  <conditionalFormatting sqref="T77:Y77">
    <cfRule type="expression" dxfId="828" priority="839">
      <formula>INDIRECT(ADDRESS(ROW(),COLUMN()))=TRUNC(INDIRECT(ADDRESS(ROW(),COLUMN())))</formula>
    </cfRule>
  </conditionalFormatting>
  <conditionalFormatting sqref="Z77">
    <cfRule type="expression" dxfId="827" priority="838">
      <formula>INDIRECT(ADDRESS(ROW(),COLUMN()))=TRUNC(INDIRECT(ADDRESS(ROW(),COLUMN())))</formula>
    </cfRule>
  </conditionalFormatting>
  <conditionalFormatting sqref="AA77:AF77">
    <cfRule type="expression" dxfId="826" priority="837">
      <formula>INDIRECT(ADDRESS(ROW(),COLUMN()))=TRUNC(INDIRECT(ADDRESS(ROW(),COLUMN())))</formula>
    </cfRule>
  </conditionalFormatting>
  <conditionalFormatting sqref="AG77">
    <cfRule type="expression" dxfId="825" priority="836">
      <formula>INDIRECT(ADDRESS(ROW(),COLUMN()))=TRUNC(INDIRECT(ADDRESS(ROW(),COLUMN())))</formula>
    </cfRule>
  </conditionalFormatting>
  <conditionalFormatting sqref="AH77:AM77">
    <cfRule type="expression" dxfId="824" priority="835">
      <formula>INDIRECT(ADDRESS(ROW(),COLUMN()))=TRUNC(INDIRECT(ADDRESS(ROW(),COLUMN())))</formula>
    </cfRule>
  </conditionalFormatting>
  <conditionalFormatting sqref="AN77">
    <cfRule type="expression" dxfId="823" priority="834">
      <formula>INDIRECT(ADDRESS(ROW(),COLUMN()))=TRUNC(INDIRECT(ADDRESS(ROW(),COLUMN())))</formula>
    </cfRule>
  </conditionalFormatting>
  <conditionalFormatting sqref="AO77:AT77">
    <cfRule type="expression" dxfId="822" priority="833">
      <formula>INDIRECT(ADDRESS(ROW(),COLUMN()))=TRUNC(INDIRECT(ADDRESS(ROW(),COLUMN())))</formula>
    </cfRule>
  </conditionalFormatting>
  <conditionalFormatting sqref="AU77">
    <cfRule type="expression" dxfId="821" priority="832">
      <formula>INDIRECT(ADDRESS(ROW(),COLUMN()))=TRUNC(INDIRECT(ADDRESS(ROW(),COLUMN())))</formula>
    </cfRule>
  </conditionalFormatting>
  <conditionalFormatting sqref="AV77:AW77">
    <cfRule type="expression" dxfId="820" priority="831">
      <formula>INDIRECT(ADDRESS(ROW(),COLUMN()))=TRUNC(INDIRECT(ADDRESS(ROW(),COLUMN())))</formula>
    </cfRule>
  </conditionalFormatting>
  <conditionalFormatting sqref="S80">
    <cfRule type="expression" dxfId="819" priority="830">
      <formula>INDIRECT(ADDRESS(ROW(),COLUMN()))=TRUNC(INDIRECT(ADDRESS(ROW(),COLUMN())))</formula>
    </cfRule>
  </conditionalFormatting>
  <conditionalFormatting sqref="T80:Y80">
    <cfRule type="expression" dxfId="818" priority="829">
      <formula>INDIRECT(ADDRESS(ROW(),COLUMN()))=TRUNC(INDIRECT(ADDRESS(ROW(),COLUMN())))</formula>
    </cfRule>
  </conditionalFormatting>
  <conditionalFormatting sqref="Z80">
    <cfRule type="expression" dxfId="817" priority="828">
      <formula>INDIRECT(ADDRESS(ROW(),COLUMN()))=TRUNC(INDIRECT(ADDRESS(ROW(),COLUMN())))</formula>
    </cfRule>
  </conditionalFormatting>
  <conditionalFormatting sqref="AA80:AF80">
    <cfRule type="expression" dxfId="816" priority="827">
      <formula>INDIRECT(ADDRESS(ROW(),COLUMN()))=TRUNC(INDIRECT(ADDRESS(ROW(),COLUMN())))</formula>
    </cfRule>
  </conditionalFormatting>
  <conditionalFormatting sqref="AG80">
    <cfRule type="expression" dxfId="815" priority="826">
      <formula>INDIRECT(ADDRESS(ROW(),COLUMN()))=TRUNC(INDIRECT(ADDRESS(ROW(),COLUMN())))</formula>
    </cfRule>
  </conditionalFormatting>
  <conditionalFormatting sqref="AH80:AM80">
    <cfRule type="expression" dxfId="814" priority="825">
      <formula>INDIRECT(ADDRESS(ROW(),COLUMN()))=TRUNC(INDIRECT(ADDRESS(ROW(),COLUMN())))</formula>
    </cfRule>
  </conditionalFormatting>
  <conditionalFormatting sqref="AN80">
    <cfRule type="expression" dxfId="813" priority="824">
      <formula>INDIRECT(ADDRESS(ROW(),COLUMN()))=TRUNC(INDIRECT(ADDRESS(ROW(),COLUMN())))</formula>
    </cfRule>
  </conditionalFormatting>
  <conditionalFormatting sqref="AO80:AT80">
    <cfRule type="expression" dxfId="812" priority="823">
      <formula>INDIRECT(ADDRESS(ROW(),COLUMN()))=TRUNC(INDIRECT(ADDRESS(ROW(),COLUMN())))</formula>
    </cfRule>
  </conditionalFormatting>
  <conditionalFormatting sqref="AU80">
    <cfRule type="expression" dxfId="811" priority="822">
      <formula>INDIRECT(ADDRESS(ROW(),COLUMN()))=TRUNC(INDIRECT(ADDRESS(ROW(),COLUMN())))</formula>
    </cfRule>
  </conditionalFormatting>
  <conditionalFormatting sqref="AV80:AW80">
    <cfRule type="expression" dxfId="810" priority="821">
      <formula>INDIRECT(ADDRESS(ROW(),COLUMN()))=TRUNC(INDIRECT(ADDRESS(ROW(),COLUMN())))</formula>
    </cfRule>
  </conditionalFormatting>
  <conditionalFormatting sqref="S83">
    <cfRule type="expression" dxfId="809" priority="820">
      <formula>INDIRECT(ADDRESS(ROW(),COLUMN()))=TRUNC(INDIRECT(ADDRESS(ROW(),COLUMN())))</formula>
    </cfRule>
  </conditionalFormatting>
  <conditionalFormatting sqref="T83:Y83">
    <cfRule type="expression" dxfId="808" priority="819">
      <formula>INDIRECT(ADDRESS(ROW(),COLUMN()))=TRUNC(INDIRECT(ADDRESS(ROW(),COLUMN())))</formula>
    </cfRule>
  </conditionalFormatting>
  <conditionalFormatting sqref="Z83">
    <cfRule type="expression" dxfId="807" priority="818">
      <formula>INDIRECT(ADDRESS(ROW(),COLUMN()))=TRUNC(INDIRECT(ADDRESS(ROW(),COLUMN())))</formula>
    </cfRule>
  </conditionalFormatting>
  <conditionalFormatting sqref="AA83:AF83">
    <cfRule type="expression" dxfId="806" priority="817">
      <formula>INDIRECT(ADDRESS(ROW(),COLUMN()))=TRUNC(INDIRECT(ADDRESS(ROW(),COLUMN())))</formula>
    </cfRule>
  </conditionalFormatting>
  <conditionalFormatting sqref="AG83">
    <cfRule type="expression" dxfId="805" priority="816">
      <formula>INDIRECT(ADDRESS(ROW(),COLUMN()))=TRUNC(INDIRECT(ADDRESS(ROW(),COLUMN())))</formula>
    </cfRule>
  </conditionalFormatting>
  <conditionalFormatting sqref="AH83:AM83">
    <cfRule type="expression" dxfId="804" priority="815">
      <formula>INDIRECT(ADDRESS(ROW(),COLUMN()))=TRUNC(INDIRECT(ADDRESS(ROW(),COLUMN())))</formula>
    </cfRule>
  </conditionalFormatting>
  <conditionalFormatting sqref="AN83">
    <cfRule type="expression" dxfId="803" priority="814">
      <formula>INDIRECT(ADDRESS(ROW(),COLUMN()))=TRUNC(INDIRECT(ADDRESS(ROW(),COLUMN())))</formula>
    </cfRule>
  </conditionalFormatting>
  <conditionalFormatting sqref="AO83:AT83">
    <cfRule type="expression" dxfId="802" priority="813">
      <formula>INDIRECT(ADDRESS(ROW(),COLUMN()))=TRUNC(INDIRECT(ADDRESS(ROW(),COLUMN())))</formula>
    </cfRule>
  </conditionalFormatting>
  <conditionalFormatting sqref="AU83">
    <cfRule type="expression" dxfId="801" priority="812">
      <formula>INDIRECT(ADDRESS(ROW(),COLUMN()))=TRUNC(INDIRECT(ADDRESS(ROW(),COLUMN())))</formula>
    </cfRule>
  </conditionalFormatting>
  <conditionalFormatting sqref="AV83:AW83">
    <cfRule type="expression" dxfId="800" priority="811">
      <formula>INDIRECT(ADDRESS(ROW(),COLUMN()))=TRUNC(INDIRECT(ADDRESS(ROW(),COLUMN())))</formula>
    </cfRule>
  </conditionalFormatting>
  <conditionalFormatting sqref="S86">
    <cfRule type="expression" dxfId="799" priority="810">
      <formula>INDIRECT(ADDRESS(ROW(),COLUMN()))=TRUNC(INDIRECT(ADDRESS(ROW(),COLUMN())))</formula>
    </cfRule>
  </conditionalFormatting>
  <conditionalFormatting sqref="T86:Y86">
    <cfRule type="expression" dxfId="798" priority="809">
      <formula>INDIRECT(ADDRESS(ROW(),COLUMN()))=TRUNC(INDIRECT(ADDRESS(ROW(),COLUMN())))</formula>
    </cfRule>
  </conditionalFormatting>
  <conditionalFormatting sqref="Z86">
    <cfRule type="expression" dxfId="797" priority="808">
      <formula>INDIRECT(ADDRESS(ROW(),COLUMN()))=TRUNC(INDIRECT(ADDRESS(ROW(),COLUMN())))</formula>
    </cfRule>
  </conditionalFormatting>
  <conditionalFormatting sqref="AA86:AF86">
    <cfRule type="expression" dxfId="796" priority="807">
      <formula>INDIRECT(ADDRESS(ROW(),COLUMN()))=TRUNC(INDIRECT(ADDRESS(ROW(),COLUMN())))</formula>
    </cfRule>
  </conditionalFormatting>
  <conditionalFormatting sqref="AG86">
    <cfRule type="expression" dxfId="795" priority="806">
      <formula>INDIRECT(ADDRESS(ROW(),COLUMN()))=TRUNC(INDIRECT(ADDRESS(ROW(),COLUMN())))</formula>
    </cfRule>
  </conditionalFormatting>
  <conditionalFormatting sqref="AH86:AM86">
    <cfRule type="expression" dxfId="794" priority="805">
      <formula>INDIRECT(ADDRESS(ROW(),COLUMN()))=TRUNC(INDIRECT(ADDRESS(ROW(),COLUMN())))</formula>
    </cfRule>
  </conditionalFormatting>
  <conditionalFormatting sqref="AN86">
    <cfRule type="expression" dxfId="793" priority="804">
      <formula>INDIRECT(ADDRESS(ROW(),COLUMN()))=TRUNC(INDIRECT(ADDRESS(ROW(),COLUMN())))</formula>
    </cfRule>
  </conditionalFormatting>
  <conditionalFormatting sqref="AO86:AT86">
    <cfRule type="expression" dxfId="792" priority="803">
      <formula>INDIRECT(ADDRESS(ROW(),COLUMN()))=TRUNC(INDIRECT(ADDRESS(ROW(),COLUMN())))</formula>
    </cfRule>
  </conditionalFormatting>
  <conditionalFormatting sqref="AU86">
    <cfRule type="expression" dxfId="791" priority="802">
      <formula>INDIRECT(ADDRESS(ROW(),COLUMN()))=TRUNC(INDIRECT(ADDRESS(ROW(),COLUMN())))</formula>
    </cfRule>
  </conditionalFormatting>
  <conditionalFormatting sqref="AV86:AW86">
    <cfRule type="expression" dxfId="790" priority="801">
      <formula>INDIRECT(ADDRESS(ROW(),COLUMN()))=TRUNC(INDIRECT(ADDRESS(ROW(),COLUMN())))</formula>
    </cfRule>
  </conditionalFormatting>
  <conditionalFormatting sqref="S89">
    <cfRule type="expression" dxfId="789" priority="800">
      <formula>INDIRECT(ADDRESS(ROW(),COLUMN()))=TRUNC(INDIRECT(ADDRESS(ROW(),COLUMN())))</formula>
    </cfRule>
  </conditionalFormatting>
  <conditionalFormatting sqref="T89:Y89">
    <cfRule type="expression" dxfId="788" priority="799">
      <formula>INDIRECT(ADDRESS(ROW(),COLUMN()))=TRUNC(INDIRECT(ADDRESS(ROW(),COLUMN())))</formula>
    </cfRule>
  </conditionalFormatting>
  <conditionalFormatting sqref="Z89">
    <cfRule type="expression" dxfId="787" priority="798">
      <formula>INDIRECT(ADDRESS(ROW(),COLUMN()))=TRUNC(INDIRECT(ADDRESS(ROW(),COLUMN())))</formula>
    </cfRule>
  </conditionalFormatting>
  <conditionalFormatting sqref="AA89:AF89">
    <cfRule type="expression" dxfId="786" priority="797">
      <formula>INDIRECT(ADDRESS(ROW(),COLUMN()))=TRUNC(INDIRECT(ADDRESS(ROW(),COLUMN())))</formula>
    </cfRule>
  </conditionalFormatting>
  <conditionalFormatting sqref="AG89">
    <cfRule type="expression" dxfId="785" priority="796">
      <formula>INDIRECT(ADDRESS(ROW(),COLUMN()))=TRUNC(INDIRECT(ADDRESS(ROW(),COLUMN())))</formula>
    </cfRule>
  </conditionalFormatting>
  <conditionalFormatting sqref="AH89:AM89">
    <cfRule type="expression" dxfId="784" priority="795">
      <formula>INDIRECT(ADDRESS(ROW(),COLUMN()))=TRUNC(INDIRECT(ADDRESS(ROW(),COLUMN())))</formula>
    </cfRule>
  </conditionalFormatting>
  <conditionalFormatting sqref="AN89">
    <cfRule type="expression" dxfId="783" priority="794">
      <formula>INDIRECT(ADDRESS(ROW(),COLUMN()))=TRUNC(INDIRECT(ADDRESS(ROW(),COLUMN())))</formula>
    </cfRule>
  </conditionalFormatting>
  <conditionalFormatting sqref="AO89:AT89">
    <cfRule type="expression" dxfId="782" priority="793">
      <formula>INDIRECT(ADDRESS(ROW(),COLUMN()))=TRUNC(INDIRECT(ADDRESS(ROW(),COLUMN())))</formula>
    </cfRule>
  </conditionalFormatting>
  <conditionalFormatting sqref="AU89">
    <cfRule type="expression" dxfId="781" priority="792">
      <formula>INDIRECT(ADDRESS(ROW(),COLUMN()))=TRUNC(INDIRECT(ADDRESS(ROW(),COLUMN())))</formula>
    </cfRule>
  </conditionalFormatting>
  <conditionalFormatting sqref="AV89:AW89">
    <cfRule type="expression" dxfId="780" priority="791">
      <formula>INDIRECT(ADDRESS(ROW(),COLUMN()))=TRUNC(INDIRECT(ADDRESS(ROW(),COLUMN())))</formula>
    </cfRule>
  </conditionalFormatting>
  <conditionalFormatting sqref="S92">
    <cfRule type="expression" dxfId="779" priority="790">
      <formula>INDIRECT(ADDRESS(ROW(),COLUMN()))=TRUNC(INDIRECT(ADDRESS(ROW(),COLUMN())))</formula>
    </cfRule>
  </conditionalFormatting>
  <conditionalFormatting sqref="T92:Y92">
    <cfRule type="expression" dxfId="778" priority="789">
      <formula>INDIRECT(ADDRESS(ROW(),COLUMN()))=TRUNC(INDIRECT(ADDRESS(ROW(),COLUMN())))</formula>
    </cfRule>
  </conditionalFormatting>
  <conditionalFormatting sqref="Z92">
    <cfRule type="expression" dxfId="777" priority="788">
      <formula>INDIRECT(ADDRESS(ROW(),COLUMN()))=TRUNC(INDIRECT(ADDRESS(ROW(),COLUMN())))</formula>
    </cfRule>
  </conditionalFormatting>
  <conditionalFormatting sqref="AA92:AF92">
    <cfRule type="expression" dxfId="776" priority="787">
      <formula>INDIRECT(ADDRESS(ROW(),COLUMN()))=TRUNC(INDIRECT(ADDRESS(ROW(),COLUMN())))</formula>
    </cfRule>
  </conditionalFormatting>
  <conditionalFormatting sqref="AG92">
    <cfRule type="expression" dxfId="775" priority="786">
      <formula>INDIRECT(ADDRESS(ROW(),COLUMN()))=TRUNC(INDIRECT(ADDRESS(ROW(),COLUMN())))</formula>
    </cfRule>
  </conditionalFormatting>
  <conditionalFormatting sqref="AH92:AM92">
    <cfRule type="expression" dxfId="774" priority="785">
      <formula>INDIRECT(ADDRESS(ROW(),COLUMN()))=TRUNC(INDIRECT(ADDRESS(ROW(),COLUMN())))</formula>
    </cfRule>
  </conditionalFormatting>
  <conditionalFormatting sqref="AN92">
    <cfRule type="expression" dxfId="773" priority="784">
      <formula>INDIRECT(ADDRESS(ROW(),COLUMN()))=TRUNC(INDIRECT(ADDRESS(ROW(),COLUMN())))</formula>
    </cfRule>
  </conditionalFormatting>
  <conditionalFormatting sqref="AO92:AT92">
    <cfRule type="expression" dxfId="772" priority="783">
      <formula>INDIRECT(ADDRESS(ROW(),COLUMN()))=TRUNC(INDIRECT(ADDRESS(ROW(),COLUMN())))</formula>
    </cfRule>
  </conditionalFormatting>
  <conditionalFormatting sqref="AU92">
    <cfRule type="expression" dxfId="771" priority="782">
      <formula>INDIRECT(ADDRESS(ROW(),COLUMN()))=TRUNC(INDIRECT(ADDRESS(ROW(),COLUMN())))</formula>
    </cfRule>
  </conditionalFormatting>
  <conditionalFormatting sqref="AV92:AW92">
    <cfRule type="expression" dxfId="770" priority="781">
      <formula>INDIRECT(ADDRESS(ROW(),COLUMN()))=TRUNC(INDIRECT(ADDRESS(ROW(),COLUMN())))</formula>
    </cfRule>
  </conditionalFormatting>
  <conditionalFormatting sqref="S95">
    <cfRule type="expression" dxfId="769" priority="780">
      <formula>INDIRECT(ADDRESS(ROW(),COLUMN()))=TRUNC(INDIRECT(ADDRESS(ROW(),COLUMN())))</formula>
    </cfRule>
  </conditionalFormatting>
  <conditionalFormatting sqref="T95:Y95">
    <cfRule type="expression" dxfId="768" priority="779">
      <formula>INDIRECT(ADDRESS(ROW(),COLUMN()))=TRUNC(INDIRECT(ADDRESS(ROW(),COLUMN())))</formula>
    </cfRule>
  </conditionalFormatting>
  <conditionalFormatting sqref="Z95">
    <cfRule type="expression" dxfId="767" priority="778">
      <formula>INDIRECT(ADDRESS(ROW(),COLUMN()))=TRUNC(INDIRECT(ADDRESS(ROW(),COLUMN())))</formula>
    </cfRule>
  </conditionalFormatting>
  <conditionalFormatting sqref="AA95:AF95">
    <cfRule type="expression" dxfId="766" priority="777">
      <formula>INDIRECT(ADDRESS(ROW(),COLUMN()))=TRUNC(INDIRECT(ADDRESS(ROW(),COLUMN())))</formula>
    </cfRule>
  </conditionalFormatting>
  <conditionalFormatting sqref="AG95">
    <cfRule type="expression" dxfId="765" priority="776">
      <formula>INDIRECT(ADDRESS(ROW(),COLUMN()))=TRUNC(INDIRECT(ADDRESS(ROW(),COLUMN())))</formula>
    </cfRule>
  </conditionalFormatting>
  <conditionalFormatting sqref="AH95:AM95">
    <cfRule type="expression" dxfId="764" priority="775">
      <formula>INDIRECT(ADDRESS(ROW(),COLUMN()))=TRUNC(INDIRECT(ADDRESS(ROW(),COLUMN())))</formula>
    </cfRule>
  </conditionalFormatting>
  <conditionalFormatting sqref="AN95">
    <cfRule type="expression" dxfId="763" priority="774">
      <formula>INDIRECT(ADDRESS(ROW(),COLUMN()))=TRUNC(INDIRECT(ADDRESS(ROW(),COLUMN())))</formula>
    </cfRule>
  </conditionalFormatting>
  <conditionalFormatting sqref="AO95:AT95">
    <cfRule type="expression" dxfId="762" priority="773">
      <formula>INDIRECT(ADDRESS(ROW(),COLUMN()))=TRUNC(INDIRECT(ADDRESS(ROW(),COLUMN())))</formula>
    </cfRule>
  </conditionalFormatting>
  <conditionalFormatting sqref="AU95">
    <cfRule type="expression" dxfId="761" priority="772">
      <formula>INDIRECT(ADDRESS(ROW(),COLUMN()))=TRUNC(INDIRECT(ADDRESS(ROW(),COLUMN())))</formula>
    </cfRule>
  </conditionalFormatting>
  <conditionalFormatting sqref="AV95:AW95">
    <cfRule type="expression" dxfId="760" priority="771">
      <formula>INDIRECT(ADDRESS(ROW(),COLUMN()))=TRUNC(INDIRECT(ADDRESS(ROW(),COLUMN())))</formula>
    </cfRule>
  </conditionalFormatting>
  <conditionalFormatting sqref="S98">
    <cfRule type="expression" dxfId="759" priority="770">
      <formula>INDIRECT(ADDRESS(ROW(),COLUMN()))=TRUNC(INDIRECT(ADDRESS(ROW(),COLUMN())))</formula>
    </cfRule>
  </conditionalFormatting>
  <conditionalFormatting sqref="T98:Y98">
    <cfRule type="expression" dxfId="758" priority="769">
      <formula>INDIRECT(ADDRESS(ROW(),COLUMN()))=TRUNC(INDIRECT(ADDRESS(ROW(),COLUMN())))</formula>
    </cfRule>
  </conditionalFormatting>
  <conditionalFormatting sqref="Z98">
    <cfRule type="expression" dxfId="757" priority="768">
      <formula>INDIRECT(ADDRESS(ROW(),COLUMN()))=TRUNC(INDIRECT(ADDRESS(ROW(),COLUMN())))</formula>
    </cfRule>
  </conditionalFormatting>
  <conditionalFormatting sqref="AA98:AF98">
    <cfRule type="expression" dxfId="756" priority="767">
      <formula>INDIRECT(ADDRESS(ROW(),COLUMN()))=TRUNC(INDIRECT(ADDRESS(ROW(),COLUMN())))</formula>
    </cfRule>
  </conditionalFormatting>
  <conditionalFormatting sqref="AG98">
    <cfRule type="expression" dxfId="755" priority="766">
      <formula>INDIRECT(ADDRESS(ROW(),COLUMN()))=TRUNC(INDIRECT(ADDRESS(ROW(),COLUMN())))</formula>
    </cfRule>
  </conditionalFormatting>
  <conditionalFormatting sqref="AH98:AM98">
    <cfRule type="expression" dxfId="754" priority="765">
      <formula>INDIRECT(ADDRESS(ROW(),COLUMN()))=TRUNC(INDIRECT(ADDRESS(ROW(),COLUMN())))</formula>
    </cfRule>
  </conditionalFormatting>
  <conditionalFormatting sqref="AN98">
    <cfRule type="expression" dxfId="753" priority="764">
      <formula>INDIRECT(ADDRESS(ROW(),COLUMN()))=TRUNC(INDIRECT(ADDRESS(ROW(),COLUMN())))</formula>
    </cfRule>
  </conditionalFormatting>
  <conditionalFormatting sqref="AO98:AT98">
    <cfRule type="expression" dxfId="752" priority="763">
      <formula>INDIRECT(ADDRESS(ROW(),COLUMN()))=TRUNC(INDIRECT(ADDRESS(ROW(),COLUMN())))</formula>
    </cfRule>
  </conditionalFormatting>
  <conditionalFormatting sqref="AU98">
    <cfRule type="expression" dxfId="751" priority="762">
      <formula>INDIRECT(ADDRESS(ROW(),COLUMN()))=TRUNC(INDIRECT(ADDRESS(ROW(),COLUMN())))</formula>
    </cfRule>
  </conditionalFormatting>
  <conditionalFormatting sqref="AV98:AW98">
    <cfRule type="expression" dxfId="750" priority="761">
      <formula>INDIRECT(ADDRESS(ROW(),COLUMN()))=TRUNC(INDIRECT(ADDRESS(ROW(),COLUMN())))</formula>
    </cfRule>
  </conditionalFormatting>
  <conditionalFormatting sqref="S101">
    <cfRule type="expression" dxfId="749" priority="760">
      <formula>INDIRECT(ADDRESS(ROW(),COLUMN()))=TRUNC(INDIRECT(ADDRESS(ROW(),COLUMN())))</formula>
    </cfRule>
  </conditionalFormatting>
  <conditionalFormatting sqref="T101:Y101">
    <cfRule type="expression" dxfId="748" priority="759">
      <formula>INDIRECT(ADDRESS(ROW(),COLUMN()))=TRUNC(INDIRECT(ADDRESS(ROW(),COLUMN())))</formula>
    </cfRule>
  </conditionalFormatting>
  <conditionalFormatting sqref="Z101">
    <cfRule type="expression" dxfId="747" priority="758">
      <formula>INDIRECT(ADDRESS(ROW(),COLUMN()))=TRUNC(INDIRECT(ADDRESS(ROW(),COLUMN())))</formula>
    </cfRule>
  </conditionalFormatting>
  <conditionalFormatting sqref="AA101:AF101">
    <cfRule type="expression" dxfId="746" priority="757">
      <formula>INDIRECT(ADDRESS(ROW(),COLUMN()))=TRUNC(INDIRECT(ADDRESS(ROW(),COLUMN())))</formula>
    </cfRule>
  </conditionalFormatting>
  <conditionalFormatting sqref="AG101">
    <cfRule type="expression" dxfId="745" priority="756">
      <formula>INDIRECT(ADDRESS(ROW(),COLUMN()))=TRUNC(INDIRECT(ADDRESS(ROW(),COLUMN())))</formula>
    </cfRule>
  </conditionalFormatting>
  <conditionalFormatting sqref="AH101:AM101">
    <cfRule type="expression" dxfId="744" priority="755">
      <formula>INDIRECT(ADDRESS(ROW(),COLUMN()))=TRUNC(INDIRECT(ADDRESS(ROW(),COLUMN())))</formula>
    </cfRule>
  </conditionalFormatting>
  <conditionalFormatting sqref="AN101">
    <cfRule type="expression" dxfId="743" priority="754">
      <formula>INDIRECT(ADDRESS(ROW(),COLUMN()))=TRUNC(INDIRECT(ADDRESS(ROW(),COLUMN())))</formula>
    </cfRule>
  </conditionalFormatting>
  <conditionalFormatting sqref="AO101:AT101">
    <cfRule type="expression" dxfId="742" priority="753">
      <formula>INDIRECT(ADDRESS(ROW(),COLUMN()))=TRUNC(INDIRECT(ADDRESS(ROW(),COLUMN())))</formula>
    </cfRule>
  </conditionalFormatting>
  <conditionalFormatting sqref="AU101">
    <cfRule type="expression" dxfId="741" priority="752">
      <formula>INDIRECT(ADDRESS(ROW(),COLUMN()))=TRUNC(INDIRECT(ADDRESS(ROW(),COLUMN())))</formula>
    </cfRule>
  </conditionalFormatting>
  <conditionalFormatting sqref="AV101:AW101">
    <cfRule type="expression" dxfId="740" priority="751">
      <formula>INDIRECT(ADDRESS(ROW(),COLUMN()))=TRUNC(INDIRECT(ADDRESS(ROW(),COLUMN())))</formula>
    </cfRule>
  </conditionalFormatting>
  <conditionalFormatting sqref="S104">
    <cfRule type="expression" dxfId="739" priority="750">
      <formula>INDIRECT(ADDRESS(ROW(),COLUMN()))=TRUNC(INDIRECT(ADDRESS(ROW(),COLUMN())))</formula>
    </cfRule>
  </conditionalFormatting>
  <conditionalFormatting sqref="T104:Y104">
    <cfRule type="expression" dxfId="738" priority="749">
      <formula>INDIRECT(ADDRESS(ROW(),COLUMN()))=TRUNC(INDIRECT(ADDRESS(ROW(),COLUMN())))</formula>
    </cfRule>
  </conditionalFormatting>
  <conditionalFormatting sqref="Z104">
    <cfRule type="expression" dxfId="737" priority="748">
      <formula>INDIRECT(ADDRESS(ROW(),COLUMN()))=TRUNC(INDIRECT(ADDRESS(ROW(),COLUMN())))</formula>
    </cfRule>
  </conditionalFormatting>
  <conditionalFormatting sqref="AA104:AF104">
    <cfRule type="expression" dxfId="736" priority="747">
      <formula>INDIRECT(ADDRESS(ROW(),COLUMN()))=TRUNC(INDIRECT(ADDRESS(ROW(),COLUMN())))</formula>
    </cfRule>
  </conditionalFormatting>
  <conditionalFormatting sqref="AG104">
    <cfRule type="expression" dxfId="735" priority="746">
      <formula>INDIRECT(ADDRESS(ROW(),COLUMN()))=TRUNC(INDIRECT(ADDRESS(ROW(),COLUMN())))</formula>
    </cfRule>
  </conditionalFormatting>
  <conditionalFormatting sqref="AH104:AM104">
    <cfRule type="expression" dxfId="734" priority="745">
      <formula>INDIRECT(ADDRESS(ROW(),COLUMN()))=TRUNC(INDIRECT(ADDRESS(ROW(),COLUMN())))</formula>
    </cfRule>
  </conditionalFormatting>
  <conditionalFormatting sqref="AN104">
    <cfRule type="expression" dxfId="733" priority="744">
      <formula>INDIRECT(ADDRESS(ROW(),COLUMN()))=TRUNC(INDIRECT(ADDRESS(ROW(),COLUMN())))</formula>
    </cfRule>
  </conditionalFormatting>
  <conditionalFormatting sqref="AO104:AT104">
    <cfRule type="expression" dxfId="732" priority="743">
      <formula>INDIRECT(ADDRESS(ROW(),COLUMN()))=TRUNC(INDIRECT(ADDRESS(ROW(),COLUMN())))</formula>
    </cfRule>
  </conditionalFormatting>
  <conditionalFormatting sqref="AU104">
    <cfRule type="expression" dxfId="731" priority="742">
      <formula>INDIRECT(ADDRESS(ROW(),COLUMN()))=TRUNC(INDIRECT(ADDRESS(ROW(),COLUMN())))</formula>
    </cfRule>
  </conditionalFormatting>
  <conditionalFormatting sqref="AV104:AW104">
    <cfRule type="expression" dxfId="730" priority="741">
      <formula>INDIRECT(ADDRESS(ROW(),COLUMN()))=TRUNC(INDIRECT(ADDRESS(ROW(),COLUMN())))</formula>
    </cfRule>
  </conditionalFormatting>
  <conditionalFormatting sqref="S107">
    <cfRule type="expression" dxfId="729" priority="740">
      <formula>INDIRECT(ADDRESS(ROW(),COLUMN()))=TRUNC(INDIRECT(ADDRESS(ROW(),COLUMN())))</formula>
    </cfRule>
  </conditionalFormatting>
  <conditionalFormatting sqref="T107:Y107">
    <cfRule type="expression" dxfId="728" priority="739">
      <formula>INDIRECT(ADDRESS(ROW(),COLUMN()))=TRUNC(INDIRECT(ADDRESS(ROW(),COLUMN())))</formula>
    </cfRule>
  </conditionalFormatting>
  <conditionalFormatting sqref="Z107">
    <cfRule type="expression" dxfId="727" priority="738">
      <formula>INDIRECT(ADDRESS(ROW(),COLUMN()))=TRUNC(INDIRECT(ADDRESS(ROW(),COLUMN())))</formula>
    </cfRule>
  </conditionalFormatting>
  <conditionalFormatting sqref="AA107:AF107">
    <cfRule type="expression" dxfId="726" priority="737">
      <formula>INDIRECT(ADDRESS(ROW(),COLUMN()))=TRUNC(INDIRECT(ADDRESS(ROW(),COLUMN())))</formula>
    </cfRule>
  </conditionalFormatting>
  <conditionalFormatting sqref="AG107">
    <cfRule type="expression" dxfId="725" priority="736">
      <formula>INDIRECT(ADDRESS(ROW(),COLUMN()))=TRUNC(INDIRECT(ADDRESS(ROW(),COLUMN())))</formula>
    </cfRule>
  </conditionalFormatting>
  <conditionalFormatting sqref="AH107:AM107">
    <cfRule type="expression" dxfId="724" priority="735">
      <formula>INDIRECT(ADDRESS(ROW(),COLUMN()))=TRUNC(INDIRECT(ADDRESS(ROW(),COLUMN())))</formula>
    </cfRule>
  </conditionalFormatting>
  <conditionalFormatting sqref="AN107">
    <cfRule type="expression" dxfId="723" priority="734">
      <formula>INDIRECT(ADDRESS(ROW(),COLUMN()))=TRUNC(INDIRECT(ADDRESS(ROW(),COLUMN())))</formula>
    </cfRule>
  </conditionalFormatting>
  <conditionalFormatting sqref="AO107:AT107">
    <cfRule type="expression" dxfId="722" priority="733">
      <formula>INDIRECT(ADDRESS(ROW(),COLUMN()))=TRUNC(INDIRECT(ADDRESS(ROW(),COLUMN())))</formula>
    </cfRule>
  </conditionalFormatting>
  <conditionalFormatting sqref="AU107">
    <cfRule type="expression" dxfId="721" priority="732">
      <formula>INDIRECT(ADDRESS(ROW(),COLUMN()))=TRUNC(INDIRECT(ADDRESS(ROW(),COLUMN())))</formula>
    </cfRule>
  </conditionalFormatting>
  <conditionalFormatting sqref="AV107:AW107">
    <cfRule type="expression" dxfId="720" priority="731">
      <formula>INDIRECT(ADDRESS(ROW(),COLUMN()))=TRUNC(INDIRECT(ADDRESS(ROW(),COLUMN())))</formula>
    </cfRule>
  </conditionalFormatting>
  <conditionalFormatting sqref="S110">
    <cfRule type="expression" dxfId="719" priority="730">
      <formula>INDIRECT(ADDRESS(ROW(),COLUMN()))=TRUNC(INDIRECT(ADDRESS(ROW(),COLUMN())))</formula>
    </cfRule>
  </conditionalFormatting>
  <conditionalFormatting sqref="T110:Y110">
    <cfRule type="expression" dxfId="718" priority="729">
      <formula>INDIRECT(ADDRESS(ROW(),COLUMN()))=TRUNC(INDIRECT(ADDRESS(ROW(),COLUMN())))</formula>
    </cfRule>
  </conditionalFormatting>
  <conditionalFormatting sqref="Z110">
    <cfRule type="expression" dxfId="717" priority="728">
      <formula>INDIRECT(ADDRESS(ROW(),COLUMN()))=TRUNC(INDIRECT(ADDRESS(ROW(),COLUMN())))</formula>
    </cfRule>
  </conditionalFormatting>
  <conditionalFormatting sqref="AA110:AF110">
    <cfRule type="expression" dxfId="716" priority="727">
      <formula>INDIRECT(ADDRESS(ROW(),COLUMN()))=TRUNC(INDIRECT(ADDRESS(ROW(),COLUMN())))</formula>
    </cfRule>
  </conditionalFormatting>
  <conditionalFormatting sqref="AG110">
    <cfRule type="expression" dxfId="715" priority="726">
      <formula>INDIRECT(ADDRESS(ROW(),COLUMN()))=TRUNC(INDIRECT(ADDRESS(ROW(),COLUMN())))</formula>
    </cfRule>
  </conditionalFormatting>
  <conditionalFormatting sqref="AH110:AM110">
    <cfRule type="expression" dxfId="714" priority="725">
      <formula>INDIRECT(ADDRESS(ROW(),COLUMN()))=TRUNC(INDIRECT(ADDRESS(ROW(),COLUMN())))</formula>
    </cfRule>
  </conditionalFormatting>
  <conditionalFormatting sqref="AN110">
    <cfRule type="expression" dxfId="713" priority="724">
      <formula>INDIRECT(ADDRESS(ROW(),COLUMN()))=TRUNC(INDIRECT(ADDRESS(ROW(),COLUMN())))</formula>
    </cfRule>
  </conditionalFormatting>
  <conditionalFormatting sqref="AO110:AT110">
    <cfRule type="expression" dxfId="712" priority="723">
      <formula>INDIRECT(ADDRESS(ROW(),COLUMN()))=TRUNC(INDIRECT(ADDRESS(ROW(),COLUMN())))</formula>
    </cfRule>
  </conditionalFormatting>
  <conditionalFormatting sqref="AU110">
    <cfRule type="expression" dxfId="711" priority="722">
      <formula>INDIRECT(ADDRESS(ROW(),COLUMN()))=TRUNC(INDIRECT(ADDRESS(ROW(),COLUMN())))</formula>
    </cfRule>
  </conditionalFormatting>
  <conditionalFormatting sqref="AV110:AW110">
    <cfRule type="expression" dxfId="710" priority="721">
      <formula>INDIRECT(ADDRESS(ROW(),COLUMN()))=TRUNC(INDIRECT(ADDRESS(ROW(),COLUMN())))</formula>
    </cfRule>
  </conditionalFormatting>
  <conditionalFormatting sqref="S113">
    <cfRule type="expression" dxfId="709" priority="720">
      <formula>INDIRECT(ADDRESS(ROW(),COLUMN()))=TRUNC(INDIRECT(ADDRESS(ROW(),COLUMN())))</formula>
    </cfRule>
  </conditionalFormatting>
  <conditionalFormatting sqref="T113:Y113">
    <cfRule type="expression" dxfId="708" priority="719">
      <formula>INDIRECT(ADDRESS(ROW(),COLUMN()))=TRUNC(INDIRECT(ADDRESS(ROW(),COLUMN())))</formula>
    </cfRule>
  </conditionalFormatting>
  <conditionalFormatting sqref="Z113">
    <cfRule type="expression" dxfId="707" priority="718">
      <formula>INDIRECT(ADDRESS(ROW(),COLUMN()))=TRUNC(INDIRECT(ADDRESS(ROW(),COLUMN())))</formula>
    </cfRule>
  </conditionalFormatting>
  <conditionalFormatting sqref="AA113:AF113">
    <cfRule type="expression" dxfId="706" priority="717">
      <formula>INDIRECT(ADDRESS(ROW(),COLUMN()))=TRUNC(INDIRECT(ADDRESS(ROW(),COLUMN())))</formula>
    </cfRule>
  </conditionalFormatting>
  <conditionalFormatting sqref="AG113">
    <cfRule type="expression" dxfId="705" priority="716">
      <formula>INDIRECT(ADDRESS(ROW(),COLUMN()))=TRUNC(INDIRECT(ADDRESS(ROW(),COLUMN())))</formula>
    </cfRule>
  </conditionalFormatting>
  <conditionalFormatting sqref="AH113:AM113">
    <cfRule type="expression" dxfId="704" priority="715">
      <formula>INDIRECT(ADDRESS(ROW(),COLUMN()))=TRUNC(INDIRECT(ADDRESS(ROW(),COLUMN())))</formula>
    </cfRule>
  </conditionalFormatting>
  <conditionalFormatting sqref="AN113">
    <cfRule type="expression" dxfId="703" priority="714">
      <formula>INDIRECT(ADDRESS(ROW(),COLUMN()))=TRUNC(INDIRECT(ADDRESS(ROW(),COLUMN())))</formula>
    </cfRule>
  </conditionalFormatting>
  <conditionalFormatting sqref="AO113:AT113">
    <cfRule type="expression" dxfId="702" priority="713">
      <formula>INDIRECT(ADDRESS(ROW(),COLUMN()))=TRUNC(INDIRECT(ADDRESS(ROW(),COLUMN())))</formula>
    </cfRule>
  </conditionalFormatting>
  <conditionalFormatting sqref="AU113">
    <cfRule type="expression" dxfId="701" priority="712">
      <formula>INDIRECT(ADDRESS(ROW(),COLUMN()))=TRUNC(INDIRECT(ADDRESS(ROW(),COLUMN())))</formula>
    </cfRule>
  </conditionalFormatting>
  <conditionalFormatting sqref="AV113:AW113">
    <cfRule type="expression" dxfId="700" priority="711">
      <formula>INDIRECT(ADDRESS(ROW(),COLUMN()))=TRUNC(INDIRECT(ADDRESS(ROW(),COLUMN())))</formula>
    </cfRule>
  </conditionalFormatting>
  <conditionalFormatting sqref="S116">
    <cfRule type="expression" dxfId="699" priority="710">
      <formula>INDIRECT(ADDRESS(ROW(),COLUMN()))=TRUNC(INDIRECT(ADDRESS(ROW(),COLUMN())))</formula>
    </cfRule>
  </conditionalFormatting>
  <conditionalFormatting sqref="T116:Y116">
    <cfRule type="expression" dxfId="698" priority="709">
      <formula>INDIRECT(ADDRESS(ROW(),COLUMN()))=TRUNC(INDIRECT(ADDRESS(ROW(),COLUMN())))</formula>
    </cfRule>
  </conditionalFormatting>
  <conditionalFormatting sqref="Z116">
    <cfRule type="expression" dxfId="697" priority="708">
      <formula>INDIRECT(ADDRESS(ROW(),COLUMN()))=TRUNC(INDIRECT(ADDRESS(ROW(),COLUMN())))</formula>
    </cfRule>
  </conditionalFormatting>
  <conditionalFormatting sqref="AA116:AF116">
    <cfRule type="expression" dxfId="696" priority="707">
      <formula>INDIRECT(ADDRESS(ROW(),COLUMN()))=TRUNC(INDIRECT(ADDRESS(ROW(),COLUMN())))</formula>
    </cfRule>
  </conditionalFormatting>
  <conditionalFormatting sqref="AG116">
    <cfRule type="expression" dxfId="695" priority="706">
      <formula>INDIRECT(ADDRESS(ROW(),COLUMN()))=TRUNC(INDIRECT(ADDRESS(ROW(),COLUMN())))</formula>
    </cfRule>
  </conditionalFormatting>
  <conditionalFormatting sqref="AH116:AM116">
    <cfRule type="expression" dxfId="694" priority="705">
      <formula>INDIRECT(ADDRESS(ROW(),COLUMN()))=TRUNC(INDIRECT(ADDRESS(ROW(),COLUMN())))</formula>
    </cfRule>
  </conditionalFormatting>
  <conditionalFormatting sqref="AN116">
    <cfRule type="expression" dxfId="693" priority="704">
      <formula>INDIRECT(ADDRESS(ROW(),COLUMN()))=TRUNC(INDIRECT(ADDRESS(ROW(),COLUMN())))</formula>
    </cfRule>
  </conditionalFormatting>
  <conditionalFormatting sqref="AO116:AT116">
    <cfRule type="expression" dxfId="692" priority="703">
      <formula>INDIRECT(ADDRESS(ROW(),COLUMN()))=TRUNC(INDIRECT(ADDRESS(ROW(),COLUMN())))</formula>
    </cfRule>
  </conditionalFormatting>
  <conditionalFormatting sqref="AU116">
    <cfRule type="expression" dxfId="691" priority="702">
      <formula>INDIRECT(ADDRESS(ROW(),COLUMN()))=TRUNC(INDIRECT(ADDRESS(ROW(),COLUMN())))</formula>
    </cfRule>
  </conditionalFormatting>
  <conditionalFormatting sqref="AV116:AW116">
    <cfRule type="expression" dxfId="690" priority="701">
      <formula>INDIRECT(ADDRESS(ROW(),COLUMN()))=TRUNC(INDIRECT(ADDRESS(ROW(),COLUMN())))</formula>
    </cfRule>
  </conditionalFormatting>
  <conditionalFormatting sqref="S119">
    <cfRule type="expression" dxfId="689" priority="700">
      <formula>INDIRECT(ADDRESS(ROW(),COLUMN()))=TRUNC(INDIRECT(ADDRESS(ROW(),COLUMN())))</formula>
    </cfRule>
  </conditionalFormatting>
  <conditionalFormatting sqref="T119:Y119">
    <cfRule type="expression" dxfId="688" priority="699">
      <formula>INDIRECT(ADDRESS(ROW(),COLUMN()))=TRUNC(INDIRECT(ADDRESS(ROW(),COLUMN())))</formula>
    </cfRule>
  </conditionalFormatting>
  <conditionalFormatting sqref="Z119">
    <cfRule type="expression" dxfId="687" priority="698">
      <formula>INDIRECT(ADDRESS(ROW(),COLUMN()))=TRUNC(INDIRECT(ADDRESS(ROW(),COLUMN())))</formula>
    </cfRule>
  </conditionalFormatting>
  <conditionalFormatting sqref="AA119:AF119">
    <cfRule type="expression" dxfId="686" priority="697">
      <formula>INDIRECT(ADDRESS(ROW(),COLUMN()))=TRUNC(INDIRECT(ADDRESS(ROW(),COLUMN())))</formula>
    </cfRule>
  </conditionalFormatting>
  <conditionalFormatting sqref="AG119">
    <cfRule type="expression" dxfId="685" priority="696">
      <formula>INDIRECT(ADDRESS(ROW(),COLUMN()))=TRUNC(INDIRECT(ADDRESS(ROW(),COLUMN())))</formula>
    </cfRule>
  </conditionalFormatting>
  <conditionalFormatting sqref="AH119:AM119">
    <cfRule type="expression" dxfId="684" priority="695">
      <formula>INDIRECT(ADDRESS(ROW(),COLUMN()))=TRUNC(INDIRECT(ADDRESS(ROW(),COLUMN())))</formula>
    </cfRule>
  </conditionalFormatting>
  <conditionalFormatting sqref="AN119">
    <cfRule type="expression" dxfId="683" priority="694">
      <formula>INDIRECT(ADDRESS(ROW(),COLUMN()))=TRUNC(INDIRECT(ADDRESS(ROW(),COLUMN())))</formula>
    </cfRule>
  </conditionalFormatting>
  <conditionalFormatting sqref="AO119:AT119">
    <cfRule type="expression" dxfId="682" priority="693">
      <formula>INDIRECT(ADDRESS(ROW(),COLUMN()))=TRUNC(INDIRECT(ADDRESS(ROW(),COLUMN())))</formula>
    </cfRule>
  </conditionalFormatting>
  <conditionalFormatting sqref="AU119">
    <cfRule type="expression" dxfId="681" priority="692">
      <formula>INDIRECT(ADDRESS(ROW(),COLUMN()))=TRUNC(INDIRECT(ADDRESS(ROW(),COLUMN())))</formula>
    </cfRule>
  </conditionalFormatting>
  <conditionalFormatting sqref="AV119:AW119">
    <cfRule type="expression" dxfId="680" priority="691">
      <formula>INDIRECT(ADDRESS(ROW(),COLUMN()))=TRUNC(INDIRECT(ADDRESS(ROW(),COLUMN())))</formula>
    </cfRule>
  </conditionalFormatting>
  <conditionalFormatting sqref="S122">
    <cfRule type="expression" dxfId="679" priority="690">
      <formula>INDIRECT(ADDRESS(ROW(),COLUMN()))=TRUNC(INDIRECT(ADDRESS(ROW(),COLUMN())))</formula>
    </cfRule>
  </conditionalFormatting>
  <conditionalFormatting sqref="T122:Y122">
    <cfRule type="expression" dxfId="678" priority="689">
      <formula>INDIRECT(ADDRESS(ROW(),COLUMN()))=TRUNC(INDIRECT(ADDRESS(ROW(),COLUMN())))</formula>
    </cfRule>
  </conditionalFormatting>
  <conditionalFormatting sqref="Z122">
    <cfRule type="expression" dxfId="677" priority="688">
      <formula>INDIRECT(ADDRESS(ROW(),COLUMN()))=TRUNC(INDIRECT(ADDRESS(ROW(),COLUMN())))</formula>
    </cfRule>
  </conditionalFormatting>
  <conditionalFormatting sqref="AA122:AF122">
    <cfRule type="expression" dxfId="676" priority="687">
      <formula>INDIRECT(ADDRESS(ROW(),COLUMN()))=TRUNC(INDIRECT(ADDRESS(ROW(),COLUMN())))</formula>
    </cfRule>
  </conditionalFormatting>
  <conditionalFormatting sqref="AG122">
    <cfRule type="expression" dxfId="675" priority="686">
      <formula>INDIRECT(ADDRESS(ROW(),COLUMN()))=TRUNC(INDIRECT(ADDRESS(ROW(),COLUMN())))</formula>
    </cfRule>
  </conditionalFormatting>
  <conditionalFormatting sqref="AH122:AM122">
    <cfRule type="expression" dxfId="674" priority="685">
      <formula>INDIRECT(ADDRESS(ROW(),COLUMN()))=TRUNC(INDIRECT(ADDRESS(ROW(),COLUMN())))</formula>
    </cfRule>
  </conditionalFormatting>
  <conditionalFormatting sqref="AN122">
    <cfRule type="expression" dxfId="673" priority="684">
      <formula>INDIRECT(ADDRESS(ROW(),COLUMN()))=TRUNC(INDIRECT(ADDRESS(ROW(),COLUMN())))</formula>
    </cfRule>
  </conditionalFormatting>
  <conditionalFormatting sqref="AO122:AT122">
    <cfRule type="expression" dxfId="672" priority="683">
      <formula>INDIRECT(ADDRESS(ROW(),COLUMN()))=TRUNC(INDIRECT(ADDRESS(ROW(),COLUMN())))</formula>
    </cfRule>
  </conditionalFormatting>
  <conditionalFormatting sqref="AU122">
    <cfRule type="expression" dxfId="671" priority="682">
      <formula>INDIRECT(ADDRESS(ROW(),COLUMN()))=TRUNC(INDIRECT(ADDRESS(ROW(),COLUMN())))</formula>
    </cfRule>
  </conditionalFormatting>
  <conditionalFormatting sqref="AV122:AW122">
    <cfRule type="expression" dxfId="670" priority="681">
      <formula>INDIRECT(ADDRESS(ROW(),COLUMN()))=TRUNC(INDIRECT(ADDRESS(ROW(),COLUMN())))</formula>
    </cfRule>
  </conditionalFormatting>
  <conditionalFormatting sqref="S125">
    <cfRule type="expression" dxfId="669" priority="680">
      <formula>INDIRECT(ADDRESS(ROW(),COLUMN()))=TRUNC(INDIRECT(ADDRESS(ROW(),COLUMN())))</formula>
    </cfRule>
  </conditionalFormatting>
  <conditionalFormatting sqref="T125:Y125">
    <cfRule type="expression" dxfId="668" priority="679">
      <formula>INDIRECT(ADDRESS(ROW(),COLUMN()))=TRUNC(INDIRECT(ADDRESS(ROW(),COLUMN())))</formula>
    </cfRule>
  </conditionalFormatting>
  <conditionalFormatting sqref="Z125">
    <cfRule type="expression" dxfId="667" priority="678">
      <formula>INDIRECT(ADDRESS(ROW(),COLUMN()))=TRUNC(INDIRECT(ADDRESS(ROW(),COLUMN())))</formula>
    </cfRule>
  </conditionalFormatting>
  <conditionalFormatting sqref="AA125:AF125">
    <cfRule type="expression" dxfId="666" priority="677">
      <formula>INDIRECT(ADDRESS(ROW(),COLUMN()))=TRUNC(INDIRECT(ADDRESS(ROW(),COLUMN())))</formula>
    </cfRule>
  </conditionalFormatting>
  <conditionalFormatting sqref="AG125">
    <cfRule type="expression" dxfId="665" priority="676">
      <formula>INDIRECT(ADDRESS(ROW(),COLUMN()))=TRUNC(INDIRECT(ADDRESS(ROW(),COLUMN())))</formula>
    </cfRule>
  </conditionalFormatting>
  <conditionalFormatting sqref="AH125:AM125">
    <cfRule type="expression" dxfId="664" priority="675">
      <formula>INDIRECT(ADDRESS(ROW(),COLUMN()))=TRUNC(INDIRECT(ADDRESS(ROW(),COLUMN())))</formula>
    </cfRule>
  </conditionalFormatting>
  <conditionalFormatting sqref="AN125">
    <cfRule type="expression" dxfId="663" priority="674">
      <formula>INDIRECT(ADDRESS(ROW(),COLUMN()))=TRUNC(INDIRECT(ADDRESS(ROW(),COLUMN())))</formula>
    </cfRule>
  </conditionalFormatting>
  <conditionalFormatting sqref="AO125:AT125">
    <cfRule type="expression" dxfId="662" priority="673">
      <formula>INDIRECT(ADDRESS(ROW(),COLUMN()))=TRUNC(INDIRECT(ADDRESS(ROW(),COLUMN())))</formula>
    </cfRule>
  </conditionalFormatting>
  <conditionalFormatting sqref="AU125">
    <cfRule type="expression" dxfId="661" priority="672">
      <formula>INDIRECT(ADDRESS(ROW(),COLUMN()))=TRUNC(INDIRECT(ADDRESS(ROW(),COLUMN())))</formula>
    </cfRule>
  </conditionalFormatting>
  <conditionalFormatting sqref="AV125:AW125">
    <cfRule type="expression" dxfId="660" priority="671">
      <formula>INDIRECT(ADDRESS(ROW(),COLUMN()))=TRUNC(INDIRECT(ADDRESS(ROW(),COLUMN())))</formula>
    </cfRule>
  </conditionalFormatting>
  <conditionalFormatting sqref="S128">
    <cfRule type="expression" dxfId="659" priority="670">
      <formula>INDIRECT(ADDRESS(ROW(),COLUMN()))=TRUNC(INDIRECT(ADDRESS(ROW(),COLUMN())))</formula>
    </cfRule>
  </conditionalFormatting>
  <conditionalFormatting sqref="T128:Y128">
    <cfRule type="expression" dxfId="658" priority="669">
      <formula>INDIRECT(ADDRESS(ROW(),COLUMN()))=TRUNC(INDIRECT(ADDRESS(ROW(),COLUMN())))</formula>
    </cfRule>
  </conditionalFormatting>
  <conditionalFormatting sqref="Z128">
    <cfRule type="expression" dxfId="657" priority="668">
      <formula>INDIRECT(ADDRESS(ROW(),COLUMN()))=TRUNC(INDIRECT(ADDRESS(ROW(),COLUMN())))</formula>
    </cfRule>
  </conditionalFormatting>
  <conditionalFormatting sqref="AA128:AF128">
    <cfRule type="expression" dxfId="656" priority="667">
      <formula>INDIRECT(ADDRESS(ROW(),COLUMN()))=TRUNC(INDIRECT(ADDRESS(ROW(),COLUMN())))</formula>
    </cfRule>
  </conditionalFormatting>
  <conditionalFormatting sqref="AG128">
    <cfRule type="expression" dxfId="655" priority="666">
      <formula>INDIRECT(ADDRESS(ROW(),COLUMN()))=TRUNC(INDIRECT(ADDRESS(ROW(),COLUMN())))</formula>
    </cfRule>
  </conditionalFormatting>
  <conditionalFormatting sqref="AH128:AM128">
    <cfRule type="expression" dxfId="654" priority="665">
      <formula>INDIRECT(ADDRESS(ROW(),COLUMN()))=TRUNC(INDIRECT(ADDRESS(ROW(),COLUMN())))</formula>
    </cfRule>
  </conditionalFormatting>
  <conditionalFormatting sqref="AN128">
    <cfRule type="expression" dxfId="653" priority="664">
      <formula>INDIRECT(ADDRESS(ROW(),COLUMN()))=TRUNC(INDIRECT(ADDRESS(ROW(),COLUMN())))</formula>
    </cfRule>
  </conditionalFormatting>
  <conditionalFormatting sqref="AO128:AT128">
    <cfRule type="expression" dxfId="652" priority="663">
      <formula>INDIRECT(ADDRESS(ROW(),COLUMN()))=TRUNC(INDIRECT(ADDRESS(ROW(),COLUMN())))</formula>
    </cfRule>
  </conditionalFormatting>
  <conditionalFormatting sqref="AU128">
    <cfRule type="expression" dxfId="651" priority="662">
      <formula>INDIRECT(ADDRESS(ROW(),COLUMN()))=TRUNC(INDIRECT(ADDRESS(ROW(),COLUMN())))</formula>
    </cfRule>
  </conditionalFormatting>
  <conditionalFormatting sqref="AV128:AW128">
    <cfRule type="expression" dxfId="650" priority="661">
      <formula>INDIRECT(ADDRESS(ROW(),COLUMN()))=TRUNC(INDIRECT(ADDRESS(ROW(),COLUMN())))</formula>
    </cfRule>
  </conditionalFormatting>
  <conditionalFormatting sqref="S131">
    <cfRule type="expression" dxfId="649" priority="660">
      <formula>INDIRECT(ADDRESS(ROW(),COLUMN()))=TRUNC(INDIRECT(ADDRESS(ROW(),COLUMN())))</formula>
    </cfRule>
  </conditionalFormatting>
  <conditionalFormatting sqref="T131:Y131">
    <cfRule type="expression" dxfId="648" priority="659">
      <formula>INDIRECT(ADDRESS(ROW(),COLUMN()))=TRUNC(INDIRECT(ADDRESS(ROW(),COLUMN())))</formula>
    </cfRule>
  </conditionalFormatting>
  <conditionalFormatting sqref="Z131">
    <cfRule type="expression" dxfId="647" priority="658">
      <formula>INDIRECT(ADDRESS(ROW(),COLUMN()))=TRUNC(INDIRECT(ADDRESS(ROW(),COLUMN())))</formula>
    </cfRule>
  </conditionalFormatting>
  <conditionalFormatting sqref="AA131:AF131">
    <cfRule type="expression" dxfId="646" priority="657">
      <formula>INDIRECT(ADDRESS(ROW(),COLUMN()))=TRUNC(INDIRECT(ADDRESS(ROW(),COLUMN())))</formula>
    </cfRule>
  </conditionalFormatting>
  <conditionalFormatting sqref="AG131">
    <cfRule type="expression" dxfId="645" priority="656">
      <formula>INDIRECT(ADDRESS(ROW(),COLUMN()))=TRUNC(INDIRECT(ADDRESS(ROW(),COLUMN())))</formula>
    </cfRule>
  </conditionalFormatting>
  <conditionalFormatting sqref="AH131:AM131">
    <cfRule type="expression" dxfId="644" priority="655">
      <formula>INDIRECT(ADDRESS(ROW(),COLUMN()))=TRUNC(INDIRECT(ADDRESS(ROW(),COLUMN())))</formula>
    </cfRule>
  </conditionalFormatting>
  <conditionalFormatting sqref="AN131">
    <cfRule type="expression" dxfId="643" priority="654">
      <formula>INDIRECT(ADDRESS(ROW(),COLUMN()))=TRUNC(INDIRECT(ADDRESS(ROW(),COLUMN())))</formula>
    </cfRule>
  </conditionalFormatting>
  <conditionalFormatting sqref="AO131:AT131">
    <cfRule type="expression" dxfId="642" priority="653">
      <formula>INDIRECT(ADDRESS(ROW(),COLUMN()))=TRUNC(INDIRECT(ADDRESS(ROW(),COLUMN())))</formula>
    </cfRule>
  </conditionalFormatting>
  <conditionalFormatting sqref="AU131">
    <cfRule type="expression" dxfId="641" priority="652">
      <formula>INDIRECT(ADDRESS(ROW(),COLUMN()))=TRUNC(INDIRECT(ADDRESS(ROW(),COLUMN())))</formula>
    </cfRule>
  </conditionalFormatting>
  <conditionalFormatting sqref="AV131:AW131">
    <cfRule type="expression" dxfId="640" priority="651">
      <formula>INDIRECT(ADDRESS(ROW(),COLUMN()))=TRUNC(INDIRECT(ADDRESS(ROW(),COLUMN())))</formula>
    </cfRule>
  </conditionalFormatting>
  <conditionalFormatting sqref="S134">
    <cfRule type="expression" dxfId="639" priority="650">
      <formula>INDIRECT(ADDRESS(ROW(),COLUMN()))=TRUNC(INDIRECT(ADDRESS(ROW(),COLUMN())))</formula>
    </cfRule>
  </conditionalFormatting>
  <conditionalFormatting sqref="T134:Y134">
    <cfRule type="expression" dxfId="638" priority="649">
      <formula>INDIRECT(ADDRESS(ROW(),COLUMN()))=TRUNC(INDIRECT(ADDRESS(ROW(),COLUMN())))</formula>
    </cfRule>
  </conditionalFormatting>
  <conditionalFormatting sqref="Z134">
    <cfRule type="expression" dxfId="637" priority="648">
      <formula>INDIRECT(ADDRESS(ROW(),COLUMN()))=TRUNC(INDIRECT(ADDRESS(ROW(),COLUMN())))</formula>
    </cfRule>
  </conditionalFormatting>
  <conditionalFormatting sqref="AA134:AF134">
    <cfRule type="expression" dxfId="636" priority="647">
      <formula>INDIRECT(ADDRESS(ROW(),COLUMN()))=TRUNC(INDIRECT(ADDRESS(ROW(),COLUMN())))</formula>
    </cfRule>
  </conditionalFormatting>
  <conditionalFormatting sqref="AG134">
    <cfRule type="expression" dxfId="635" priority="646">
      <formula>INDIRECT(ADDRESS(ROW(),COLUMN()))=TRUNC(INDIRECT(ADDRESS(ROW(),COLUMN())))</formula>
    </cfRule>
  </conditionalFormatting>
  <conditionalFormatting sqref="AH134:AM134">
    <cfRule type="expression" dxfId="634" priority="645">
      <formula>INDIRECT(ADDRESS(ROW(),COLUMN()))=TRUNC(INDIRECT(ADDRESS(ROW(),COLUMN())))</formula>
    </cfRule>
  </conditionalFormatting>
  <conditionalFormatting sqref="AN134">
    <cfRule type="expression" dxfId="633" priority="644">
      <formula>INDIRECT(ADDRESS(ROW(),COLUMN()))=TRUNC(INDIRECT(ADDRESS(ROW(),COLUMN())))</formula>
    </cfRule>
  </conditionalFormatting>
  <conditionalFormatting sqref="AO134:AT134">
    <cfRule type="expression" dxfId="632" priority="643">
      <formula>INDIRECT(ADDRESS(ROW(),COLUMN()))=TRUNC(INDIRECT(ADDRESS(ROW(),COLUMN())))</formula>
    </cfRule>
  </conditionalFormatting>
  <conditionalFormatting sqref="AU134">
    <cfRule type="expression" dxfId="631" priority="642">
      <formula>INDIRECT(ADDRESS(ROW(),COLUMN()))=TRUNC(INDIRECT(ADDRESS(ROW(),COLUMN())))</formula>
    </cfRule>
  </conditionalFormatting>
  <conditionalFormatting sqref="AV134:AW134">
    <cfRule type="expression" dxfId="630" priority="641">
      <formula>INDIRECT(ADDRESS(ROW(),COLUMN()))=TRUNC(INDIRECT(ADDRESS(ROW(),COLUMN())))</formula>
    </cfRule>
  </conditionalFormatting>
  <conditionalFormatting sqref="S137">
    <cfRule type="expression" dxfId="629" priority="640">
      <formula>INDIRECT(ADDRESS(ROW(),COLUMN()))=TRUNC(INDIRECT(ADDRESS(ROW(),COLUMN())))</formula>
    </cfRule>
  </conditionalFormatting>
  <conditionalFormatting sqref="T137:Y137">
    <cfRule type="expression" dxfId="628" priority="639">
      <formula>INDIRECT(ADDRESS(ROW(),COLUMN()))=TRUNC(INDIRECT(ADDRESS(ROW(),COLUMN())))</formula>
    </cfRule>
  </conditionalFormatting>
  <conditionalFormatting sqref="Z137">
    <cfRule type="expression" dxfId="627" priority="638">
      <formula>INDIRECT(ADDRESS(ROW(),COLUMN()))=TRUNC(INDIRECT(ADDRESS(ROW(),COLUMN())))</formula>
    </cfRule>
  </conditionalFormatting>
  <conditionalFormatting sqref="AA137:AF137">
    <cfRule type="expression" dxfId="626" priority="637">
      <formula>INDIRECT(ADDRESS(ROW(),COLUMN()))=TRUNC(INDIRECT(ADDRESS(ROW(),COLUMN())))</formula>
    </cfRule>
  </conditionalFormatting>
  <conditionalFormatting sqref="AG137">
    <cfRule type="expression" dxfId="625" priority="636">
      <formula>INDIRECT(ADDRESS(ROW(),COLUMN()))=TRUNC(INDIRECT(ADDRESS(ROW(),COLUMN())))</formula>
    </cfRule>
  </conditionalFormatting>
  <conditionalFormatting sqref="AH137:AM137">
    <cfRule type="expression" dxfId="624" priority="635">
      <formula>INDIRECT(ADDRESS(ROW(),COLUMN()))=TRUNC(INDIRECT(ADDRESS(ROW(),COLUMN())))</formula>
    </cfRule>
  </conditionalFormatting>
  <conditionalFormatting sqref="AN137">
    <cfRule type="expression" dxfId="623" priority="634">
      <formula>INDIRECT(ADDRESS(ROW(),COLUMN()))=TRUNC(INDIRECT(ADDRESS(ROW(),COLUMN())))</formula>
    </cfRule>
  </conditionalFormatting>
  <conditionalFormatting sqref="AO137:AT137">
    <cfRule type="expression" dxfId="622" priority="633">
      <formula>INDIRECT(ADDRESS(ROW(),COLUMN()))=TRUNC(INDIRECT(ADDRESS(ROW(),COLUMN())))</formula>
    </cfRule>
  </conditionalFormatting>
  <conditionalFormatting sqref="AU137">
    <cfRule type="expression" dxfId="621" priority="632">
      <formula>INDIRECT(ADDRESS(ROW(),COLUMN()))=TRUNC(INDIRECT(ADDRESS(ROW(),COLUMN())))</formula>
    </cfRule>
  </conditionalFormatting>
  <conditionalFormatting sqref="AV137:AW137">
    <cfRule type="expression" dxfId="620" priority="631">
      <formula>INDIRECT(ADDRESS(ROW(),COLUMN()))=TRUNC(INDIRECT(ADDRESS(ROW(),COLUMN())))</formula>
    </cfRule>
  </conditionalFormatting>
  <conditionalFormatting sqref="S140">
    <cfRule type="expression" dxfId="619" priority="630">
      <formula>INDIRECT(ADDRESS(ROW(),COLUMN()))=TRUNC(INDIRECT(ADDRESS(ROW(),COLUMN())))</formula>
    </cfRule>
  </conditionalFormatting>
  <conditionalFormatting sqref="T140:Y140">
    <cfRule type="expression" dxfId="618" priority="629">
      <formula>INDIRECT(ADDRESS(ROW(),COLUMN()))=TRUNC(INDIRECT(ADDRESS(ROW(),COLUMN())))</formula>
    </cfRule>
  </conditionalFormatting>
  <conditionalFormatting sqref="Z140">
    <cfRule type="expression" dxfId="617" priority="628">
      <formula>INDIRECT(ADDRESS(ROW(),COLUMN()))=TRUNC(INDIRECT(ADDRESS(ROW(),COLUMN())))</formula>
    </cfRule>
  </conditionalFormatting>
  <conditionalFormatting sqref="AA140:AF140">
    <cfRule type="expression" dxfId="616" priority="627">
      <formula>INDIRECT(ADDRESS(ROW(),COLUMN()))=TRUNC(INDIRECT(ADDRESS(ROW(),COLUMN())))</formula>
    </cfRule>
  </conditionalFormatting>
  <conditionalFormatting sqref="AG140">
    <cfRule type="expression" dxfId="615" priority="626">
      <formula>INDIRECT(ADDRESS(ROW(),COLUMN()))=TRUNC(INDIRECT(ADDRESS(ROW(),COLUMN())))</formula>
    </cfRule>
  </conditionalFormatting>
  <conditionalFormatting sqref="AH140:AM140">
    <cfRule type="expression" dxfId="614" priority="625">
      <formula>INDIRECT(ADDRESS(ROW(),COLUMN()))=TRUNC(INDIRECT(ADDRESS(ROW(),COLUMN())))</formula>
    </cfRule>
  </conditionalFormatting>
  <conditionalFormatting sqref="AN140">
    <cfRule type="expression" dxfId="613" priority="624">
      <formula>INDIRECT(ADDRESS(ROW(),COLUMN()))=TRUNC(INDIRECT(ADDRESS(ROW(),COLUMN())))</formula>
    </cfRule>
  </conditionalFormatting>
  <conditionalFormatting sqref="AO140:AT140">
    <cfRule type="expression" dxfId="612" priority="623">
      <formula>INDIRECT(ADDRESS(ROW(),COLUMN()))=TRUNC(INDIRECT(ADDRESS(ROW(),COLUMN())))</formula>
    </cfRule>
  </conditionalFormatting>
  <conditionalFormatting sqref="AU140">
    <cfRule type="expression" dxfId="611" priority="622">
      <formula>INDIRECT(ADDRESS(ROW(),COLUMN()))=TRUNC(INDIRECT(ADDRESS(ROW(),COLUMN())))</formula>
    </cfRule>
  </conditionalFormatting>
  <conditionalFormatting sqref="AV140:AW140">
    <cfRule type="expression" dxfId="610" priority="621">
      <formula>INDIRECT(ADDRESS(ROW(),COLUMN()))=TRUNC(INDIRECT(ADDRESS(ROW(),COLUMN())))</formula>
    </cfRule>
  </conditionalFormatting>
  <conditionalFormatting sqref="S143">
    <cfRule type="expression" dxfId="609" priority="620">
      <formula>INDIRECT(ADDRESS(ROW(),COLUMN()))=TRUNC(INDIRECT(ADDRESS(ROW(),COLUMN())))</formula>
    </cfRule>
  </conditionalFormatting>
  <conditionalFormatting sqref="T143:Y143">
    <cfRule type="expression" dxfId="608" priority="619">
      <formula>INDIRECT(ADDRESS(ROW(),COLUMN()))=TRUNC(INDIRECT(ADDRESS(ROW(),COLUMN())))</formula>
    </cfRule>
  </conditionalFormatting>
  <conditionalFormatting sqref="Z143">
    <cfRule type="expression" dxfId="607" priority="618">
      <formula>INDIRECT(ADDRESS(ROW(),COLUMN()))=TRUNC(INDIRECT(ADDRESS(ROW(),COLUMN())))</formula>
    </cfRule>
  </conditionalFormatting>
  <conditionalFormatting sqref="AA143:AF143">
    <cfRule type="expression" dxfId="606" priority="617">
      <formula>INDIRECT(ADDRESS(ROW(),COLUMN()))=TRUNC(INDIRECT(ADDRESS(ROW(),COLUMN())))</formula>
    </cfRule>
  </conditionalFormatting>
  <conditionalFormatting sqref="AG143">
    <cfRule type="expression" dxfId="605" priority="616">
      <formula>INDIRECT(ADDRESS(ROW(),COLUMN()))=TRUNC(INDIRECT(ADDRESS(ROW(),COLUMN())))</formula>
    </cfRule>
  </conditionalFormatting>
  <conditionalFormatting sqref="AH143:AM143">
    <cfRule type="expression" dxfId="604" priority="615">
      <formula>INDIRECT(ADDRESS(ROW(),COLUMN()))=TRUNC(INDIRECT(ADDRESS(ROW(),COLUMN())))</formula>
    </cfRule>
  </conditionalFormatting>
  <conditionalFormatting sqref="AN143">
    <cfRule type="expression" dxfId="603" priority="614">
      <formula>INDIRECT(ADDRESS(ROW(),COLUMN()))=TRUNC(INDIRECT(ADDRESS(ROW(),COLUMN())))</formula>
    </cfRule>
  </conditionalFormatting>
  <conditionalFormatting sqref="AO143:AT143">
    <cfRule type="expression" dxfId="602" priority="613">
      <formula>INDIRECT(ADDRESS(ROW(),COLUMN()))=TRUNC(INDIRECT(ADDRESS(ROW(),COLUMN())))</formula>
    </cfRule>
  </conditionalFormatting>
  <conditionalFormatting sqref="AU143">
    <cfRule type="expression" dxfId="601" priority="612">
      <formula>INDIRECT(ADDRESS(ROW(),COLUMN()))=TRUNC(INDIRECT(ADDRESS(ROW(),COLUMN())))</formula>
    </cfRule>
  </conditionalFormatting>
  <conditionalFormatting sqref="AV143:AW143">
    <cfRule type="expression" dxfId="600" priority="611">
      <formula>INDIRECT(ADDRESS(ROW(),COLUMN()))=TRUNC(INDIRECT(ADDRESS(ROW(),COLUMN())))</formula>
    </cfRule>
  </conditionalFormatting>
  <conditionalFormatting sqref="S146">
    <cfRule type="expression" dxfId="599" priority="610">
      <formula>INDIRECT(ADDRESS(ROW(),COLUMN()))=TRUNC(INDIRECT(ADDRESS(ROW(),COLUMN())))</formula>
    </cfRule>
  </conditionalFormatting>
  <conditionalFormatting sqref="T146:Y146">
    <cfRule type="expression" dxfId="598" priority="609">
      <formula>INDIRECT(ADDRESS(ROW(),COLUMN()))=TRUNC(INDIRECT(ADDRESS(ROW(),COLUMN())))</formula>
    </cfRule>
  </conditionalFormatting>
  <conditionalFormatting sqref="Z146">
    <cfRule type="expression" dxfId="597" priority="608">
      <formula>INDIRECT(ADDRESS(ROW(),COLUMN()))=TRUNC(INDIRECT(ADDRESS(ROW(),COLUMN())))</formula>
    </cfRule>
  </conditionalFormatting>
  <conditionalFormatting sqref="AA146:AF146">
    <cfRule type="expression" dxfId="596" priority="607">
      <formula>INDIRECT(ADDRESS(ROW(),COLUMN()))=TRUNC(INDIRECT(ADDRESS(ROW(),COLUMN())))</formula>
    </cfRule>
  </conditionalFormatting>
  <conditionalFormatting sqref="AG146">
    <cfRule type="expression" dxfId="595" priority="606">
      <formula>INDIRECT(ADDRESS(ROW(),COLUMN()))=TRUNC(INDIRECT(ADDRESS(ROW(),COLUMN())))</formula>
    </cfRule>
  </conditionalFormatting>
  <conditionalFormatting sqref="AH146:AM146">
    <cfRule type="expression" dxfId="594" priority="605">
      <formula>INDIRECT(ADDRESS(ROW(),COLUMN()))=TRUNC(INDIRECT(ADDRESS(ROW(),COLUMN())))</formula>
    </cfRule>
  </conditionalFormatting>
  <conditionalFormatting sqref="AN146">
    <cfRule type="expression" dxfId="593" priority="604">
      <formula>INDIRECT(ADDRESS(ROW(),COLUMN()))=TRUNC(INDIRECT(ADDRESS(ROW(),COLUMN())))</formula>
    </cfRule>
  </conditionalFormatting>
  <conditionalFormatting sqref="AO146:AT146">
    <cfRule type="expression" dxfId="592" priority="603">
      <formula>INDIRECT(ADDRESS(ROW(),COLUMN()))=TRUNC(INDIRECT(ADDRESS(ROW(),COLUMN())))</formula>
    </cfRule>
  </conditionalFormatting>
  <conditionalFormatting sqref="AU146">
    <cfRule type="expression" dxfId="591" priority="602">
      <formula>INDIRECT(ADDRESS(ROW(),COLUMN()))=TRUNC(INDIRECT(ADDRESS(ROW(),COLUMN())))</formula>
    </cfRule>
  </conditionalFormatting>
  <conditionalFormatting sqref="AV146:AW146">
    <cfRule type="expression" dxfId="590" priority="601">
      <formula>INDIRECT(ADDRESS(ROW(),COLUMN()))=TRUNC(INDIRECT(ADDRESS(ROW(),COLUMN())))</formula>
    </cfRule>
  </conditionalFormatting>
  <conditionalFormatting sqref="S149">
    <cfRule type="expression" dxfId="589" priority="600">
      <formula>INDIRECT(ADDRESS(ROW(),COLUMN()))=TRUNC(INDIRECT(ADDRESS(ROW(),COLUMN())))</formula>
    </cfRule>
  </conditionalFormatting>
  <conditionalFormatting sqref="T149:Y149">
    <cfRule type="expression" dxfId="588" priority="599">
      <formula>INDIRECT(ADDRESS(ROW(),COLUMN()))=TRUNC(INDIRECT(ADDRESS(ROW(),COLUMN())))</formula>
    </cfRule>
  </conditionalFormatting>
  <conditionalFormatting sqref="Z149">
    <cfRule type="expression" dxfId="587" priority="598">
      <formula>INDIRECT(ADDRESS(ROW(),COLUMN()))=TRUNC(INDIRECT(ADDRESS(ROW(),COLUMN())))</formula>
    </cfRule>
  </conditionalFormatting>
  <conditionalFormatting sqref="AA149:AF149">
    <cfRule type="expression" dxfId="586" priority="597">
      <formula>INDIRECT(ADDRESS(ROW(),COLUMN()))=TRUNC(INDIRECT(ADDRESS(ROW(),COLUMN())))</formula>
    </cfRule>
  </conditionalFormatting>
  <conditionalFormatting sqref="AG149">
    <cfRule type="expression" dxfId="585" priority="596">
      <formula>INDIRECT(ADDRESS(ROW(),COLUMN()))=TRUNC(INDIRECT(ADDRESS(ROW(),COLUMN())))</formula>
    </cfRule>
  </conditionalFormatting>
  <conditionalFormatting sqref="AH149:AM149">
    <cfRule type="expression" dxfId="584" priority="595">
      <formula>INDIRECT(ADDRESS(ROW(),COLUMN()))=TRUNC(INDIRECT(ADDRESS(ROW(),COLUMN())))</formula>
    </cfRule>
  </conditionalFormatting>
  <conditionalFormatting sqref="AN149">
    <cfRule type="expression" dxfId="583" priority="594">
      <formula>INDIRECT(ADDRESS(ROW(),COLUMN()))=TRUNC(INDIRECT(ADDRESS(ROW(),COLUMN())))</formula>
    </cfRule>
  </conditionalFormatting>
  <conditionalFormatting sqref="AO149:AT149">
    <cfRule type="expression" dxfId="582" priority="593">
      <formula>INDIRECT(ADDRESS(ROW(),COLUMN()))=TRUNC(INDIRECT(ADDRESS(ROW(),COLUMN())))</formula>
    </cfRule>
  </conditionalFormatting>
  <conditionalFormatting sqref="AU149">
    <cfRule type="expression" dxfId="581" priority="592">
      <formula>INDIRECT(ADDRESS(ROW(),COLUMN()))=TRUNC(INDIRECT(ADDRESS(ROW(),COLUMN())))</formula>
    </cfRule>
  </conditionalFormatting>
  <conditionalFormatting sqref="AV149:AW149">
    <cfRule type="expression" dxfId="580" priority="591">
      <formula>INDIRECT(ADDRESS(ROW(),COLUMN()))=TRUNC(INDIRECT(ADDRESS(ROW(),COLUMN())))</formula>
    </cfRule>
  </conditionalFormatting>
  <conditionalFormatting sqref="S152">
    <cfRule type="expression" dxfId="579" priority="590">
      <formula>INDIRECT(ADDRESS(ROW(),COLUMN()))=TRUNC(INDIRECT(ADDRESS(ROW(),COLUMN())))</formula>
    </cfRule>
  </conditionalFormatting>
  <conditionalFormatting sqref="T152:Y152">
    <cfRule type="expression" dxfId="578" priority="589">
      <formula>INDIRECT(ADDRESS(ROW(),COLUMN()))=TRUNC(INDIRECT(ADDRESS(ROW(),COLUMN())))</formula>
    </cfRule>
  </conditionalFormatting>
  <conditionalFormatting sqref="Z152">
    <cfRule type="expression" dxfId="577" priority="588">
      <formula>INDIRECT(ADDRESS(ROW(),COLUMN()))=TRUNC(INDIRECT(ADDRESS(ROW(),COLUMN())))</formula>
    </cfRule>
  </conditionalFormatting>
  <conditionalFormatting sqref="AA152:AF152">
    <cfRule type="expression" dxfId="576" priority="587">
      <formula>INDIRECT(ADDRESS(ROW(),COLUMN()))=TRUNC(INDIRECT(ADDRESS(ROW(),COLUMN())))</formula>
    </cfRule>
  </conditionalFormatting>
  <conditionalFormatting sqref="AG152">
    <cfRule type="expression" dxfId="575" priority="586">
      <formula>INDIRECT(ADDRESS(ROW(),COLUMN()))=TRUNC(INDIRECT(ADDRESS(ROW(),COLUMN())))</formula>
    </cfRule>
  </conditionalFormatting>
  <conditionalFormatting sqref="AH152:AM152">
    <cfRule type="expression" dxfId="574" priority="585">
      <formula>INDIRECT(ADDRESS(ROW(),COLUMN()))=TRUNC(INDIRECT(ADDRESS(ROW(),COLUMN())))</formula>
    </cfRule>
  </conditionalFormatting>
  <conditionalFormatting sqref="AN152">
    <cfRule type="expression" dxfId="573" priority="584">
      <formula>INDIRECT(ADDRESS(ROW(),COLUMN()))=TRUNC(INDIRECT(ADDRESS(ROW(),COLUMN())))</formula>
    </cfRule>
  </conditionalFormatting>
  <conditionalFormatting sqref="AO152:AT152">
    <cfRule type="expression" dxfId="572" priority="583">
      <formula>INDIRECT(ADDRESS(ROW(),COLUMN()))=TRUNC(INDIRECT(ADDRESS(ROW(),COLUMN())))</formula>
    </cfRule>
  </conditionalFormatting>
  <conditionalFormatting sqref="AU152">
    <cfRule type="expression" dxfId="571" priority="582">
      <formula>INDIRECT(ADDRESS(ROW(),COLUMN()))=TRUNC(INDIRECT(ADDRESS(ROW(),COLUMN())))</formula>
    </cfRule>
  </conditionalFormatting>
  <conditionalFormatting sqref="AV152:AW152">
    <cfRule type="expression" dxfId="570" priority="581">
      <formula>INDIRECT(ADDRESS(ROW(),COLUMN()))=TRUNC(INDIRECT(ADDRESS(ROW(),COLUMN())))</formula>
    </cfRule>
  </conditionalFormatting>
  <conditionalFormatting sqref="S155">
    <cfRule type="expression" dxfId="569" priority="580">
      <formula>INDIRECT(ADDRESS(ROW(),COLUMN()))=TRUNC(INDIRECT(ADDRESS(ROW(),COLUMN())))</formula>
    </cfRule>
  </conditionalFormatting>
  <conditionalFormatting sqref="T155:Y155">
    <cfRule type="expression" dxfId="568" priority="579">
      <formula>INDIRECT(ADDRESS(ROW(),COLUMN()))=TRUNC(INDIRECT(ADDRESS(ROW(),COLUMN())))</formula>
    </cfRule>
  </conditionalFormatting>
  <conditionalFormatting sqref="Z155">
    <cfRule type="expression" dxfId="567" priority="578">
      <formula>INDIRECT(ADDRESS(ROW(),COLUMN()))=TRUNC(INDIRECT(ADDRESS(ROW(),COLUMN())))</formula>
    </cfRule>
  </conditionalFormatting>
  <conditionalFormatting sqref="AA155:AF155">
    <cfRule type="expression" dxfId="566" priority="577">
      <formula>INDIRECT(ADDRESS(ROW(),COLUMN()))=TRUNC(INDIRECT(ADDRESS(ROW(),COLUMN())))</formula>
    </cfRule>
  </conditionalFormatting>
  <conditionalFormatting sqref="AG155">
    <cfRule type="expression" dxfId="565" priority="576">
      <formula>INDIRECT(ADDRESS(ROW(),COLUMN()))=TRUNC(INDIRECT(ADDRESS(ROW(),COLUMN())))</formula>
    </cfRule>
  </conditionalFormatting>
  <conditionalFormatting sqref="AH155:AM155">
    <cfRule type="expression" dxfId="564" priority="575">
      <formula>INDIRECT(ADDRESS(ROW(),COLUMN()))=TRUNC(INDIRECT(ADDRESS(ROW(),COLUMN())))</formula>
    </cfRule>
  </conditionalFormatting>
  <conditionalFormatting sqref="AN155">
    <cfRule type="expression" dxfId="563" priority="574">
      <formula>INDIRECT(ADDRESS(ROW(),COLUMN()))=TRUNC(INDIRECT(ADDRESS(ROW(),COLUMN())))</formula>
    </cfRule>
  </conditionalFormatting>
  <conditionalFormatting sqref="AO155:AT155">
    <cfRule type="expression" dxfId="562" priority="573">
      <formula>INDIRECT(ADDRESS(ROW(),COLUMN()))=TRUNC(INDIRECT(ADDRESS(ROW(),COLUMN())))</formula>
    </cfRule>
  </conditionalFormatting>
  <conditionalFormatting sqref="AU155">
    <cfRule type="expression" dxfId="561" priority="572">
      <formula>INDIRECT(ADDRESS(ROW(),COLUMN()))=TRUNC(INDIRECT(ADDRESS(ROW(),COLUMN())))</formula>
    </cfRule>
  </conditionalFormatting>
  <conditionalFormatting sqref="AV155:AW155">
    <cfRule type="expression" dxfId="560" priority="571">
      <formula>INDIRECT(ADDRESS(ROW(),COLUMN()))=TRUNC(INDIRECT(ADDRESS(ROW(),COLUMN())))</formula>
    </cfRule>
  </conditionalFormatting>
  <conditionalFormatting sqref="S158">
    <cfRule type="expression" dxfId="559" priority="570">
      <formula>INDIRECT(ADDRESS(ROW(),COLUMN()))=TRUNC(INDIRECT(ADDRESS(ROW(),COLUMN())))</formula>
    </cfRule>
  </conditionalFormatting>
  <conditionalFormatting sqref="T158:Y158">
    <cfRule type="expression" dxfId="558" priority="569">
      <formula>INDIRECT(ADDRESS(ROW(),COLUMN()))=TRUNC(INDIRECT(ADDRESS(ROW(),COLUMN())))</formula>
    </cfRule>
  </conditionalFormatting>
  <conditionalFormatting sqref="Z158">
    <cfRule type="expression" dxfId="557" priority="568">
      <formula>INDIRECT(ADDRESS(ROW(),COLUMN()))=TRUNC(INDIRECT(ADDRESS(ROW(),COLUMN())))</formula>
    </cfRule>
  </conditionalFormatting>
  <conditionalFormatting sqref="AA158:AF158">
    <cfRule type="expression" dxfId="556" priority="567">
      <formula>INDIRECT(ADDRESS(ROW(),COLUMN()))=TRUNC(INDIRECT(ADDRESS(ROW(),COLUMN())))</formula>
    </cfRule>
  </conditionalFormatting>
  <conditionalFormatting sqref="AG158">
    <cfRule type="expression" dxfId="555" priority="566">
      <formula>INDIRECT(ADDRESS(ROW(),COLUMN()))=TRUNC(INDIRECT(ADDRESS(ROW(),COLUMN())))</formula>
    </cfRule>
  </conditionalFormatting>
  <conditionalFormatting sqref="AH158:AM158">
    <cfRule type="expression" dxfId="554" priority="565">
      <formula>INDIRECT(ADDRESS(ROW(),COLUMN()))=TRUNC(INDIRECT(ADDRESS(ROW(),COLUMN())))</formula>
    </cfRule>
  </conditionalFormatting>
  <conditionalFormatting sqref="AN158">
    <cfRule type="expression" dxfId="553" priority="564">
      <formula>INDIRECT(ADDRESS(ROW(),COLUMN()))=TRUNC(INDIRECT(ADDRESS(ROW(),COLUMN())))</formula>
    </cfRule>
  </conditionalFormatting>
  <conditionalFormatting sqref="AO158:AT158">
    <cfRule type="expression" dxfId="552" priority="563">
      <formula>INDIRECT(ADDRESS(ROW(),COLUMN()))=TRUNC(INDIRECT(ADDRESS(ROW(),COLUMN())))</formula>
    </cfRule>
  </conditionalFormatting>
  <conditionalFormatting sqref="AU158">
    <cfRule type="expression" dxfId="551" priority="562">
      <formula>INDIRECT(ADDRESS(ROW(),COLUMN()))=TRUNC(INDIRECT(ADDRESS(ROW(),COLUMN())))</formula>
    </cfRule>
  </conditionalFormatting>
  <conditionalFormatting sqref="AV158:AW158">
    <cfRule type="expression" dxfId="550" priority="561">
      <formula>INDIRECT(ADDRESS(ROW(),COLUMN()))=TRUNC(INDIRECT(ADDRESS(ROW(),COLUMN())))</formula>
    </cfRule>
  </conditionalFormatting>
  <conditionalFormatting sqref="S161">
    <cfRule type="expression" dxfId="549" priority="560">
      <formula>INDIRECT(ADDRESS(ROW(),COLUMN()))=TRUNC(INDIRECT(ADDRESS(ROW(),COLUMN())))</formula>
    </cfRule>
  </conditionalFormatting>
  <conditionalFormatting sqref="T161:Y161">
    <cfRule type="expression" dxfId="548" priority="559">
      <formula>INDIRECT(ADDRESS(ROW(),COLUMN()))=TRUNC(INDIRECT(ADDRESS(ROW(),COLUMN())))</formula>
    </cfRule>
  </conditionalFormatting>
  <conditionalFormatting sqref="Z161">
    <cfRule type="expression" dxfId="547" priority="558">
      <formula>INDIRECT(ADDRESS(ROW(),COLUMN()))=TRUNC(INDIRECT(ADDRESS(ROW(),COLUMN())))</formula>
    </cfRule>
  </conditionalFormatting>
  <conditionalFormatting sqref="AA161:AF161">
    <cfRule type="expression" dxfId="546" priority="557">
      <formula>INDIRECT(ADDRESS(ROW(),COLUMN()))=TRUNC(INDIRECT(ADDRESS(ROW(),COLUMN())))</formula>
    </cfRule>
  </conditionalFormatting>
  <conditionalFormatting sqref="AG161">
    <cfRule type="expression" dxfId="545" priority="556">
      <formula>INDIRECT(ADDRESS(ROW(),COLUMN()))=TRUNC(INDIRECT(ADDRESS(ROW(),COLUMN())))</formula>
    </cfRule>
  </conditionalFormatting>
  <conditionalFormatting sqref="AH161:AM161">
    <cfRule type="expression" dxfId="544" priority="555">
      <formula>INDIRECT(ADDRESS(ROW(),COLUMN()))=TRUNC(INDIRECT(ADDRESS(ROW(),COLUMN())))</formula>
    </cfRule>
  </conditionalFormatting>
  <conditionalFormatting sqref="AN161">
    <cfRule type="expression" dxfId="543" priority="554">
      <formula>INDIRECT(ADDRESS(ROW(),COLUMN()))=TRUNC(INDIRECT(ADDRESS(ROW(),COLUMN())))</formula>
    </cfRule>
  </conditionalFormatting>
  <conditionalFormatting sqref="AO161:AT161">
    <cfRule type="expression" dxfId="542" priority="553">
      <formula>INDIRECT(ADDRESS(ROW(),COLUMN()))=TRUNC(INDIRECT(ADDRESS(ROW(),COLUMN())))</formula>
    </cfRule>
  </conditionalFormatting>
  <conditionalFormatting sqref="AU161">
    <cfRule type="expression" dxfId="541" priority="552">
      <formula>INDIRECT(ADDRESS(ROW(),COLUMN()))=TRUNC(INDIRECT(ADDRESS(ROW(),COLUMN())))</formula>
    </cfRule>
  </conditionalFormatting>
  <conditionalFormatting sqref="AV161:AW161">
    <cfRule type="expression" dxfId="540" priority="551">
      <formula>INDIRECT(ADDRESS(ROW(),COLUMN()))=TRUNC(INDIRECT(ADDRESS(ROW(),COLUMN())))</formula>
    </cfRule>
  </conditionalFormatting>
  <conditionalFormatting sqref="S164">
    <cfRule type="expression" dxfId="539" priority="550">
      <formula>INDIRECT(ADDRESS(ROW(),COLUMN()))=TRUNC(INDIRECT(ADDRESS(ROW(),COLUMN())))</formula>
    </cfRule>
  </conditionalFormatting>
  <conditionalFormatting sqref="T164:Y164">
    <cfRule type="expression" dxfId="538" priority="549">
      <formula>INDIRECT(ADDRESS(ROW(),COLUMN()))=TRUNC(INDIRECT(ADDRESS(ROW(),COLUMN())))</formula>
    </cfRule>
  </conditionalFormatting>
  <conditionalFormatting sqref="Z164">
    <cfRule type="expression" dxfId="537" priority="548">
      <formula>INDIRECT(ADDRESS(ROW(),COLUMN()))=TRUNC(INDIRECT(ADDRESS(ROW(),COLUMN())))</formula>
    </cfRule>
  </conditionalFormatting>
  <conditionalFormatting sqref="AA164:AF164">
    <cfRule type="expression" dxfId="536" priority="547">
      <formula>INDIRECT(ADDRESS(ROW(),COLUMN()))=TRUNC(INDIRECT(ADDRESS(ROW(),COLUMN())))</formula>
    </cfRule>
  </conditionalFormatting>
  <conditionalFormatting sqref="AG164">
    <cfRule type="expression" dxfId="535" priority="546">
      <formula>INDIRECT(ADDRESS(ROW(),COLUMN()))=TRUNC(INDIRECT(ADDRESS(ROW(),COLUMN())))</formula>
    </cfRule>
  </conditionalFormatting>
  <conditionalFormatting sqref="AH164:AM164">
    <cfRule type="expression" dxfId="534" priority="545">
      <formula>INDIRECT(ADDRESS(ROW(),COLUMN()))=TRUNC(INDIRECT(ADDRESS(ROW(),COLUMN())))</formula>
    </cfRule>
  </conditionalFormatting>
  <conditionalFormatting sqref="AN164">
    <cfRule type="expression" dxfId="533" priority="544">
      <formula>INDIRECT(ADDRESS(ROW(),COLUMN()))=TRUNC(INDIRECT(ADDRESS(ROW(),COLUMN())))</formula>
    </cfRule>
  </conditionalFormatting>
  <conditionalFormatting sqref="AO164:AT164">
    <cfRule type="expression" dxfId="532" priority="543">
      <formula>INDIRECT(ADDRESS(ROW(),COLUMN()))=TRUNC(INDIRECT(ADDRESS(ROW(),COLUMN())))</formula>
    </cfRule>
  </conditionalFormatting>
  <conditionalFormatting sqref="AU164">
    <cfRule type="expression" dxfId="531" priority="542">
      <formula>INDIRECT(ADDRESS(ROW(),COLUMN()))=TRUNC(INDIRECT(ADDRESS(ROW(),COLUMN())))</formula>
    </cfRule>
  </conditionalFormatting>
  <conditionalFormatting sqref="AV164:AW164">
    <cfRule type="expression" dxfId="530" priority="541">
      <formula>INDIRECT(ADDRESS(ROW(),COLUMN()))=TRUNC(INDIRECT(ADDRESS(ROW(),COLUMN())))</formula>
    </cfRule>
  </conditionalFormatting>
  <conditionalFormatting sqref="S167">
    <cfRule type="expression" dxfId="529" priority="540">
      <formula>INDIRECT(ADDRESS(ROW(),COLUMN()))=TRUNC(INDIRECT(ADDRESS(ROW(),COLUMN())))</formula>
    </cfRule>
  </conditionalFormatting>
  <conditionalFormatting sqref="T167:Y167">
    <cfRule type="expression" dxfId="528" priority="539">
      <formula>INDIRECT(ADDRESS(ROW(),COLUMN()))=TRUNC(INDIRECT(ADDRESS(ROW(),COLUMN())))</formula>
    </cfRule>
  </conditionalFormatting>
  <conditionalFormatting sqref="Z167">
    <cfRule type="expression" dxfId="527" priority="538">
      <formula>INDIRECT(ADDRESS(ROW(),COLUMN()))=TRUNC(INDIRECT(ADDRESS(ROW(),COLUMN())))</formula>
    </cfRule>
  </conditionalFormatting>
  <conditionalFormatting sqref="AA167:AF167">
    <cfRule type="expression" dxfId="526" priority="537">
      <formula>INDIRECT(ADDRESS(ROW(),COLUMN()))=TRUNC(INDIRECT(ADDRESS(ROW(),COLUMN())))</formula>
    </cfRule>
  </conditionalFormatting>
  <conditionalFormatting sqref="AG167">
    <cfRule type="expression" dxfId="525" priority="536">
      <formula>INDIRECT(ADDRESS(ROW(),COLUMN()))=TRUNC(INDIRECT(ADDRESS(ROW(),COLUMN())))</formula>
    </cfRule>
  </conditionalFormatting>
  <conditionalFormatting sqref="AH167:AM167">
    <cfRule type="expression" dxfId="524" priority="535">
      <formula>INDIRECT(ADDRESS(ROW(),COLUMN()))=TRUNC(INDIRECT(ADDRESS(ROW(),COLUMN())))</formula>
    </cfRule>
  </conditionalFormatting>
  <conditionalFormatting sqref="AN167">
    <cfRule type="expression" dxfId="523" priority="534">
      <formula>INDIRECT(ADDRESS(ROW(),COLUMN()))=TRUNC(INDIRECT(ADDRESS(ROW(),COLUMN())))</formula>
    </cfRule>
  </conditionalFormatting>
  <conditionalFormatting sqref="AO167:AT167">
    <cfRule type="expression" dxfId="522" priority="533">
      <formula>INDIRECT(ADDRESS(ROW(),COLUMN()))=TRUNC(INDIRECT(ADDRESS(ROW(),COLUMN())))</formula>
    </cfRule>
  </conditionalFormatting>
  <conditionalFormatting sqref="AU167">
    <cfRule type="expression" dxfId="521" priority="532">
      <formula>INDIRECT(ADDRESS(ROW(),COLUMN()))=TRUNC(INDIRECT(ADDRESS(ROW(),COLUMN())))</formula>
    </cfRule>
  </conditionalFormatting>
  <conditionalFormatting sqref="AV167:AW167">
    <cfRule type="expression" dxfId="520" priority="531">
      <formula>INDIRECT(ADDRESS(ROW(),COLUMN()))=TRUNC(INDIRECT(ADDRESS(ROW(),COLUMN())))</formula>
    </cfRule>
  </conditionalFormatting>
  <conditionalFormatting sqref="S170">
    <cfRule type="expression" dxfId="519" priority="530">
      <formula>INDIRECT(ADDRESS(ROW(),COLUMN()))=TRUNC(INDIRECT(ADDRESS(ROW(),COLUMN())))</formula>
    </cfRule>
  </conditionalFormatting>
  <conditionalFormatting sqref="T170:Y170">
    <cfRule type="expression" dxfId="518" priority="529">
      <formula>INDIRECT(ADDRESS(ROW(),COLUMN()))=TRUNC(INDIRECT(ADDRESS(ROW(),COLUMN())))</formula>
    </cfRule>
  </conditionalFormatting>
  <conditionalFormatting sqref="Z170">
    <cfRule type="expression" dxfId="517" priority="528">
      <formula>INDIRECT(ADDRESS(ROW(),COLUMN()))=TRUNC(INDIRECT(ADDRESS(ROW(),COLUMN())))</formula>
    </cfRule>
  </conditionalFormatting>
  <conditionalFormatting sqref="AA170:AF170">
    <cfRule type="expression" dxfId="516" priority="527">
      <formula>INDIRECT(ADDRESS(ROW(),COLUMN()))=TRUNC(INDIRECT(ADDRESS(ROW(),COLUMN())))</formula>
    </cfRule>
  </conditionalFormatting>
  <conditionalFormatting sqref="AG170">
    <cfRule type="expression" dxfId="515" priority="526">
      <formula>INDIRECT(ADDRESS(ROW(),COLUMN()))=TRUNC(INDIRECT(ADDRESS(ROW(),COLUMN())))</formula>
    </cfRule>
  </conditionalFormatting>
  <conditionalFormatting sqref="AH170:AM170">
    <cfRule type="expression" dxfId="514" priority="525">
      <formula>INDIRECT(ADDRESS(ROW(),COLUMN()))=TRUNC(INDIRECT(ADDRESS(ROW(),COLUMN())))</formula>
    </cfRule>
  </conditionalFormatting>
  <conditionalFormatting sqref="AN170">
    <cfRule type="expression" dxfId="513" priority="524">
      <formula>INDIRECT(ADDRESS(ROW(),COLUMN()))=TRUNC(INDIRECT(ADDRESS(ROW(),COLUMN())))</formula>
    </cfRule>
  </conditionalFormatting>
  <conditionalFormatting sqref="AO170:AT170">
    <cfRule type="expression" dxfId="512" priority="523">
      <formula>INDIRECT(ADDRESS(ROW(),COLUMN()))=TRUNC(INDIRECT(ADDRESS(ROW(),COLUMN())))</formula>
    </cfRule>
  </conditionalFormatting>
  <conditionalFormatting sqref="AU170">
    <cfRule type="expression" dxfId="511" priority="522">
      <formula>INDIRECT(ADDRESS(ROW(),COLUMN()))=TRUNC(INDIRECT(ADDRESS(ROW(),COLUMN())))</formula>
    </cfRule>
  </conditionalFormatting>
  <conditionalFormatting sqref="AV170:AW170">
    <cfRule type="expression" dxfId="510" priority="521">
      <formula>INDIRECT(ADDRESS(ROW(),COLUMN()))=TRUNC(INDIRECT(ADDRESS(ROW(),COLUMN())))</formula>
    </cfRule>
  </conditionalFormatting>
  <conditionalFormatting sqref="S173">
    <cfRule type="expression" dxfId="509" priority="520">
      <formula>INDIRECT(ADDRESS(ROW(),COLUMN()))=TRUNC(INDIRECT(ADDRESS(ROW(),COLUMN())))</formula>
    </cfRule>
  </conditionalFormatting>
  <conditionalFormatting sqref="T173:Y173">
    <cfRule type="expression" dxfId="508" priority="519">
      <formula>INDIRECT(ADDRESS(ROW(),COLUMN()))=TRUNC(INDIRECT(ADDRESS(ROW(),COLUMN())))</formula>
    </cfRule>
  </conditionalFormatting>
  <conditionalFormatting sqref="Z173">
    <cfRule type="expression" dxfId="507" priority="518">
      <formula>INDIRECT(ADDRESS(ROW(),COLUMN()))=TRUNC(INDIRECT(ADDRESS(ROW(),COLUMN())))</formula>
    </cfRule>
  </conditionalFormatting>
  <conditionalFormatting sqref="AA173:AF173">
    <cfRule type="expression" dxfId="506" priority="517">
      <formula>INDIRECT(ADDRESS(ROW(),COLUMN()))=TRUNC(INDIRECT(ADDRESS(ROW(),COLUMN())))</formula>
    </cfRule>
  </conditionalFormatting>
  <conditionalFormatting sqref="AG173">
    <cfRule type="expression" dxfId="505" priority="516">
      <formula>INDIRECT(ADDRESS(ROW(),COLUMN()))=TRUNC(INDIRECT(ADDRESS(ROW(),COLUMN())))</formula>
    </cfRule>
  </conditionalFormatting>
  <conditionalFormatting sqref="AH173:AM173">
    <cfRule type="expression" dxfId="504" priority="515">
      <formula>INDIRECT(ADDRESS(ROW(),COLUMN()))=TRUNC(INDIRECT(ADDRESS(ROW(),COLUMN())))</formula>
    </cfRule>
  </conditionalFormatting>
  <conditionalFormatting sqref="AN173">
    <cfRule type="expression" dxfId="503" priority="514">
      <formula>INDIRECT(ADDRESS(ROW(),COLUMN()))=TRUNC(INDIRECT(ADDRESS(ROW(),COLUMN())))</formula>
    </cfRule>
  </conditionalFormatting>
  <conditionalFormatting sqref="AO173:AT173">
    <cfRule type="expression" dxfId="502" priority="513">
      <formula>INDIRECT(ADDRESS(ROW(),COLUMN()))=TRUNC(INDIRECT(ADDRESS(ROW(),COLUMN())))</formula>
    </cfRule>
  </conditionalFormatting>
  <conditionalFormatting sqref="AU173">
    <cfRule type="expression" dxfId="501" priority="512">
      <formula>INDIRECT(ADDRESS(ROW(),COLUMN()))=TRUNC(INDIRECT(ADDRESS(ROW(),COLUMN())))</formula>
    </cfRule>
  </conditionalFormatting>
  <conditionalFormatting sqref="AV173:AW173">
    <cfRule type="expression" dxfId="500" priority="511">
      <formula>INDIRECT(ADDRESS(ROW(),COLUMN()))=TRUNC(INDIRECT(ADDRESS(ROW(),COLUMN())))</formula>
    </cfRule>
  </conditionalFormatting>
  <conditionalFormatting sqref="S176">
    <cfRule type="expression" dxfId="499" priority="510">
      <formula>INDIRECT(ADDRESS(ROW(),COLUMN()))=TRUNC(INDIRECT(ADDRESS(ROW(),COLUMN())))</formula>
    </cfRule>
  </conditionalFormatting>
  <conditionalFormatting sqref="T176:Y176">
    <cfRule type="expression" dxfId="498" priority="509">
      <formula>INDIRECT(ADDRESS(ROW(),COLUMN()))=TRUNC(INDIRECT(ADDRESS(ROW(),COLUMN())))</formula>
    </cfRule>
  </conditionalFormatting>
  <conditionalFormatting sqref="Z176">
    <cfRule type="expression" dxfId="497" priority="508">
      <formula>INDIRECT(ADDRESS(ROW(),COLUMN()))=TRUNC(INDIRECT(ADDRESS(ROW(),COLUMN())))</formula>
    </cfRule>
  </conditionalFormatting>
  <conditionalFormatting sqref="AA176:AF176">
    <cfRule type="expression" dxfId="496" priority="507">
      <formula>INDIRECT(ADDRESS(ROW(),COLUMN()))=TRUNC(INDIRECT(ADDRESS(ROW(),COLUMN())))</formula>
    </cfRule>
  </conditionalFormatting>
  <conditionalFormatting sqref="AG176">
    <cfRule type="expression" dxfId="495" priority="506">
      <formula>INDIRECT(ADDRESS(ROW(),COLUMN()))=TRUNC(INDIRECT(ADDRESS(ROW(),COLUMN())))</formula>
    </cfRule>
  </conditionalFormatting>
  <conditionalFormatting sqref="AH176:AM176">
    <cfRule type="expression" dxfId="494" priority="505">
      <formula>INDIRECT(ADDRESS(ROW(),COLUMN()))=TRUNC(INDIRECT(ADDRESS(ROW(),COLUMN())))</formula>
    </cfRule>
  </conditionalFormatting>
  <conditionalFormatting sqref="AN176">
    <cfRule type="expression" dxfId="493" priority="504">
      <formula>INDIRECT(ADDRESS(ROW(),COLUMN()))=TRUNC(INDIRECT(ADDRESS(ROW(),COLUMN())))</formula>
    </cfRule>
  </conditionalFormatting>
  <conditionalFormatting sqref="AO176:AT176">
    <cfRule type="expression" dxfId="492" priority="503">
      <formula>INDIRECT(ADDRESS(ROW(),COLUMN()))=TRUNC(INDIRECT(ADDRESS(ROW(),COLUMN())))</formula>
    </cfRule>
  </conditionalFormatting>
  <conditionalFormatting sqref="AU176">
    <cfRule type="expression" dxfId="491" priority="502">
      <formula>INDIRECT(ADDRESS(ROW(),COLUMN()))=TRUNC(INDIRECT(ADDRESS(ROW(),COLUMN())))</formula>
    </cfRule>
  </conditionalFormatting>
  <conditionalFormatting sqref="AV176:AW176">
    <cfRule type="expression" dxfId="490" priority="501">
      <formula>INDIRECT(ADDRESS(ROW(),COLUMN()))=TRUNC(INDIRECT(ADDRESS(ROW(),COLUMN())))</formula>
    </cfRule>
  </conditionalFormatting>
  <conditionalFormatting sqref="S179">
    <cfRule type="expression" dxfId="489" priority="500">
      <formula>INDIRECT(ADDRESS(ROW(),COLUMN()))=TRUNC(INDIRECT(ADDRESS(ROW(),COLUMN())))</formula>
    </cfRule>
  </conditionalFormatting>
  <conditionalFormatting sqref="T179:Y179">
    <cfRule type="expression" dxfId="488" priority="499">
      <formula>INDIRECT(ADDRESS(ROW(),COLUMN()))=TRUNC(INDIRECT(ADDRESS(ROW(),COLUMN())))</formula>
    </cfRule>
  </conditionalFormatting>
  <conditionalFormatting sqref="Z179">
    <cfRule type="expression" dxfId="487" priority="498">
      <formula>INDIRECT(ADDRESS(ROW(),COLUMN()))=TRUNC(INDIRECT(ADDRESS(ROW(),COLUMN())))</formula>
    </cfRule>
  </conditionalFormatting>
  <conditionalFormatting sqref="AA179:AF179">
    <cfRule type="expression" dxfId="486" priority="497">
      <formula>INDIRECT(ADDRESS(ROW(),COLUMN()))=TRUNC(INDIRECT(ADDRESS(ROW(),COLUMN())))</formula>
    </cfRule>
  </conditionalFormatting>
  <conditionalFormatting sqref="AG179">
    <cfRule type="expression" dxfId="485" priority="496">
      <formula>INDIRECT(ADDRESS(ROW(),COLUMN()))=TRUNC(INDIRECT(ADDRESS(ROW(),COLUMN())))</formula>
    </cfRule>
  </conditionalFormatting>
  <conditionalFormatting sqref="AH179:AM179">
    <cfRule type="expression" dxfId="484" priority="495">
      <formula>INDIRECT(ADDRESS(ROW(),COLUMN()))=TRUNC(INDIRECT(ADDRESS(ROW(),COLUMN())))</formula>
    </cfRule>
  </conditionalFormatting>
  <conditionalFormatting sqref="AN179">
    <cfRule type="expression" dxfId="483" priority="494">
      <formula>INDIRECT(ADDRESS(ROW(),COLUMN()))=TRUNC(INDIRECT(ADDRESS(ROW(),COLUMN())))</formula>
    </cfRule>
  </conditionalFormatting>
  <conditionalFormatting sqref="AO179:AT179">
    <cfRule type="expression" dxfId="482" priority="493">
      <formula>INDIRECT(ADDRESS(ROW(),COLUMN()))=TRUNC(INDIRECT(ADDRESS(ROW(),COLUMN())))</formula>
    </cfRule>
  </conditionalFormatting>
  <conditionalFormatting sqref="AU179">
    <cfRule type="expression" dxfId="481" priority="492">
      <formula>INDIRECT(ADDRESS(ROW(),COLUMN()))=TRUNC(INDIRECT(ADDRESS(ROW(),COLUMN())))</formula>
    </cfRule>
  </conditionalFormatting>
  <conditionalFormatting sqref="AV179:AW179">
    <cfRule type="expression" dxfId="480" priority="491">
      <formula>INDIRECT(ADDRESS(ROW(),COLUMN()))=TRUNC(INDIRECT(ADDRESS(ROW(),COLUMN())))</formula>
    </cfRule>
  </conditionalFormatting>
  <conditionalFormatting sqref="S182">
    <cfRule type="expression" dxfId="479" priority="490">
      <formula>INDIRECT(ADDRESS(ROW(),COLUMN()))=TRUNC(INDIRECT(ADDRESS(ROW(),COLUMN())))</formula>
    </cfRule>
  </conditionalFormatting>
  <conditionalFormatting sqref="T182:Y182">
    <cfRule type="expression" dxfId="478" priority="489">
      <formula>INDIRECT(ADDRESS(ROW(),COLUMN()))=TRUNC(INDIRECT(ADDRESS(ROW(),COLUMN())))</formula>
    </cfRule>
  </conditionalFormatting>
  <conditionalFormatting sqref="Z182">
    <cfRule type="expression" dxfId="477" priority="488">
      <formula>INDIRECT(ADDRESS(ROW(),COLUMN()))=TRUNC(INDIRECT(ADDRESS(ROW(),COLUMN())))</formula>
    </cfRule>
  </conditionalFormatting>
  <conditionalFormatting sqref="AA182:AF182">
    <cfRule type="expression" dxfId="476" priority="487">
      <formula>INDIRECT(ADDRESS(ROW(),COLUMN()))=TRUNC(INDIRECT(ADDRESS(ROW(),COLUMN())))</formula>
    </cfRule>
  </conditionalFormatting>
  <conditionalFormatting sqref="AG182">
    <cfRule type="expression" dxfId="475" priority="486">
      <formula>INDIRECT(ADDRESS(ROW(),COLUMN()))=TRUNC(INDIRECT(ADDRESS(ROW(),COLUMN())))</formula>
    </cfRule>
  </conditionalFormatting>
  <conditionalFormatting sqref="AH182:AM182">
    <cfRule type="expression" dxfId="474" priority="485">
      <formula>INDIRECT(ADDRESS(ROW(),COLUMN()))=TRUNC(INDIRECT(ADDRESS(ROW(),COLUMN())))</formula>
    </cfRule>
  </conditionalFormatting>
  <conditionalFormatting sqref="AN182">
    <cfRule type="expression" dxfId="473" priority="484">
      <formula>INDIRECT(ADDRESS(ROW(),COLUMN()))=TRUNC(INDIRECT(ADDRESS(ROW(),COLUMN())))</formula>
    </cfRule>
  </conditionalFormatting>
  <conditionalFormatting sqref="AO182:AT182">
    <cfRule type="expression" dxfId="472" priority="483">
      <formula>INDIRECT(ADDRESS(ROW(),COLUMN()))=TRUNC(INDIRECT(ADDRESS(ROW(),COLUMN())))</formula>
    </cfRule>
  </conditionalFormatting>
  <conditionalFormatting sqref="AU182">
    <cfRule type="expression" dxfId="471" priority="482">
      <formula>INDIRECT(ADDRESS(ROW(),COLUMN()))=TRUNC(INDIRECT(ADDRESS(ROW(),COLUMN())))</formula>
    </cfRule>
  </conditionalFormatting>
  <conditionalFormatting sqref="AV182:AW182">
    <cfRule type="expression" dxfId="470" priority="481">
      <formula>INDIRECT(ADDRESS(ROW(),COLUMN()))=TRUNC(INDIRECT(ADDRESS(ROW(),COLUMN())))</formula>
    </cfRule>
  </conditionalFormatting>
  <conditionalFormatting sqref="S185">
    <cfRule type="expression" dxfId="469" priority="480">
      <formula>INDIRECT(ADDRESS(ROW(),COLUMN()))=TRUNC(INDIRECT(ADDRESS(ROW(),COLUMN())))</formula>
    </cfRule>
  </conditionalFormatting>
  <conditionalFormatting sqref="T185:Y185">
    <cfRule type="expression" dxfId="468" priority="479">
      <formula>INDIRECT(ADDRESS(ROW(),COLUMN()))=TRUNC(INDIRECT(ADDRESS(ROW(),COLUMN())))</formula>
    </cfRule>
  </conditionalFormatting>
  <conditionalFormatting sqref="Z185">
    <cfRule type="expression" dxfId="467" priority="478">
      <formula>INDIRECT(ADDRESS(ROW(),COLUMN()))=TRUNC(INDIRECT(ADDRESS(ROW(),COLUMN())))</formula>
    </cfRule>
  </conditionalFormatting>
  <conditionalFormatting sqref="AA185:AF185">
    <cfRule type="expression" dxfId="466" priority="477">
      <formula>INDIRECT(ADDRESS(ROW(),COLUMN()))=TRUNC(INDIRECT(ADDRESS(ROW(),COLUMN())))</formula>
    </cfRule>
  </conditionalFormatting>
  <conditionalFormatting sqref="AG185">
    <cfRule type="expression" dxfId="465" priority="476">
      <formula>INDIRECT(ADDRESS(ROW(),COLUMN()))=TRUNC(INDIRECT(ADDRESS(ROW(),COLUMN())))</formula>
    </cfRule>
  </conditionalFormatting>
  <conditionalFormatting sqref="AH185:AM185">
    <cfRule type="expression" dxfId="464" priority="475">
      <formula>INDIRECT(ADDRESS(ROW(),COLUMN()))=TRUNC(INDIRECT(ADDRESS(ROW(),COLUMN())))</formula>
    </cfRule>
  </conditionalFormatting>
  <conditionalFormatting sqref="AN185">
    <cfRule type="expression" dxfId="463" priority="474">
      <formula>INDIRECT(ADDRESS(ROW(),COLUMN()))=TRUNC(INDIRECT(ADDRESS(ROW(),COLUMN())))</formula>
    </cfRule>
  </conditionalFormatting>
  <conditionalFormatting sqref="AO185:AT185">
    <cfRule type="expression" dxfId="462" priority="473">
      <formula>INDIRECT(ADDRESS(ROW(),COLUMN()))=TRUNC(INDIRECT(ADDRESS(ROW(),COLUMN())))</formula>
    </cfRule>
  </conditionalFormatting>
  <conditionalFormatting sqref="AU185">
    <cfRule type="expression" dxfId="461" priority="472">
      <formula>INDIRECT(ADDRESS(ROW(),COLUMN()))=TRUNC(INDIRECT(ADDRESS(ROW(),COLUMN())))</formula>
    </cfRule>
  </conditionalFormatting>
  <conditionalFormatting sqref="AV185:AW185">
    <cfRule type="expression" dxfId="460" priority="471">
      <formula>INDIRECT(ADDRESS(ROW(),COLUMN()))=TRUNC(INDIRECT(ADDRESS(ROW(),COLUMN())))</formula>
    </cfRule>
  </conditionalFormatting>
  <conditionalFormatting sqref="S188">
    <cfRule type="expression" dxfId="459" priority="470">
      <formula>INDIRECT(ADDRESS(ROW(),COLUMN()))=TRUNC(INDIRECT(ADDRESS(ROW(),COLUMN())))</formula>
    </cfRule>
  </conditionalFormatting>
  <conditionalFormatting sqref="T188:Y188">
    <cfRule type="expression" dxfId="458" priority="469">
      <formula>INDIRECT(ADDRESS(ROW(),COLUMN()))=TRUNC(INDIRECT(ADDRESS(ROW(),COLUMN())))</formula>
    </cfRule>
  </conditionalFormatting>
  <conditionalFormatting sqref="Z188">
    <cfRule type="expression" dxfId="457" priority="468">
      <formula>INDIRECT(ADDRESS(ROW(),COLUMN()))=TRUNC(INDIRECT(ADDRESS(ROW(),COLUMN())))</formula>
    </cfRule>
  </conditionalFormatting>
  <conditionalFormatting sqref="AA188:AF188">
    <cfRule type="expression" dxfId="456" priority="467">
      <formula>INDIRECT(ADDRESS(ROW(),COLUMN()))=TRUNC(INDIRECT(ADDRESS(ROW(),COLUMN())))</formula>
    </cfRule>
  </conditionalFormatting>
  <conditionalFormatting sqref="AG188">
    <cfRule type="expression" dxfId="455" priority="466">
      <formula>INDIRECT(ADDRESS(ROW(),COLUMN()))=TRUNC(INDIRECT(ADDRESS(ROW(),COLUMN())))</formula>
    </cfRule>
  </conditionalFormatting>
  <conditionalFormatting sqref="AH188:AM188">
    <cfRule type="expression" dxfId="454" priority="465">
      <formula>INDIRECT(ADDRESS(ROW(),COLUMN()))=TRUNC(INDIRECT(ADDRESS(ROW(),COLUMN())))</formula>
    </cfRule>
  </conditionalFormatting>
  <conditionalFormatting sqref="AN188">
    <cfRule type="expression" dxfId="453" priority="464">
      <formula>INDIRECT(ADDRESS(ROW(),COLUMN()))=TRUNC(INDIRECT(ADDRESS(ROW(),COLUMN())))</formula>
    </cfRule>
  </conditionalFormatting>
  <conditionalFormatting sqref="AO188:AT188">
    <cfRule type="expression" dxfId="452" priority="463">
      <formula>INDIRECT(ADDRESS(ROW(),COLUMN()))=TRUNC(INDIRECT(ADDRESS(ROW(),COLUMN())))</formula>
    </cfRule>
  </conditionalFormatting>
  <conditionalFormatting sqref="AU188">
    <cfRule type="expression" dxfId="451" priority="462">
      <formula>INDIRECT(ADDRESS(ROW(),COLUMN()))=TRUNC(INDIRECT(ADDRESS(ROW(),COLUMN())))</formula>
    </cfRule>
  </conditionalFormatting>
  <conditionalFormatting sqref="AV188:AW188">
    <cfRule type="expression" dxfId="450" priority="461">
      <formula>INDIRECT(ADDRESS(ROW(),COLUMN()))=TRUNC(INDIRECT(ADDRESS(ROW(),COLUMN())))</formula>
    </cfRule>
  </conditionalFormatting>
  <conditionalFormatting sqref="S191">
    <cfRule type="expression" dxfId="449" priority="460">
      <formula>INDIRECT(ADDRESS(ROW(),COLUMN()))=TRUNC(INDIRECT(ADDRESS(ROW(),COLUMN())))</formula>
    </cfRule>
  </conditionalFormatting>
  <conditionalFormatting sqref="T191:Y191">
    <cfRule type="expression" dxfId="448" priority="459">
      <formula>INDIRECT(ADDRESS(ROW(),COLUMN()))=TRUNC(INDIRECT(ADDRESS(ROW(),COLUMN())))</formula>
    </cfRule>
  </conditionalFormatting>
  <conditionalFormatting sqref="Z191">
    <cfRule type="expression" dxfId="447" priority="458">
      <formula>INDIRECT(ADDRESS(ROW(),COLUMN()))=TRUNC(INDIRECT(ADDRESS(ROW(),COLUMN())))</formula>
    </cfRule>
  </conditionalFormatting>
  <conditionalFormatting sqref="AA191:AF191">
    <cfRule type="expression" dxfId="446" priority="457">
      <formula>INDIRECT(ADDRESS(ROW(),COLUMN()))=TRUNC(INDIRECT(ADDRESS(ROW(),COLUMN())))</formula>
    </cfRule>
  </conditionalFormatting>
  <conditionalFormatting sqref="AG191">
    <cfRule type="expression" dxfId="445" priority="456">
      <formula>INDIRECT(ADDRESS(ROW(),COLUMN()))=TRUNC(INDIRECT(ADDRESS(ROW(),COLUMN())))</formula>
    </cfRule>
  </conditionalFormatting>
  <conditionalFormatting sqref="AH191:AM191">
    <cfRule type="expression" dxfId="444" priority="455">
      <formula>INDIRECT(ADDRESS(ROW(),COLUMN()))=TRUNC(INDIRECT(ADDRESS(ROW(),COLUMN())))</formula>
    </cfRule>
  </conditionalFormatting>
  <conditionalFormatting sqref="AN191">
    <cfRule type="expression" dxfId="443" priority="454">
      <formula>INDIRECT(ADDRESS(ROW(),COLUMN()))=TRUNC(INDIRECT(ADDRESS(ROW(),COLUMN())))</formula>
    </cfRule>
  </conditionalFormatting>
  <conditionalFormatting sqref="AO191:AT191">
    <cfRule type="expression" dxfId="442" priority="453">
      <formula>INDIRECT(ADDRESS(ROW(),COLUMN()))=TRUNC(INDIRECT(ADDRESS(ROW(),COLUMN())))</formula>
    </cfRule>
  </conditionalFormatting>
  <conditionalFormatting sqref="AU191">
    <cfRule type="expression" dxfId="441" priority="452">
      <formula>INDIRECT(ADDRESS(ROW(),COLUMN()))=TRUNC(INDIRECT(ADDRESS(ROW(),COLUMN())))</formula>
    </cfRule>
  </conditionalFormatting>
  <conditionalFormatting sqref="AV191:AW191">
    <cfRule type="expression" dxfId="440" priority="451">
      <formula>INDIRECT(ADDRESS(ROW(),COLUMN()))=TRUNC(INDIRECT(ADDRESS(ROW(),COLUMN())))</formula>
    </cfRule>
  </conditionalFormatting>
  <conditionalFormatting sqref="S194">
    <cfRule type="expression" dxfId="439" priority="450">
      <formula>INDIRECT(ADDRESS(ROW(),COLUMN()))=TRUNC(INDIRECT(ADDRESS(ROW(),COLUMN())))</formula>
    </cfRule>
  </conditionalFormatting>
  <conditionalFormatting sqref="T194:Y194">
    <cfRule type="expression" dxfId="438" priority="449">
      <formula>INDIRECT(ADDRESS(ROW(),COLUMN()))=TRUNC(INDIRECT(ADDRESS(ROW(),COLUMN())))</formula>
    </cfRule>
  </conditionalFormatting>
  <conditionalFormatting sqref="Z194">
    <cfRule type="expression" dxfId="437" priority="448">
      <formula>INDIRECT(ADDRESS(ROW(),COLUMN()))=TRUNC(INDIRECT(ADDRESS(ROW(),COLUMN())))</formula>
    </cfRule>
  </conditionalFormatting>
  <conditionalFormatting sqref="AA194:AF194">
    <cfRule type="expression" dxfId="436" priority="447">
      <formula>INDIRECT(ADDRESS(ROW(),COLUMN()))=TRUNC(INDIRECT(ADDRESS(ROW(),COLUMN())))</formula>
    </cfRule>
  </conditionalFormatting>
  <conditionalFormatting sqref="AG194">
    <cfRule type="expression" dxfId="435" priority="446">
      <formula>INDIRECT(ADDRESS(ROW(),COLUMN()))=TRUNC(INDIRECT(ADDRESS(ROW(),COLUMN())))</formula>
    </cfRule>
  </conditionalFormatting>
  <conditionalFormatting sqref="AH194:AM194">
    <cfRule type="expression" dxfId="434" priority="445">
      <formula>INDIRECT(ADDRESS(ROW(),COLUMN()))=TRUNC(INDIRECT(ADDRESS(ROW(),COLUMN())))</formula>
    </cfRule>
  </conditionalFormatting>
  <conditionalFormatting sqref="AN194">
    <cfRule type="expression" dxfId="433" priority="444">
      <formula>INDIRECT(ADDRESS(ROW(),COLUMN()))=TRUNC(INDIRECT(ADDRESS(ROW(),COLUMN())))</formula>
    </cfRule>
  </conditionalFormatting>
  <conditionalFormatting sqref="AO194:AT194">
    <cfRule type="expression" dxfId="432" priority="443">
      <formula>INDIRECT(ADDRESS(ROW(),COLUMN()))=TRUNC(INDIRECT(ADDRESS(ROW(),COLUMN())))</formula>
    </cfRule>
  </conditionalFormatting>
  <conditionalFormatting sqref="AU194">
    <cfRule type="expression" dxfId="431" priority="442">
      <formula>INDIRECT(ADDRESS(ROW(),COLUMN()))=TRUNC(INDIRECT(ADDRESS(ROW(),COLUMN())))</formula>
    </cfRule>
  </conditionalFormatting>
  <conditionalFormatting sqref="AV194:AW194">
    <cfRule type="expression" dxfId="430" priority="441">
      <formula>INDIRECT(ADDRESS(ROW(),COLUMN()))=TRUNC(INDIRECT(ADDRESS(ROW(),COLUMN())))</formula>
    </cfRule>
  </conditionalFormatting>
  <conditionalFormatting sqref="S197">
    <cfRule type="expression" dxfId="429" priority="440">
      <formula>INDIRECT(ADDRESS(ROW(),COLUMN()))=TRUNC(INDIRECT(ADDRESS(ROW(),COLUMN())))</formula>
    </cfRule>
  </conditionalFormatting>
  <conditionalFormatting sqref="T197:Y197">
    <cfRule type="expression" dxfId="428" priority="439">
      <formula>INDIRECT(ADDRESS(ROW(),COLUMN()))=TRUNC(INDIRECT(ADDRESS(ROW(),COLUMN())))</formula>
    </cfRule>
  </conditionalFormatting>
  <conditionalFormatting sqref="Z197">
    <cfRule type="expression" dxfId="427" priority="438">
      <formula>INDIRECT(ADDRESS(ROW(),COLUMN()))=TRUNC(INDIRECT(ADDRESS(ROW(),COLUMN())))</formula>
    </cfRule>
  </conditionalFormatting>
  <conditionalFormatting sqref="AA197:AF197">
    <cfRule type="expression" dxfId="426" priority="437">
      <formula>INDIRECT(ADDRESS(ROW(),COLUMN()))=TRUNC(INDIRECT(ADDRESS(ROW(),COLUMN())))</formula>
    </cfRule>
  </conditionalFormatting>
  <conditionalFormatting sqref="AG197">
    <cfRule type="expression" dxfId="425" priority="436">
      <formula>INDIRECT(ADDRESS(ROW(),COLUMN()))=TRUNC(INDIRECT(ADDRESS(ROW(),COLUMN())))</formula>
    </cfRule>
  </conditionalFormatting>
  <conditionalFormatting sqref="AH197:AM197">
    <cfRule type="expression" dxfId="424" priority="435">
      <formula>INDIRECT(ADDRESS(ROW(),COLUMN()))=TRUNC(INDIRECT(ADDRESS(ROW(),COLUMN())))</formula>
    </cfRule>
  </conditionalFormatting>
  <conditionalFormatting sqref="AN197">
    <cfRule type="expression" dxfId="423" priority="434">
      <formula>INDIRECT(ADDRESS(ROW(),COLUMN()))=TRUNC(INDIRECT(ADDRESS(ROW(),COLUMN())))</formula>
    </cfRule>
  </conditionalFormatting>
  <conditionalFormatting sqref="AO197:AT197">
    <cfRule type="expression" dxfId="422" priority="433">
      <formula>INDIRECT(ADDRESS(ROW(),COLUMN()))=TRUNC(INDIRECT(ADDRESS(ROW(),COLUMN())))</formula>
    </cfRule>
  </conditionalFormatting>
  <conditionalFormatting sqref="AU197">
    <cfRule type="expression" dxfId="421" priority="432">
      <formula>INDIRECT(ADDRESS(ROW(),COLUMN()))=TRUNC(INDIRECT(ADDRESS(ROW(),COLUMN())))</formula>
    </cfRule>
  </conditionalFormatting>
  <conditionalFormatting sqref="AV197:AW197">
    <cfRule type="expression" dxfId="420" priority="431">
      <formula>INDIRECT(ADDRESS(ROW(),COLUMN()))=TRUNC(INDIRECT(ADDRESS(ROW(),COLUMN())))</formula>
    </cfRule>
  </conditionalFormatting>
  <conditionalFormatting sqref="S200">
    <cfRule type="expression" dxfId="419" priority="430">
      <formula>INDIRECT(ADDRESS(ROW(),COLUMN()))=TRUNC(INDIRECT(ADDRESS(ROW(),COLUMN())))</formula>
    </cfRule>
  </conditionalFormatting>
  <conditionalFormatting sqref="T200:Y200">
    <cfRule type="expression" dxfId="418" priority="429">
      <formula>INDIRECT(ADDRESS(ROW(),COLUMN()))=TRUNC(INDIRECT(ADDRESS(ROW(),COLUMN())))</formula>
    </cfRule>
  </conditionalFormatting>
  <conditionalFormatting sqref="Z200">
    <cfRule type="expression" dxfId="417" priority="428">
      <formula>INDIRECT(ADDRESS(ROW(),COLUMN()))=TRUNC(INDIRECT(ADDRESS(ROW(),COLUMN())))</formula>
    </cfRule>
  </conditionalFormatting>
  <conditionalFormatting sqref="AA200:AF200">
    <cfRule type="expression" dxfId="416" priority="427">
      <formula>INDIRECT(ADDRESS(ROW(),COLUMN()))=TRUNC(INDIRECT(ADDRESS(ROW(),COLUMN())))</formula>
    </cfRule>
  </conditionalFormatting>
  <conditionalFormatting sqref="AG200">
    <cfRule type="expression" dxfId="415" priority="426">
      <formula>INDIRECT(ADDRESS(ROW(),COLUMN()))=TRUNC(INDIRECT(ADDRESS(ROW(),COLUMN())))</formula>
    </cfRule>
  </conditionalFormatting>
  <conditionalFormatting sqref="AH200:AM200">
    <cfRule type="expression" dxfId="414" priority="425">
      <formula>INDIRECT(ADDRESS(ROW(),COLUMN()))=TRUNC(INDIRECT(ADDRESS(ROW(),COLUMN())))</formula>
    </cfRule>
  </conditionalFormatting>
  <conditionalFormatting sqref="AN200">
    <cfRule type="expression" dxfId="413" priority="424">
      <formula>INDIRECT(ADDRESS(ROW(),COLUMN()))=TRUNC(INDIRECT(ADDRESS(ROW(),COLUMN())))</formula>
    </cfRule>
  </conditionalFormatting>
  <conditionalFormatting sqref="AO200:AT200">
    <cfRule type="expression" dxfId="412" priority="423">
      <formula>INDIRECT(ADDRESS(ROW(),COLUMN()))=TRUNC(INDIRECT(ADDRESS(ROW(),COLUMN())))</formula>
    </cfRule>
  </conditionalFormatting>
  <conditionalFormatting sqref="AU200">
    <cfRule type="expression" dxfId="411" priority="422">
      <formula>INDIRECT(ADDRESS(ROW(),COLUMN()))=TRUNC(INDIRECT(ADDRESS(ROW(),COLUMN())))</formula>
    </cfRule>
  </conditionalFormatting>
  <conditionalFormatting sqref="AV200:AW200">
    <cfRule type="expression" dxfId="410" priority="421">
      <formula>INDIRECT(ADDRESS(ROW(),COLUMN()))=TRUNC(INDIRECT(ADDRESS(ROW(),COLUMN())))</formula>
    </cfRule>
  </conditionalFormatting>
  <conditionalFormatting sqref="S203">
    <cfRule type="expression" dxfId="409" priority="420">
      <formula>INDIRECT(ADDRESS(ROW(),COLUMN()))=TRUNC(INDIRECT(ADDRESS(ROW(),COLUMN())))</formula>
    </cfRule>
  </conditionalFormatting>
  <conditionalFormatting sqref="T203:Y203">
    <cfRule type="expression" dxfId="408" priority="419">
      <formula>INDIRECT(ADDRESS(ROW(),COLUMN()))=TRUNC(INDIRECT(ADDRESS(ROW(),COLUMN())))</formula>
    </cfRule>
  </conditionalFormatting>
  <conditionalFormatting sqref="Z203">
    <cfRule type="expression" dxfId="407" priority="418">
      <formula>INDIRECT(ADDRESS(ROW(),COLUMN()))=TRUNC(INDIRECT(ADDRESS(ROW(),COLUMN())))</formula>
    </cfRule>
  </conditionalFormatting>
  <conditionalFormatting sqref="AA203:AF203">
    <cfRule type="expression" dxfId="406" priority="417">
      <formula>INDIRECT(ADDRESS(ROW(),COLUMN()))=TRUNC(INDIRECT(ADDRESS(ROW(),COLUMN())))</formula>
    </cfRule>
  </conditionalFormatting>
  <conditionalFormatting sqref="AG203">
    <cfRule type="expression" dxfId="405" priority="416">
      <formula>INDIRECT(ADDRESS(ROW(),COLUMN()))=TRUNC(INDIRECT(ADDRESS(ROW(),COLUMN())))</formula>
    </cfRule>
  </conditionalFormatting>
  <conditionalFormatting sqref="AH203:AM203">
    <cfRule type="expression" dxfId="404" priority="415">
      <formula>INDIRECT(ADDRESS(ROW(),COLUMN()))=TRUNC(INDIRECT(ADDRESS(ROW(),COLUMN())))</formula>
    </cfRule>
  </conditionalFormatting>
  <conditionalFormatting sqref="AN203">
    <cfRule type="expression" dxfId="403" priority="414">
      <formula>INDIRECT(ADDRESS(ROW(),COLUMN()))=TRUNC(INDIRECT(ADDRESS(ROW(),COLUMN())))</formula>
    </cfRule>
  </conditionalFormatting>
  <conditionalFormatting sqref="AO203:AT203">
    <cfRule type="expression" dxfId="402" priority="413">
      <formula>INDIRECT(ADDRESS(ROW(),COLUMN()))=TRUNC(INDIRECT(ADDRESS(ROW(),COLUMN())))</formula>
    </cfRule>
  </conditionalFormatting>
  <conditionalFormatting sqref="AU203">
    <cfRule type="expression" dxfId="401" priority="412">
      <formula>INDIRECT(ADDRESS(ROW(),COLUMN()))=TRUNC(INDIRECT(ADDRESS(ROW(),COLUMN())))</formula>
    </cfRule>
  </conditionalFormatting>
  <conditionalFormatting sqref="AV203:AW203">
    <cfRule type="expression" dxfId="400" priority="411">
      <formula>INDIRECT(ADDRESS(ROW(),COLUMN()))=TRUNC(INDIRECT(ADDRESS(ROW(),COLUMN())))</formula>
    </cfRule>
  </conditionalFormatting>
  <conditionalFormatting sqref="S206">
    <cfRule type="expression" dxfId="399" priority="410">
      <formula>INDIRECT(ADDRESS(ROW(),COLUMN()))=TRUNC(INDIRECT(ADDRESS(ROW(),COLUMN())))</formula>
    </cfRule>
  </conditionalFormatting>
  <conditionalFormatting sqref="T206:Y206">
    <cfRule type="expression" dxfId="398" priority="409">
      <formula>INDIRECT(ADDRESS(ROW(),COLUMN()))=TRUNC(INDIRECT(ADDRESS(ROW(),COLUMN())))</formula>
    </cfRule>
  </conditionalFormatting>
  <conditionalFormatting sqref="Z206">
    <cfRule type="expression" dxfId="397" priority="408">
      <formula>INDIRECT(ADDRESS(ROW(),COLUMN()))=TRUNC(INDIRECT(ADDRESS(ROW(),COLUMN())))</formula>
    </cfRule>
  </conditionalFormatting>
  <conditionalFormatting sqref="AA206:AF206">
    <cfRule type="expression" dxfId="396" priority="407">
      <formula>INDIRECT(ADDRESS(ROW(),COLUMN()))=TRUNC(INDIRECT(ADDRESS(ROW(),COLUMN())))</formula>
    </cfRule>
  </conditionalFormatting>
  <conditionalFormatting sqref="AG206">
    <cfRule type="expression" dxfId="395" priority="406">
      <formula>INDIRECT(ADDRESS(ROW(),COLUMN()))=TRUNC(INDIRECT(ADDRESS(ROW(),COLUMN())))</formula>
    </cfRule>
  </conditionalFormatting>
  <conditionalFormatting sqref="AH206:AM206">
    <cfRule type="expression" dxfId="394" priority="405">
      <formula>INDIRECT(ADDRESS(ROW(),COLUMN()))=TRUNC(INDIRECT(ADDRESS(ROW(),COLUMN())))</formula>
    </cfRule>
  </conditionalFormatting>
  <conditionalFormatting sqref="AN206">
    <cfRule type="expression" dxfId="393" priority="404">
      <formula>INDIRECT(ADDRESS(ROW(),COLUMN()))=TRUNC(INDIRECT(ADDRESS(ROW(),COLUMN())))</formula>
    </cfRule>
  </conditionalFormatting>
  <conditionalFormatting sqref="AO206:AT206">
    <cfRule type="expression" dxfId="392" priority="403">
      <formula>INDIRECT(ADDRESS(ROW(),COLUMN()))=TRUNC(INDIRECT(ADDRESS(ROW(),COLUMN())))</formula>
    </cfRule>
  </conditionalFormatting>
  <conditionalFormatting sqref="AU206">
    <cfRule type="expression" dxfId="391" priority="402">
      <formula>INDIRECT(ADDRESS(ROW(),COLUMN()))=TRUNC(INDIRECT(ADDRESS(ROW(),COLUMN())))</formula>
    </cfRule>
  </conditionalFormatting>
  <conditionalFormatting sqref="AV206:AW206">
    <cfRule type="expression" dxfId="390" priority="401">
      <formula>INDIRECT(ADDRESS(ROW(),COLUMN()))=TRUNC(INDIRECT(ADDRESS(ROW(),COLUMN())))</formula>
    </cfRule>
  </conditionalFormatting>
  <conditionalFormatting sqref="S209">
    <cfRule type="expression" dxfId="389" priority="400">
      <formula>INDIRECT(ADDRESS(ROW(),COLUMN()))=TRUNC(INDIRECT(ADDRESS(ROW(),COLUMN())))</formula>
    </cfRule>
  </conditionalFormatting>
  <conditionalFormatting sqref="T209:Y209">
    <cfRule type="expression" dxfId="388" priority="399">
      <formula>INDIRECT(ADDRESS(ROW(),COLUMN()))=TRUNC(INDIRECT(ADDRESS(ROW(),COLUMN())))</formula>
    </cfRule>
  </conditionalFormatting>
  <conditionalFormatting sqref="Z209">
    <cfRule type="expression" dxfId="387" priority="398">
      <formula>INDIRECT(ADDRESS(ROW(),COLUMN()))=TRUNC(INDIRECT(ADDRESS(ROW(),COLUMN())))</formula>
    </cfRule>
  </conditionalFormatting>
  <conditionalFormatting sqref="AA209:AF209">
    <cfRule type="expression" dxfId="386" priority="397">
      <formula>INDIRECT(ADDRESS(ROW(),COLUMN()))=TRUNC(INDIRECT(ADDRESS(ROW(),COLUMN())))</formula>
    </cfRule>
  </conditionalFormatting>
  <conditionalFormatting sqref="AG209">
    <cfRule type="expression" dxfId="385" priority="396">
      <formula>INDIRECT(ADDRESS(ROW(),COLUMN()))=TRUNC(INDIRECT(ADDRESS(ROW(),COLUMN())))</formula>
    </cfRule>
  </conditionalFormatting>
  <conditionalFormatting sqref="AH209:AM209">
    <cfRule type="expression" dxfId="384" priority="395">
      <formula>INDIRECT(ADDRESS(ROW(),COLUMN()))=TRUNC(INDIRECT(ADDRESS(ROW(),COLUMN())))</formula>
    </cfRule>
  </conditionalFormatting>
  <conditionalFormatting sqref="AN209">
    <cfRule type="expression" dxfId="383" priority="394">
      <formula>INDIRECT(ADDRESS(ROW(),COLUMN()))=TRUNC(INDIRECT(ADDRESS(ROW(),COLUMN())))</formula>
    </cfRule>
  </conditionalFormatting>
  <conditionalFormatting sqref="AO209:AT209">
    <cfRule type="expression" dxfId="382" priority="393">
      <formula>INDIRECT(ADDRESS(ROW(),COLUMN()))=TRUNC(INDIRECT(ADDRESS(ROW(),COLUMN())))</formula>
    </cfRule>
  </conditionalFormatting>
  <conditionalFormatting sqref="AU209">
    <cfRule type="expression" dxfId="381" priority="392">
      <formula>INDIRECT(ADDRESS(ROW(),COLUMN()))=TRUNC(INDIRECT(ADDRESS(ROW(),COLUMN())))</formula>
    </cfRule>
  </conditionalFormatting>
  <conditionalFormatting sqref="AV209:AW209">
    <cfRule type="expression" dxfId="380" priority="391">
      <formula>INDIRECT(ADDRESS(ROW(),COLUMN()))=TRUNC(INDIRECT(ADDRESS(ROW(),COLUMN())))</formula>
    </cfRule>
  </conditionalFormatting>
  <conditionalFormatting sqref="S212">
    <cfRule type="expression" dxfId="379" priority="390">
      <formula>INDIRECT(ADDRESS(ROW(),COLUMN()))=TRUNC(INDIRECT(ADDRESS(ROW(),COLUMN())))</formula>
    </cfRule>
  </conditionalFormatting>
  <conditionalFormatting sqref="T212:Y212">
    <cfRule type="expression" dxfId="378" priority="389">
      <formula>INDIRECT(ADDRESS(ROW(),COLUMN()))=TRUNC(INDIRECT(ADDRESS(ROW(),COLUMN())))</formula>
    </cfRule>
  </conditionalFormatting>
  <conditionalFormatting sqref="Z212">
    <cfRule type="expression" dxfId="377" priority="388">
      <formula>INDIRECT(ADDRESS(ROW(),COLUMN()))=TRUNC(INDIRECT(ADDRESS(ROW(),COLUMN())))</formula>
    </cfRule>
  </conditionalFormatting>
  <conditionalFormatting sqref="AA212:AF212">
    <cfRule type="expression" dxfId="376" priority="387">
      <formula>INDIRECT(ADDRESS(ROW(),COLUMN()))=TRUNC(INDIRECT(ADDRESS(ROW(),COLUMN())))</formula>
    </cfRule>
  </conditionalFormatting>
  <conditionalFormatting sqref="AG212">
    <cfRule type="expression" dxfId="375" priority="386">
      <formula>INDIRECT(ADDRESS(ROW(),COLUMN()))=TRUNC(INDIRECT(ADDRESS(ROW(),COLUMN())))</formula>
    </cfRule>
  </conditionalFormatting>
  <conditionalFormatting sqref="AH212:AM212">
    <cfRule type="expression" dxfId="374" priority="385">
      <formula>INDIRECT(ADDRESS(ROW(),COLUMN()))=TRUNC(INDIRECT(ADDRESS(ROW(),COLUMN())))</formula>
    </cfRule>
  </conditionalFormatting>
  <conditionalFormatting sqref="AN212">
    <cfRule type="expression" dxfId="373" priority="384">
      <formula>INDIRECT(ADDRESS(ROW(),COLUMN()))=TRUNC(INDIRECT(ADDRESS(ROW(),COLUMN())))</formula>
    </cfRule>
  </conditionalFormatting>
  <conditionalFormatting sqref="AO212:AT212">
    <cfRule type="expression" dxfId="372" priority="383">
      <formula>INDIRECT(ADDRESS(ROW(),COLUMN()))=TRUNC(INDIRECT(ADDRESS(ROW(),COLUMN())))</formula>
    </cfRule>
  </conditionalFormatting>
  <conditionalFormatting sqref="AU212">
    <cfRule type="expression" dxfId="371" priority="382">
      <formula>INDIRECT(ADDRESS(ROW(),COLUMN()))=TRUNC(INDIRECT(ADDRESS(ROW(),COLUMN())))</formula>
    </cfRule>
  </conditionalFormatting>
  <conditionalFormatting sqref="AV212:AW212">
    <cfRule type="expression" dxfId="370" priority="381">
      <formula>INDIRECT(ADDRESS(ROW(),COLUMN()))=TRUNC(INDIRECT(ADDRESS(ROW(),COLUMN())))</formula>
    </cfRule>
  </conditionalFormatting>
  <conditionalFormatting sqref="S215">
    <cfRule type="expression" dxfId="369" priority="380">
      <formula>INDIRECT(ADDRESS(ROW(),COLUMN()))=TRUNC(INDIRECT(ADDRESS(ROW(),COLUMN())))</formula>
    </cfRule>
  </conditionalFormatting>
  <conditionalFormatting sqref="T215:Y215">
    <cfRule type="expression" dxfId="368" priority="379">
      <formula>INDIRECT(ADDRESS(ROW(),COLUMN()))=TRUNC(INDIRECT(ADDRESS(ROW(),COLUMN())))</formula>
    </cfRule>
  </conditionalFormatting>
  <conditionalFormatting sqref="Z215">
    <cfRule type="expression" dxfId="367" priority="378">
      <formula>INDIRECT(ADDRESS(ROW(),COLUMN()))=TRUNC(INDIRECT(ADDRESS(ROW(),COLUMN())))</formula>
    </cfRule>
  </conditionalFormatting>
  <conditionalFormatting sqref="AA215:AF215">
    <cfRule type="expression" dxfId="366" priority="377">
      <formula>INDIRECT(ADDRESS(ROW(),COLUMN()))=TRUNC(INDIRECT(ADDRESS(ROW(),COLUMN())))</formula>
    </cfRule>
  </conditionalFormatting>
  <conditionalFormatting sqref="AG215">
    <cfRule type="expression" dxfId="365" priority="376">
      <formula>INDIRECT(ADDRESS(ROW(),COLUMN()))=TRUNC(INDIRECT(ADDRESS(ROW(),COLUMN())))</formula>
    </cfRule>
  </conditionalFormatting>
  <conditionalFormatting sqref="AH215:AM215">
    <cfRule type="expression" dxfId="364" priority="375">
      <formula>INDIRECT(ADDRESS(ROW(),COLUMN()))=TRUNC(INDIRECT(ADDRESS(ROW(),COLUMN())))</formula>
    </cfRule>
  </conditionalFormatting>
  <conditionalFormatting sqref="AN215">
    <cfRule type="expression" dxfId="363" priority="374">
      <formula>INDIRECT(ADDRESS(ROW(),COLUMN()))=TRUNC(INDIRECT(ADDRESS(ROW(),COLUMN())))</formula>
    </cfRule>
  </conditionalFormatting>
  <conditionalFormatting sqref="AO215:AT215">
    <cfRule type="expression" dxfId="362" priority="373">
      <formula>INDIRECT(ADDRESS(ROW(),COLUMN()))=TRUNC(INDIRECT(ADDRESS(ROW(),COLUMN())))</formula>
    </cfRule>
  </conditionalFormatting>
  <conditionalFormatting sqref="AU215">
    <cfRule type="expression" dxfId="361" priority="372">
      <formula>INDIRECT(ADDRESS(ROW(),COLUMN()))=TRUNC(INDIRECT(ADDRESS(ROW(),COLUMN())))</formula>
    </cfRule>
  </conditionalFormatting>
  <conditionalFormatting sqref="AV215:AW215">
    <cfRule type="expression" dxfId="360" priority="371">
      <formula>INDIRECT(ADDRESS(ROW(),COLUMN()))=TRUNC(INDIRECT(ADDRESS(ROW(),COLUMN())))</formula>
    </cfRule>
  </conditionalFormatting>
  <conditionalFormatting sqref="S218">
    <cfRule type="expression" dxfId="359" priority="370">
      <formula>INDIRECT(ADDRESS(ROW(),COLUMN()))=TRUNC(INDIRECT(ADDRESS(ROW(),COLUMN())))</formula>
    </cfRule>
  </conditionalFormatting>
  <conditionalFormatting sqref="T218:Y218">
    <cfRule type="expression" dxfId="358" priority="369">
      <formula>INDIRECT(ADDRESS(ROW(),COLUMN()))=TRUNC(INDIRECT(ADDRESS(ROW(),COLUMN())))</formula>
    </cfRule>
  </conditionalFormatting>
  <conditionalFormatting sqref="Z218">
    <cfRule type="expression" dxfId="357" priority="368">
      <formula>INDIRECT(ADDRESS(ROW(),COLUMN()))=TRUNC(INDIRECT(ADDRESS(ROW(),COLUMN())))</formula>
    </cfRule>
  </conditionalFormatting>
  <conditionalFormatting sqref="AA218:AF218">
    <cfRule type="expression" dxfId="356" priority="367">
      <formula>INDIRECT(ADDRESS(ROW(),COLUMN()))=TRUNC(INDIRECT(ADDRESS(ROW(),COLUMN())))</formula>
    </cfRule>
  </conditionalFormatting>
  <conditionalFormatting sqref="AG218">
    <cfRule type="expression" dxfId="355" priority="366">
      <formula>INDIRECT(ADDRESS(ROW(),COLUMN()))=TRUNC(INDIRECT(ADDRESS(ROW(),COLUMN())))</formula>
    </cfRule>
  </conditionalFormatting>
  <conditionalFormatting sqref="AH218:AM218">
    <cfRule type="expression" dxfId="354" priority="365">
      <formula>INDIRECT(ADDRESS(ROW(),COLUMN()))=TRUNC(INDIRECT(ADDRESS(ROW(),COLUMN())))</formula>
    </cfRule>
  </conditionalFormatting>
  <conditionalFormatting sqref="AN218">
    <cfRule type="expression" dxfId="353" priority="364">
      <formula>INDIRECT(ADDRESS(ROW(),COLUMN()))=TRUNC(INDIRECT(ADDRESS(ROW(),COLUMN())))</formula>
    </cfRule>
  </conditionalFormatting>
  <conditionalFormatting sqref="AO218:AT218">
    <cfRule type="expression" dxfId="352" priority="363">
      <formula>INDIRECT(ADDRESS(ROW(),COLUMN()))=TRUNC(INDIRECT(ADDRESS(ROW(),COLUMN())))</formula>
    </cfRule>
  </conditionalFormatting>
  <conditionalFormatting sqref="AU218">
    <cfRule type="expression" dxfId="351" priority="362">
      <formula>INDIRECT(ADDRESS(ROW(),COLUMN()))=TRUNC(INDIRECT(ADDRESS(ROW(),COLUMN())))</formula>
    </cfRule>
  </conditionalFormatting>
  <conditionalFormatting sqref="AV218:AW218">
    <cfRule type="expression" dxfId="350" priority="361">
      <formula>INDIRECT(ADDRESS(ROW(),COLUMN()))=TRUNC(INDIRECT(ADDRESS(ROW(),COLUMN())))</formula>
    </cfRule>
  </conditionalFormatting>
  <conditionalFormatting sqref="S221">
    <cfRule type="expression" dxfId="349" priority="360">
      <formula>INDIRECT(ADDRESS(ROW(),COLUMN()))=TRUNC(INDIRECT(ADDRESS(ROW(),COLUMN())))</formula>
    </cfRule>
  </conditionalFormatting>
  <conditionalFormatting sqref="T221:Y221">
    <cfRule type="expression" dxfId="348" priority="359">
      <formula>INDIRECT(ADDRESS(ROW(),COLUMN()))=TRUNC(INDIRECT(ADDRESS(ROW(),COLUMN())))</formula>
    </cfRule>
  </conditionalFormatting>
  <conditionalFormatting sqref="Z221">
    <cfRule type="expression" dxfId="347" priority="358">
      <formula>INDIRECT(ADDRESS(ROW(),COLUMN()))=TRUNC(INDIRECT(ADDRESS(ROW(),COLUMN())))</formula>
    </cfRule>
  </conditionalFormatting>
  <conditionalFormatting sqref="AA221:AF221">
    <cfRule type="expression" dxfId="346" priority="357">
      <formula>INDIRECT(ADDRESS(ROW(),COLUMN()))=TRUNC(INDIRECT(ADDRESS(ROW(),COLUMN())))</formula>
    </cfRule>
  </conditionalFormatting>
  <conditionalFormatting sqref="AG221">
    <cfRule type="expression" dxfId="345" priority="356">
      <formula>INDIRECT(ADDRESS(ROW(),COLUMN()))=TRUNC(INDIRECT(ADDRESS(ROW(),COLUMN())))</formula>
    </cfRule>
  </conditionalFormatting>
  <conditionalFormatting sqref="AH221:AM221">
    <cfRule type="expression" dxfId="344" priority="355">
      <formula>INDIRECT(ADDRESS(ROW(),COLUMN()))=TRUNC(INDIRECT(ADDRESS(ROW(),COLUMN())))</formula>
    </cfRule>
  </conditionalFormatting>
  <conditionalFormatting sqref="AN221">
    <cfRule type="expression" dxfId="343" priority="354">
      <formula>INDIRECT(ADDRESS(ROW(),COLUMN()))=TRUNC(INDIRECT(ADDRESS(ROW(),COLUMN())))</formula>
    </cfRule>
  </conditionalFormatting>
  <conditionalFormatting sqref="AO221:AT221">
    <cfRule type="expression" dxfId="342" priority="353">
      <formula>INDIRECT(ADDRESS(ROW(),COLUMN()))=TRUNC(INDIRECT(ADDRESS(ROW(),COLUMN())))</formula>
    </cfRule>
  </conditionalFormatting>
  <conditionalFormatting sqref="AU221">
    <cfRule type="expression" dxfId="341" priority="352">
      <formula>INDIRECT(ADDRESS(ROW(),COLUMN()))=TRUNC(INDIRECT(ADDRESS(ROW(),COLUMN())))</formula>
    </cfRule>
  </conditionalFormatting>
  <conditionalFormatting sqref="AV221:AW221">
    <cfRule type="expression" dxfId="340" priority="351">
      <formula>INDIRECT(ADDRESS(ROW(),COLUMN()))=TRUNC(INDIRECT(ADDRESS(ROW(),COLUMN())))</formula>
    </cfRule>
  </conditionalFormatting>
  <conditionalFormatting sqref="S224">
    <cfRule type="expression" dxfId="339" priority="350">
      <formula>INDIRECT(ADDRESS(ROW(),COLUMN()))=TRUNC(INDIRECT(ADDRESS(ROW(),COLUMN())))</formula>
    </cfRule>
  </conditionalFormatting>
  <conditionalFormatting sqref="T224:Y224">
    <cfRule type="expression" dxfId="338" priority="349">
      <formula>INDIRECT(ADDRESS(ROW(),COLUMN()))=TRUNC(INDIRECT(ADDRESS(ROW(),COLUMN())))</formula>
    </cfRule>
  </conditionalFormatting>
  <conditionalFormatting sqref="Z224">
    <cfRule type="expression" dxfId="337" priority="348">
      <formula>INDIRECT(ADDRESS(ROW(),COLUMN()))=TRUNC(INDIRECT(ADDRESS(ROW(),COLUMN())))</formula>
    </cfRule>
  </conditionalFormatting>
  <conditionalFormatting sqref="AA224:AF224">
    <cfRule type="expression" dxfId="336" priority="347">
      <formula>INDIRECT(ADDRESS(ROW(),COLUMN()))=TRUNC(INDIRECT(ADDRESS(ROW(),COLUMN())))</formula>
    </cfRule>
  </conditionalFormatting>
  <conditionalFormatting sqref="AG224">
    <cfRule type="expression" dxfId="335" priority="346">
      <formula>INDIRECT(ADDRESS(ROW(),COLUMN()))=TRUNC(INDIRECT(ADDRESS(ROW(),COLUMN())))</formula>
    </cfRule>
  </conditionalFormatting>
  <conditionalFormatting sqref="AH224:AM224">
    <cfRule type="expression" dxfId="334" priority="345">
      <formula>INDIRECT(ADDRESS(ROW(),COLUMN()))=TRUNC(INDIRECT(ADDRESS(ROW(),COLUMN())))</formula>
    </cfRule>
  </conditionalFormatting>
  <conditionalFormatting sqref="AN224">
    <cfRule type="expression" dxfId="333" priority="344">
      <formula>INDIRECT(ADDRESS(ROW(),COLUMN()))=TRUNC(INDIRECT(ADDRESS(ROW(),COLUMN())))</formula>
    </cfRule>
  </conditionalFormatting>
  <conditionalFormatting sqref="AO224:AT224">
    <cfRule type="expression" dxfId="332" priority="343">
      <formula>INDIRECT(ADDRESS(ROW(),COLUMN()))=TRUNC(INDIRECT(ADDRESS(ROW(),COLUMN())))</formula>
    </cfRule>
  </conditionalFormatting>
  <conditionalFormatting sqref="AU224">
    <cfRule type="expression" dxfId="331" priority="342">
      <formula>INDIRECT(ADDRESS(ROW(),COLUMN()))=TRUNC(INDIRECT(ADDRESS(ROW(),COLUMN())))</formula>
    </cfRule>
  </conditionalFormatting>
  <conditionalFormatting sqref="AV224:AW224">
    <cfRule type="expression" dxfId="330" priority="341">
      <formula>INDIRECT(ADDRESS(ROW(),COLUMN()))=TRUNC(INDIRECT(ADDRESS(ROW(),COLUMN())))</formula>
    </cfRule>
  </conditionalFormatting>
  <conditionalFormatting sqref="S227">
    <cfRule type="expression" dxfId="329" priority="340">
      <formula>INDIRECT(ADDRESS(ROW(),COLUMN()))=TRUNC(INDIRECT(ADDRESS(ROW(),COLUMN())))</formula>
    </cfRule>
  </conditionalFormatting>
  <conditionalFormatting sqref="T227:Y227">
    <cfRule type="expression" dxfId="328" priority="339">
      <formula>INDIRECT(ADDRESS(ROW(),COLUMN()))=TRUNC(INDIRECT(ADDRESS(ROW(),COLUMN())))</formula>
    </cfRule>
  </conditionalFormatting>
  <conditionalFormatting sqref="Z227">
    <cfRule type="expression" dxfId="327" priority="338">
      <formula>INDIRECT(ADDRESS(ROW(),COLUMN()))=TRUNC(INDIRECT(ADDRESS(ROW(),COLUMN())))</formula>
    </cfRule>
  </conditionalFormatting>
  <conditionalFormatting sqref="AA227:AF227">
    <cfRule type="expression" dxfId="326" priority="337">
      <formula>INDIRECT(ADDRESS(ROW(),COLUMN()))=TRUNC(INDIRECT(ADDRESS(ROW(),COLUMN())))</formula>
    </cfRule>
  </conditionalFormatting>
  <conditionalFormatting sqref="AG227">
    <cfRule type="expression" dxfId="325" priority="336">
      <formula>INDIRECT(ADDRESS(ROW(),COLUMN()))=TRUNC(INDIRECT(ADDRESS(ROW(),COLUMN())))</formula>
    </cfRule>
  </conditionalFormatting>
  <conditionalFormatting sqref="AH227:AM227">
    <cfRule type="expression" dxfId="324" priority="335">
      <formula>INDIRECT(ADDRESS(ROW(),COLUMN()))=TRUNC(INDIRECT(ADDRESS(ROW(),COLUMN())))</formula>
    </cfRule>
  </conditionalFormatting>
  <conditionalFormatting sqref="AN227">
    <cfRule type="expression" dxfId="323" priority="334">
      <formula>INDIRECT(ADDRESS(ROW(),COLUMN()))=TRUNC(INDIRECT(ADDRESS(ROW(),COLUMN())))</formula>
    </cfRule>
  </conditionalFormatting>
  <conditionalFormatting sqref="AO227:AT227">
    <cfRule type="expression" dxfId="322" priority="333">
      <formula>INDIRECT(ADDRESS(ROW(),COLUMN()))=TRUNC(INDIRECT(ADDRESS(ROW(),COLUMN())))</formula>
    </cfRule>
  </conditionalFormatting>
  <conditionalFormatting sqref="AU227">
    <cfRule type="expression" dxfId="321" priority="332">
      <formula>INDIRECT(ADDRESS(ROW(),COLUMN()))=TRUNC(INDIRECT(ADDRESS(ROW(),COLUMN())))</formula>
    </cfRule>
  </conditionalFormatting>
  <conditionalFormatting sqref="AV227:AW227">
    <cfRule type="expression" dxfId="320" priority="331">
      <formula>INDIRECT(ADDRESS(ROW(),COLUMN()))=TRUNC(INDIRECT(ADDRESS(ROW(),COLUMN())))</formula>
    </cfRule>
  </conditionalFormatting>
  <conditionalFormatting sqref="S230">
    <cfRule type="expression" dxfId="319" priority="330">
      <formula>INDIRECT(ADDRESS(ROW(),COLUMN()))=TRUNC(INDIRECT(ADDRESS(ROW(),COLUMN())))</formula>
    </cfRule>
  </conditionalFormatting>
  <conditionalFormatting sqref="T230:Y230">
    <cfRule type="expression" dxfId="318" priority="329">
      <formula>INDIRECT(ADDRESS(ROW(),COLUMN()))=TRUNC(INDIRECT(ADDRESS(ROW(),COLUMN())))</formula>
    </cfRule>
  </conditionalFormatting>
  <conditionalFormatting sqref="Z230">
    <cfRule type="expression" dxfId="317" priority="328">
      <formula>INDIRECT(ADDRESS(ROW(),COLUMN()))=TRUNC(INDIRECT(ADDRESS(ROW(),COLUMN())))</formula>
    </cfRule>
  </conditionalFormatting>
  <conditionalFormatting sqref="AA230:AF230">
    <cfRule type="expression" dxfId="316" priority="327">
      <formula>INDIRECT(ADDRESS(ROW(),COLUMN()))=TRUNC(INDIRECT(ADDRESS(ROW(),COLUMN())))</formula>
    </cfRule>
  </conditionalFormatting>
  <conditionalFormatting sqref="AG230">
    <cfRule type="expression" dxfId="315" priority="326">
      <formula>INDIRECT(ADDRESS(ROW(),COLUMN()))=TRUNC(INDIRECT(ADDRESS(ROW(),COLUMN())))</formula>
    </cfRule>
  </conditionalFormatting>
  <conditionalFormatting sqref="AH230:AM230">
    <cfRule type="expression" dxfId="314" priority="325">
      <formula>INDIRECT(ADDRESS(ROW(),COLUMN()))=TRUNC(INDIRECT(ADDRESS(ROW(),COLUMN())))</formula>
    </cfRule>
  </conditionalFormatting>
  <conditionalFormatting sqref="AN230">
    <cfRule type="expression" dxfId="313" priority="324">
      <formula>INDIRECT(ADDRESS(ROW(),COLUMN()))=TRUNC(INDIRECT(ADDRESS(ROW(),COLUMN())))</formula>
    </cfRule>
  </conditionalFormatting>
  <conditionalFormatting sqref="AO230:AT230">
    <cfRule type="expression" dxfId="312" priority="323">
      <formula>INDIRECT(ADDRESS(ROW(),COLUMN()))=TRUNC(INDIRECT(ADDRESS(ROW(),COLUMN())))</formula>
    </cfRule>
  </conditionalFormatting>
  <conditionalFormatting sqref="AU230">
    <cfRule type="expression" dxfId="311" priority="322">
      <formula>INDIRECT(ADDRESS(ROW(),COLUMN()))=TRUNC(INDIRECT(ADDRESS(ROW(),COLUMN())))</formula>
    </cfRule>
  </conditionalFormatting>
  <conditionalFormatting sqref="AV230:AW230">
    <cfRule type="expression" dxfId="310" priority="321">
      <formula>INDIRECT(ADDRESS(ROW(),COLUMN()))=TRUNC(INDIRECT(ADDRESS(ROW(),COLUMN())))</formula>
    </cfRule>
  </conditionalFormatting>
  <conditionalFormatting sqref="S233">
    <cfRule type="expression" dxfId="309" priority="320">
      <formula>INDIRECT(ADDRESS(ROW(),COLUMN()))=TRUNC(INDIRECT(ADDRESS(ROW(),COLUMN())))</formula>
    </cfRule>
  </conditionalFormatting>
  <conditionalFormatting sqref="T233:Y233">
    <cfRule type="expression" dxfId="308" priority="319">
      <formula>INDIRECT(ADDRESS(ROW(),COLUMN()))=TRUNC(INDIRECT(ADDRESS(ROW(),COLUMN())))</formula>
    </cfRule>
  </conditionalFormatting>
  <conditionalFormatting sqref="Z233">
    <cfRule type="expression" dxfId="307" priority="318">
      <formula>INDIRECT(ADDRESS(ROW(),COLUMN()))=TRUNC(INDIRECT(ADDRESS(ROW(),COLUMN())))</formula>
    </cfRule>
  </conditionalFormatting>
  <conditionalFormatting sqref="AA233:AF233">
    <cfRule type="expression" dxfId="306" priority="317">
      <formula>INDIRECT(ADDRESS(ROW(),COLUMN()))=TRUNC(INDIRECT(ADDRESS(ROW(),COLUMN())))</formula>
    </cfRule>
  </conditionalFormatting>
  <conditionalFormatting sqref="AG233">
    <cfRule type="expression" dxfId="305" priority="316">
      <formula>INDIRECT(ADDRESS(ROW(),COLUMN()))=TRUNC(INDIRECT(ADDRESS(ROW(),COLUMN())))</formula>
    </cfRule>
  </conditionalFormatting>
  <conditionalFormatting sqref="AH233:AM233">
    <cfRule type="expression" dxfId="304" priority="315">
      <formula>INDIRECT(ADDRESS(ROW(),COLUMN()))=TRUNC(INDIRECT(ADDRESS(ROW(),COLUMN())))</formula>
    </cfRule>
  </conditionalFormatting>
  <conditionalFormatting sqref="AN233">
    <cfRule type="expression" dxfId="303" priority="314">
      <formula>INDIRECT(ADDRESS(ROW(),COLUMN()))=TRUNC(INDIRECT(ADDRESS(ROW(),COLUMN())))</formula>
    </cfRule>
  </conditionalFormatting>
  <conditionalFormatting sqref="AO233:AT233">
    <cfRule type="expression" dxfId="302" priority="313">
      <formula>INDIRECT(ADDRESS(ROW(),COLUMN()))=TRUNC(INDIRECT(ADDRESS(ROW(),COLUMN())))</formula>
    </cfRule>
  </conditionalFormatting>
  <conditionalFormatting sqref="AU233">
    <cfRule type="expression" dxfId="301" priority="312">
      <formula>INDIRECT(ADDRESS(ROW(),COLUMN()))=TRUNC(INDIRECT(ADDRESS(ROW(),COLUMN())))</formula>
    </cfRule>
  </conditionalFormatting>
  <conditionalFormatting sqref="AV233:AW233">
    <cfRule type="expression" dxfId="300" priority="311">
      <formula>INDIRECT(ADDRESS(ROW(),COLUMN()))=TRUNC(INDIRECT(ADDRESS(ROW(),COLUMN())))</formula>
    </cfRule>
  </conditionalFormatting>
  <conditionalFormatting sqref="S236">
    <cfRule type="expression" dxfId="299" priority="310">
      <formula>INDIRECT(ADDRESS(ROW(),COLUMN()))=TRUNC(INDIRECT(ADDRESS(ROW(),COLUMN())))</formula>
    </cfRule>
  </conditionalFormatting>
  <conditionalFormatting sqref="T236:Y236">
    <cfRule type="expression" dxfId="298" priority="309">
      <formula>INDIRECT(ADDRESS(ROW(),COLUMN()))=TRUNC(INDIRECT(ADDRESS(ROW(),COLUMN())))</formula>
    </cfRule>
  </conditionalFormatting>
  <conditionalFormatting sqref="Z236">
    <cfRule type="expression" dxfId="297" priority="308">
      <formula>INDIRECT(ADDRESS(ROW(),COLUMN()))=TRUNC(INDIRECT(ADDRESS(ROW(),COLUMN())))</formula>
    </cfRule>
  </conditionalFormatting>
  <conditionalFormatting sqref="AA236:AF236">
    <cfRule type="expression" dxfId="296" priority="307">
      <formula>INDIRECT(ADDRESS(ROW(),COLUMN()))=TRUNC(INDIRECT(ADDRESS(ROW(),COLUMN())))</formula>
    </cfRule>
  </conditionalFormatting>
  <conditionalFormatting sqref="AG236">
    <cfRule type="expression" dxfId="295" priority="306">
      <formula>INDIRECT(ADDRESS(ROW(),COLUMN()))=TRUNC(INDIRECT(ADDRESS(ROW(),COLUMN())))</formula>
    </cfRule>
  </conditionalFormatting>
  <conditionalFormatting sqref="AH236:AM236">
    <cfRule type="expression" dxfId="294" priority="305">
      <formula>INDIRECT(ADDRESS(ROW(),COLUMN()))=TRUNC(INDIRECT(ADDRESS(ROW(),COLUMN())))</formula>
    </cfRule>
  </conditionalFormatting>
  <conditionalFormatting sqref="AN236">
    <cfRule type="expression" dxfId="293" priority="304">
      <formula>INDIRECT(ADDRESS(ROW(),COLUMN()))=TRUNC(INDIRECT(ADDRESS(ROW(),COLUMN())))</formula>
    </cfRule>
  </conditionalFormatting>
  <conditionalFormatting sqref="AO236:AT236">
    <cfRule type="expression" dxfId="292" priority="303">
      <formula>INDIRECT(ADDRESS(ROW(),COLUMN()))=TRUNC(INDIRECT(ADDRESS(ROW(),COLUMN())))</formula>
    </cfRule>
  </conditionalFormatting>
  <conditionalFormatting sqref="AU236">
    <cfRule type="expression" dxfId="291" priority="302">
      <formula>INDIRECT(ADDRESS(ROW(),COLUMN()))=TRUNC(INDIRECT(ADDRESS(ROW(),COLUMN())))</formula>
    </cfRule>
  </conditionalFormatting>
  <conditionalFormatting sqref="AV236:AW236">
    <cfRule type="expression" dxfId="290" priority="301">
      <formula>INDIRECT(ADDRESS(ROW(),COLUMN()))=TRUNC(INDIRECT(ADDRESS(ROW(),COLUMN())))</formula>
    </cfRule>
  </conditionalFormatting>
  <conditionalFormatting sqref="S239">
    <cfRule type="expression" dxfId="289" priority="300">
      <formula>INDIRECT(ADDRESS(ROW(),COLUMN()))=TRUNC(INDIRECT(ADDRESS(ROW(),COLUMN())))</formula>
    </cfRule>
  </conditionalFormatting>
  <conditionalFormatting sqref="T239:Y239">
    <cfRule type="expression" dxfId="288" priority="299">
      <formula>INDIRECT(ADDRESS(ROW(),COLUMN()))=TRUNC(INDIRECT(ADDRESS(ROW(),COLUMN())))</formula>
    </cfRule>
  </conditionalFormatting>
  <conditionalFormatting sqref="Z239">
    <cfRule type="expression" dxfId="287" priority="298">
      <formula>INDIRECT(ADDRESS(ROW(),COLUMN()))=TRUNC(INDIRECT(ADDRESS(ROW(),COLUMN())))</formula>
    </cfRule>
  </conditionalFormatting>
  <conditionalFormatting sqref="AA239:AF239">
    <cfRule type="expression" dxfId="286" priority="297">
      <formula>INDIRECT(ADDRESS(ROW(),COLUMN()))=TRUNC(INDIRECT(ADDRESS(ROW(),COLUMN())))</formula>
    </cfRule>
  </conditionalFormatting>
  <conditionalFormatting sqref="AG239">
    <cfRule type="expression" dxfId="285" priority="296">
      <formula>INDIRECT(ADDRESS(ROW(),COLUMN()))=TRUNC(INDIRECT(ADDRESS(ROW(),COLUMN())))</formula>
    </cfRule>
  </conditionalFormatting>
  <conditionalFormatting sqref="AH239:AM239">
    <cfRule type="expression" dxfId="284" priority="295">
      <formula>INDIRECT(ADDRESS(ROW(),COLUMN()))=TRUNC(INDIRECT(ADDRESS(ROW(),COLUMN())))</formula>
    </cfRule>
  </conditionalFormatting>
  <conditionalFormatting sqref="AN239">
    <cfRule type="expression" dxfId="283" priority="294">
      <formula>INDIRECT(ADDRESS(ROW(),COLUMN()))=TRUNC(INDIRECT(ADDRESS(ROW(),COLUMN())))</formula>
    </cfRule>
  </conditionalFormatting>
  <conditionalFormatting sqref="AO239:AT239">
    <cfRule type="expression" dxfId="282" priority="293">
      <formula>INDIRECT(ADDRESS(ROW(),COLUMN()))=TRUNC(INDIRECT(ADDRESS(ROW(),COLUMN())))</formula>
    </cfRule>
  </conditionalFormatting>
  <conditionalFormatting sqref="AU239">
    <cfRule type="expression" dxfId="281" priority="292">
      <formula>INDIRECT(ADDRESS(ROW(),COLUMN()))=TRUNC(INDIRECT(ADDRESS(ROW(),COLUMN())))</formula>
    </cfRule>
  </conditionalFormatting>
  <conditionalFormatting sqref="AV239:AW239">
    <cfRule type="expression" dxfId="280" priority="291">
      <formula>INDIRECT(ADDRESS(ROW(),COLUMN()))=TRUNC(INDIRECT(ADDRESS(ROW(),COLUMN())))</formula>
    </cfRule>
  </conditionalFormatting>
  <conditionalFormatting sqref="S242">
    <cfRule type="expression" dxfId="279" priority="290">
      <formula>INDIRECT(ADDRESS(ROW(),COLUMN()))=TRUNC(INDIRECT(ADDRESS(ROW(),COLUMN())))</formula>
    </cfRule>
  </conditionalFormatting>
  <conditionalFormatting sqref="T242:Y242">
    <cfRule type="expression" dxfId="278" priority="289">
      <formula>INDIRECT(ADDRESS(ROW(),COLUMN()))=TRUNC(INDIRECT(ADDRESS(ROW(),COLUMN())))</formula>
    </cfRule>
  </conditionalFormatting>
  <conditionalFormatting sqref="Z242">
    <cfRule type="expression" dxfId="277" priority="288">
      <formula>INDIRECT(ADDRESS(ROW(),COLUMN()))=TRUNC(INDIRECT(ADDRESS(ROW(),COLUMN())))</formula>
    </cfRule>
  </conditionalFormatting>
  <conditionalFormatting sqref="AA242:AF242">
    <cfRule type="expression" dxfId="276" priority="287">
      <formula>INDIRECT(ADDRESS(ROW(),COLUMN()))=TRUNC(INDIRECT(ADDRESS(ROW(),COLUMN())))</formula>
    </cfRule>
  </conditionalFormatting>
  <conditionalFormatting sqref="AG242">
    <cfRule type="expression" dxfId="275" priority="286">
      <formula>INDIRECT(ADDRESS(ROW(),COLUMN()))=TRUNC(INDIRECT(ADDRESS(ROW(),COLUMN())))</formula>
    </cfRule>
  </conditionalFormatting>
  <conditionalFormatting sqref="AH242:AM242">
    <cfRule type="expression" dxfId="274" priority="285">
      <formula>INDIRECT(ADDRESS(ROW(),COLUMN()))=TRUNC(INDIRECT(ADDRESS(ROW(),COLUMN())))</formula>
    </cfRule>
  </conditionalFormatting>
  <conditionalFormatting sqref="AN242">
    <cfRule type="expression" dxfId="273" priority="284">
      <formula>INDIRECT(ADDRESS(ROW(),COLUMN()))=TRUNC(INDIRECT(ADDRESS(ROW(),COLUMN())))</formula>
    </cfRule>
  </conditionalFormatting>
  <conditionalFormatting sqref="AO242:AT242">
    <cfRule type="expression" dxfId="272" priority="283">
      <formula>INDIRECT(ADDRESS(ROW(),COLUMN()))=TRUNC(INDIRECT(ADDRESS(ROW(),COLUMN())))</formula>
    </cfRule>
  </conditionalFormatting>
  <conditionalFormatting sqref="AU242">
    <cfRule type="expression" dxfId="271" priority="282">
      <formula>INDIRECT(ADDRESS(ROW(),COLUMN()))=TRUNC(INDIRECT(ADDRESS(ROW(),COLUMN())))</formula>
    </cfRule>
  </conditionalFormatting>
  <conditionalFormatting sqref="AV242:AW242">
    <cfRule type="expression" dxfId="270" priority="281">
      <formula>INDIRECT(ADDRESS(ROW(),COLUMN()))=TRUNC(INDIRECT(ADDRESS(ROW(),COLUMN())))</formula>
    </cfRule>
  </conditionalFormatting>
  <conditionalFormatting sqref="S245">
    <cfRule type="expression" dxfId="269" priority="280">
      <formula>INDIRECT(ADDRESS(ROW(),COLUMN()))=TRUNC(INDIRECT(ADDRESS(ROW(),COLUMN())))</formula>
    </cfRule>
  </conditionalFormatting>
  <conditionalFormatting sqref="T245:Y245">
    <cfRule type="expression" dxfId="268" priority="279">
      <formula>INDIRECT(ADDRESS(ROW(),COLUMN()))=TRUNC(INDIRECT(ADDRESS(ROW(),COLUMN())))</formula>
    </cfRule>
  </conditionalFormatting>
  <conditionalFormatting sqref="Z245">
    <cfRule type="expression" dxfId="267" priority="278">
      <formula>INDIRECT(ADDRESS(ROW(),COLUMN()))=TRUNC(INDIRECT(ADDRESS(ROW(),COLUMN())))</formula>
    </cfRule>
  </conditionalFormatting>
  <conditionalFormatting sqref="AA245:AF245">
    <cfRule type="expression" dxfId="266" priority="277">
      <formula>INDIRECT(ADDRESS(ROW(),COLUMN()))=TRUNC(INDIRECT(ADDRESS(ROW(),COLUMN())))</formula>
    </cfRule>
  </conditionalFormatting>
  <conditionalFormatting sqref="AG245">
    <cfRule type="expression" dxfId="265" priority="276">
      <formula>INDIRECT(ADDRESS(ROW(),COLUMN()))=TRUNC(INDIRECT(ADDRESS(ROW(),COLUMN())))</formula>
    </cfRule>
  </conditionalFormatting>
  <conditionalFormatting sqref="AH245:AM245">
    <cfRule type="expression" dxfId="264" priority="275">
      <formula>INDIRECT(ADDRESS(ROW(),COLUMN()))=TRUNC(INDIRECT(ADDRESS(ROW(),COLUMN())))</formula>
    </cfRule>
  </conditionalFormatting>
  <conditionalFormatting sqref="AN245">
    <cfRule type="expression" dxfId="263" priority="274">
      <formula>INDIRECT(ADDRESS(ROW(),COLUMN()))=TRUNC(INDIRECT(ADDRESS(ROW(),COLUMN())))</formula>
    </cfRule>
  </conditionalFormatting>
  <conditionalFormatting sqref="AO245:AT245">
    <cfRule type="expression" dxfId="262" priority="273">
      <formula>INDIRECT(ADDRESS(ROW(),COLUMN()))=TRUNC(INDIRECT(ADDRESS(ROW(),COLUMN())))</formula>
    </cfRule>
  </conditionalFormatting>
  <conditionalFormatting sqref="AU245">
    <cfRule type="expression" dxfId="261" priority="272">
      <formula>INDIRECT(ADDRESS(ROW(),COLUMN()))=TRUNC(INDIRECT(ADDRESS(ROW(),COLUMN())))</formula>
    </cfRule>
  </conditionalFormatting>
  <conditionalFormatting sqref="AV245:AW245">
    <cfRule type="expression" dxfId="260" priority="271">
      <formula>INDIRECT(ADDRESS(ROW(),COLUMN()))=TRUNC(INDIRECT(ADDRESS(ROW(),COLUMN())))</formula>
    </cfRule>
  </conditionalFormatting>
  <conditionalFormatting sqref="S248">
    <cfRule type="expression" dxfId="259" priority="270">
      <formula>INDIRECT(ADDRESS(ROW(),COLUMN()))=TRUNC(INDIRECT(ADDRESS(ROW(),COLUMN())))</formula>
    </cfRule>
  </conditionalFormatting>
  <conditionalFormatting sqref="T248:Y248">
    <cfRule type="expression" dxfId="258" priority="269">
      <formula>INDIRECT(ADDRESS(ROW(),COLUMN()))=TRUNC(INDIRECT(ADDRESS(ROW(),COLUMN())))</formula>
    </cfRule>
  </conditionalFormatting>
  <conditionalFormatting sqref="Z248">
    <cfRule type="expression" dxfId="257" priority="268">
      <formula>INDIRECT(ADDRESS(ROW(),COLUMN()))=TRUNC(INDIRECT(ADDRESS(ROW(),COLUMN())))</formula>
    </cfRule>
  </conditionalFormatting>
  <conditionalFormatting sqref="AA248:AF248">
    <cfRule type="expression" dxfId="256" priority="267">
      <formula>INDIRECT(ADDRESS(ROW(),COLUMN()))=TRUNC(INDIRECT(ADDRESS(ROW(),COLUMN())))</formula>
    </cfRule>
  </conditionalFormatting>
  <conditionalFormatting sqref="AG248">
    <cfRule type="expression" dxfId="255" priority="266">
      <formula>INDIRECT(ADDRESS(ROW(),COLUMN()))=TRUNC(INDIRECT(ADDRESS(ROW(),COLUMN())))</formula>
    </cfRule>
  </conditionalFormatting>
  <conditionalFormatting sqref="AH248:AM248">
    <cfRule type="expression" dxfId="254" priority="265">
      <formula>INDIRECT(ADDRESS(ROW(),COLUMN()))=TRUNC(INDIRECT(ADDRESS(ROW(),COLUMN())))</formula>
    </cfRule>
  </conditionalFormatting>
  <conditionalFormatting sqref="AN248">
    <cfRule type="expression" dxfId="253" priority="264">
      <formula>INDIRECT(ADDRESS(ROW(),COLUMN()))=TRUNC(INDIRECT(ADDRESS(ROW(),COLUMN())))</formula>
    </cfRule>
  </conditionalFormatting>
  <conditionalFormatting sqref="AO248:AT248">
    <cfRule type="expression" dxfId="252" priority="263">
      <formula>INDIRECT(ADDRESS(ROW(),COLUMN()))=TRUNC(INDIRECT(ADDRESS(ROW(),COLUMN())))</formula>
    </cfRule>
  </conditionalFormatting>
  <conditionalFormatting sqref="AU248">
    <cfRule type="expression" dxfId="251" priority="262">
      <formula>INDIRECT(ADDRESS(ROW(),COLUMN()))=TRUNC(INDIRECT(ADDRESS(ROW(),COLUMN())))</formula>
    </cfRule>
  </conditionalFormatting>
  <conditionalFormatting sqref="AV248:AW248">
    <cfRule type="expression" dxfId="250" priority="261">
      <formula>INDIRECT(ADDRESS(ROW(),COLUMN()))=TRUNC(INDIRECT(ADDRESS(ROW(),COLUMN())))</formula>
    </cfRule>
  </conditionalFormatting>
  <conditionalFormatting sqref="S251">
    <cfRule type="expression" dxfId="249" priority="260">
      <formula>INDIRECT(ADDRESS(ROW(),COLUMN()))=TRUNC(INDIRECT(ADDRESS(ROW(),COLUMN())))</formula>
    </cfRule>
  </conditionalFormatting>
  <conditionalFormatting sqref="T251:Y251">
    <cfRule type="expression" dxfId="248" priority="259">
      <formula>INDIRECT(ADDRESS(ROW(),COLUMN()))=TRUNC(INDIRECT(ADDRESS(ROW(),COLUMN())))</formula>
    </cfRule>
  </conditionalFormatting>
  <conditionalFormatting sqref="Z251">
    <cfRule type="expression" dxfId="247" priority="258">
      <formula>INDIRECT(ADDRESS(ROW(),COLUMN()))=TRUNC(INDIRECT(ADDRESS(ROW(),COLUMN())))</formula>
    </cfRule>
  </conditionalFormatting>
  <conditionalFormatting sqref="AA251:AF251">
    <cfRule type="expression" dxfId="246" priority="257">
      <formula>INDIRECT(ADDRESS(ROW(),COLUMN()))=TRUNC(INDIRECT(ADDRESS(ROW(),COLUMN())))</formula>
    </cfRule>
  </conditionalFormatting>
  <conditionalFormatting sqref="AG251">
    <cfRule type="expression" dxfId="245" priority="256">
      <formula>INDIRECT(ADDRESS(ROW(),COLUMN()))=TRUNC(INDIRECT(ADDRESS(ROW(),COLUMN())))</formula>
    </cfRule>
  </conditionalFormatting>
  <conditionalFormatting sqref="AH251:AM251">
    <cfRule type="expression" dxfId="244" priority="255">
      <formula>INDIRECT(ADDRESS(ROW(),COLUMN()))=TRUNC(INDIRECT(ADDRESS(ROW(),COLUMN())))</formula>
    </cfRule>
  </conditionalFormatting>
  <conditionalFormatting sqref="AN251">
    <cfRule type="expression" dxfId="243" priority="254">
      <formula>INDIRECT(ADDRESS(ROW(),COLUMN()))=TRUNC(INDIRECT(ADDRESS(ROW(),COLUMN())))</formula>
    </cfRule>
  </conditionalFormatting>
  <conditionalFormatting sqref="AO251:AT251">
    <cfRule type="expression" dxfId="242" priority="253">
      <formula>INDIRECT(ADDRESS(ROW(),COLUMN()))=TRUNC(INDIRECT(ADDRESS(ROW(),COLUMN())))</formula>
    </cfRule>
  </conditionalFormatting>
  <conditionalFormatting sqref="AU251">
    <cfRule type="expression" dxfId="241" priority="252">
      <formula>INDIRECT(ADDRESS(ROW(),COLUMN()))=TRUNC(INDIRECT(ADDRESS(ROW(),COLUMN())))</formula>
    </cfRule>
  </conditionalFormatting>
  <conditionalFormatting sqref="AV251:AW251">
    <cfRule type="expression" dxfId="240" priority="251">
      <formula>INDIRECT(ADDRESS(ROW(),COLUMN()))=TRUNC(INDIRECT(ADDRESS(ROW(),COLUMN())))</formula>
    </cfRule>
  </conditionalFormatting>
  <conditionalFormatting sqref="S254">
    <cfRule type="expression" dxfId="239" priority="250">
      <formula>INDIRECT(ADDRESS(ROW(),COLUMN()))=TRUNC(INDIRECT(ADDRESS(ROW(),COLUMN())))</formula>
    </cfRule>
  </conditionalFormatting>
  <conditionalFormatting sqref="T254:Y254">
    <cfRule type="expression" dxfId="238" priority="249">
      <formula>INDIRECT(ADDRESS(ROW(),COLUMN()))=TRUNC(INDIRECT(ADDRESS(ROW(),COLUMN())))</formula>
    </cfRule>
  </conditionalFormatting>
  <conditionalFormatting sqref="Z254">
    <cfRule type="expression" dxfId="237" priority="248">
      <formula>INDIRECT(ADDRESS(ROW(),COLUMN()))=TRUNC(INDIRECT(ADDRESS(ROW(),COLUMN())))</formula>
    </cfRule>
  </conditionalFormatting>
  <conditionalFormatting sqref="AA254:AF254">
    <cfRule type="expression" dxfId="236" priority="247">
      <formula>INDIRECT(ADDRESS(ROW(),COLUMN()))=TRUNC(INDIRECT(ADDRESS(ROW(),COLUMN())))</formula>
    </cfRule>
  </conditionalFormatting>
  <conditionalFormatting sqref="AG254">
    <cfRule type="expression" dxfId="235" priority="246">
      <formula>INDIRECT(ADDRESS(ROW(),COLUMN()))=TRUNC(INDIRECT(ADDRESS(ROW(),COLUMN())))</formula>
    </cfRule>
  </conditionalFormatting>
  <conditionalFormatting sqref="AH254:AM254">
    <cfRule type="expression" dxfId="234" priority="245">
      <formula>INDIRECT(ADDRESS(ROW(),COLUMN()))=TRUNC(INDIRECT(ADDRESS(ROW(),COLUMN())))</formula>
    </cfRule>
  </conditionalFormatting>
  <conditionalFormatting sqref="AN254">
    <cfRule type="expression" dxfId="233" priority="244">
      <formula>INDIRECT(ADDRESS(ROW(),COLUMN()))=TRUNC(INDIRECT(ADDRESS(ROW(),COLUMN())))</formula>
    </cfRule>
  </conditionalFormatting>
  <conditionalFormatting sqref="AO254:AT254">
    <cfRule type="expression" dxfId="232" priority="243">
      <formula>INDIRECT(ADDRESS(ROW(),COLUMN()))=TRUNC(INDIRECT(ADDRESS(ROW(),COLUMN())))</formula>
    </cfRule>
  </conditionalFormatting>
  <conditionalFormatting sqref="AU254">
    <cfRule type="expression" dxfId="231" priority="242">
      <formula>INDIRECT(ADDRESS(ROW(),COLUMN()))=TRUNC(INDIRECT(ADDRESS(ROW(),COLUMN())))</formula>
    </cfRule>
  </conditionalFormatting>
  <conditionalFormatting sqref="AV254:AW254">
    <cfRule type="expression" dxfId="230" priority="241">
      <formula>INDIRECT(ADDRESS(ROW(),COLUMN()))=TRUNC(INDIRECT(ADDRESS(ROW(),COLUMN())))</formula>
    </cfRule>
  </conditionalFormatting>
  <conditionalFormatting sqref="S257">
    <cfRule type="expression" dxfId="229" priority="240">
      <formula>INDIRECT(ADDRESS(ROW(),COLUMN()))=TRUNC(INDIRECT(ADDRESS(ROW(),COLUMN())))</formula>
    </cfRule>
  </conditionalFormatting>
  <conditionalFormatting sqref="T257:Y257">
    <cfRule type="expression" dxfId="228" priority="239">
      <formula>INDIRECT(ADDRESS(ROW(),COLUMN()))=TRUNC(INDIRECT(ADDRESS(ROW(),COLUMN())))</formula>
    </cfRule>
  </conditionalFormatting>
  <conditionalFormatting sqref="Z257">
    <cfRule type="expression" dxfId="227" priority="238">
      <formula>INDIRECT(ADDRESS(ROW(),COLUMN()))=TRUNC(INDIRECT(ADDRESS(ROW(),COLUMN())))</formula>
    </cfRule>
  </conditionalFormatting>
  <conditionalFormatting sqref="AA257:AF257">
    <cfRule type="expression" dxfId="226" priority="237">
      <formula>INDIRECT(ADDRESS(ROW(),COLUMN()))=TRUNC(INDIRECT(ADDRESS(ROW(),COLUMN())))</formula>
    </cfRule>
  </conditionalFormatting>
  <conditionalFormatting sqref="AG257">
    <cfRule type="expression" dxfId="225" priority="236">
      <formula>INDIRECT(ADDRESS(ROW(),COLUMN()))=TRUNC(INDIRECT(ADDRESS(ROW(),COLUMN())))</formula>
    </cfRule>
  </conditionalFormatting>
  <conditionalFormatting sqref="AH257:AM257">
    <cfRule type="expression" dxfId="224" priority="235">
      <formula>INDIRECT(ADDRESS(ROW(),COLUMN()))=TRUNC(INDIRECT(ADDRESS(ROW(),COLUMN())))</formula>
    </cfRule>
  </conditionalFormatting>
  <conditionalFormatting sqref="AN257">
    <cfRule type="expression" dxfId="223" priority="234">
      <formula>INDIRECT(ADDRESS(ROW(),COLUMN()))=TRUNC(INDIRECT(ADDRESS(ROW(),COLUMN())))</formula>
    </cfRule>
  </conditionalFormatting>
  <conditionalFormatting sqref="AO257:AT257">
    <cfRule type="expression" dxfId="222" priority="233">
      <formula>INDIRECT(ADDRESS(ROW(),COLUMN()))=TRUNC(INDIRECT(ADDRESS(ROW(),COLUMN())))</formula>
    </cfRule>
  </conditionalFormatting>
  <conditionalFormatting sqref="AU257">
    <cfRule type="expression" dxfId="221" priority="232">
      <formula>INDIRECT(ADDRESS(ROW(),COLUMN()))=TRUNC(INDIRECT(ADDRESS(ROW(),COLUMN())))</formula>
    </cfRule>
  </conditionalFormatting>
  <conditionalFormatting sqref="AV257:AW257">
    <cfRule type="expression" dxfId="220" priority="231">
      <formula>INDIRECT(ADDRESS(ROW(),COLUMN()))=TRUNC(INDIRECT(ADDRESS(ROW(),COLUMN())))</formula>
    </cfRule>
  </conditionalFormatting>
  <conditionalFormatting sqref="S260">
    <cfRule type="expression" dxfId="219" priority="230">
      <formula>INDIRECT(ADDRESS(ROW(),COLUMN()))=TRUNC(INDIRECT(ADDRESS(ROW(),COLUMN())))</formula>
    </cfRule>
  </conditionalFormatting>
  <conditionalFormatting sqref="T260:Y260">
    <cfRule type="expression" dxfId="218" priority="229">
      <formula>INDIRECT(ADDRESS(ROW(),COLUMN()))=TRUNC(INDIRECT(ADDRESS(ROW(),COLUMN())))</formula>
    </cfRule>
  </conditionalFormatting>
  <conditionalFormatting sqref="Z260">
    <cfRule type="expression" dxfId="217" priority="228">
      <formula>INDIRECT(ADDRESS(ROW(),COLUMN()))=TRUNC(INDIRECT(ADDRESS(ROW(),COLUMN())))</formula>
    </cfRule>
  </conditionalFormatting>
  <conditionalFormatting sqref="AA260:AF260">
    <cfRule type="expression" dxfId="216" priority="227">
      <formula>INDIRECT(ADDRESS(ROW(),COLUMN()))=TRUNC(INDIRECT(ADDRESS(ROW(),COLUMN())))</formula>
    </cfRule>
  </conditionalFormatting>
  <conditionalFormatting sqref="AG260">
    <cfRule type="expression" dxfId="215" priority="226">
      <formula>INDIRECT(ADDRESS(ROW(),COLUMN()))=TRUNC(INDIRECT(ADDRESS(ROW(),COLUMN())))</formula>
    </cfRule>
  </conditionalFormatting>
  <conditionalFormatting sqref="AH260:AM260">
    <cfRule type="expression" dxfId="214" priority="225">
      <formula>INDIRECT(ADDRESS(ROW(),COLUMN()))=TRUNC(INDIRECT(ADDRESS(ROW(),COLUMN())))</formula>
    </cfRule>
  </conditionalFormatting>
  <conditionalFormatting sqref="AN260">
    <cfRule type="expression" dxfId="213" priority="224">
      <formula>INDIRECT(ADDRESS(ROW(),COLUMN()))=TRUNC(INDIRECT(ADDRESS(ROW(),COLUMN())))</formula>
    </cfRule>
  </conditionalFormatting>
  <conditionalFormatting sqref="AO260:AT260">
    <cfRule type="expression" dxfId="212" priority="223">
      <formula>INDIRECT(ADDRESS(ROW(),COLUMN()))=TRUNC(INDIRECT(ADDRESS(ROW(),COLUMN())))</formula>
    </cfRule>
  </conditionalFormatting>
  <conditionalFormatting sqref="AU260">
    <cfRule type="expression" dxfId="211" priority="222">
      <formula>INDIRECT(ADDRESS(ROW(),COLUMN()))=TRUNC(INDIRECT(ADDRESS(ROW(),COLUMN())))</formula>
    </cfRule>
  </conditionalFormatting>
  <conditionalFormatting sqref="AV260:AW260">
    <cfRule type="expression" dxfId="210" priority="221">
      <formula>INDIRECT(ADDRESS(ROW(),COLUMN()))=TRUNC(INDIRECT(ADDRESS(ROW(),COLUMN())))</formula>
    </cfRule>
  </conditionalFormatting>
  <conditionalFormatting sqref="S263">
    <cfRule type="expression" dxfId="209" priority="220">
      <formula>INDIRECT(ADDRESS(ROW(),COLUMN()))=TRUNC(INDIRECT(ADDRESS(ROW(),COLUMN())))</formula>
    </cfRule>
  </conditionalFormatting>
  <conditionalFormatting sqref="T263:Y263">
    <cfRule type="expression" dxfId="208" priority="219">
      <formula>INDIRECT(ADDRESS(ROW(),COLUMN()))=TRUNC(INDIRECT(ADDRESS(ROW(),COLUMN())))</formula>
    </cfRule>
  </conditionalFormatting>
  <conditionalFormatting sqref="Z263">
    <cfRule type="expression" dxfId="207" priority="218">
      <formula>INDIRECT(ADDRESS(ROW(),COLUMN()))=TRUNC(INDIRECT(ADDRESS(ROW(),COLUMN())))</formula>
    </cfRule>
  </conditionalFormatting>
  <conditionalFormatting sqref="AA263:AF263">
    <cfRule type="expression" dxfId="206" priority="217">
      <formula>INDIRECT(ADDRESS(ROW(),COLUMN()))=TRUNC(INDIRECT(ADDRESS(ROW(),COLUMN())))</formula>
    </cfRule>
  </conditionalFormatting>
  <conditionalFormatting sqref="AG263">
    <cfRule type="expression" dxfId="205" priority="216">
      <formula>INDIRECT(ADDRESS(ROW(),COLUMN()))=TRUNC(INDIRECT(ADDRESS(ROW(),COLUMN())))</formula>
    </cfRule>
  </conditionalFormatting>
  <conditionalFormatting sqref="AH263:AM263">
    <cfRule type="expression" dxfId="204" priority="215">
      <formula>INDIRECT(ADDRESS(ROW(),COLUMN()))=TRUNC(INDIRECT(ADDRESS(ROW(),COLUMN())))</formula>
    </cfRule>
  </conditionalFormatting>
  <conditionalFormatting sqref="AN263">
    <cfRule type="expression" dxfId="203" priority="214">
      <formula>INDIRECT(ADDRESS(ROW(),COLUMN()))=TRUNC(INDIRECT(ADDRESS(ROW(),COLUMN())))</formula>
    </cfRule>
  </conditionalFormatting>
  <conditionalFormatting sqref="AO263:AT263">
    <cfRule type="expression" dxfId="202" priority="213">
      <formula>INDIRECT(ADDRESS(ROW(),COLUMN()))=TRUNC(INDIRECT(ADDRESS(ROW(),COLUMN())))</formula>
    </cfRule>
  </conditionalFormatting>
  <conditionalFormatting sqref="AU263">
    <cfRule type="expression" dxfId="201" priority="212">
      <formula>INDIRECT(ADDRESS(ROW(),COLUMN()))=TRUNC(INDIRECT(ADDRESS(ROW(),COLUMN())))</formula>
    </cfRule>
  </conditionalFormatting>
  <conditionalFormatting sqref="AV263:AW263">
    <cfRule type="expression" dxfId="200" priority="211">
      <formula>INDIRECT(ADDRESS(ROW(),COLUMN()))=TRUNC(INDIRECT(ADDRESS(ROW(),COLUMN())))</formula>
    </cfRule>
  </conditionalFormatting>
  <conditionalFormatting sqref="S266">
    <cfRule type="expression" dxfId="199" priority="210">
      <formula>INDIRECT(ADDRESS(ROW(),COLUMN()))=TRUNC(INDIRECT(ADDRESS(ROW(),COLUMN())))</formula>
    </cfRule>
  </conditionalFormatting>
  <conditionalFormatting sqref="T266:Y266">
    <cfRule type="expression" dxfId="198" priority="209">
      <formula>INDIRECT(ADDRESS(ROW(),COLUMN()))=TRUNC(INDIRECT(ADDRESS(ROW(),COLUMN())))</formula>
    </cfRule>
  </conditionalFormatting>
  <conditionalFormatting sqref="Z266">
    <cfRule type="expression" dxfId="197" priority="208">
      <formula>INDIRECT(ADDRESS(ROW(),COLUMN()))=TRUNC(INDIRECT(ADDRESS(ROW(),COLUMN())))</formula>
    </cfRule>
  </conditionalFormatting>
  <conditionalFormatting sqref="AA266:AF266">
    <cfRule type="expression" dxfId="196" priority="207">
      <formula>INDIRECT(ADDRESS(ROW(),COLUMN()))=TRUNC(INDIRECT(ADDRESS(ROW(),COLUMN())))</formula>
    </cfRule>
  </conditionalFormatting>
  <conditionalFormatting sqref="AG266">
    <cfRule type="expression" dxfId="195" priority="206">
      <formula>INDIRECT(ADDRESS(ROW(),COLUMN()))=TRUNC(INDIRECT(ADDRESS(ROW(),COLUMN())))</formula>
    </cfRule>
  </conditionalFormatting>
  <conditionalFormatting sqref="AH266:AM266">
    <cfRule type="expression" dxfId="194" priority="205">
      <formula>INDIRECT(ADDRESS(ROW(),COLUMN()))=TRUNC(INDIRECT(ADDRESS(ROW(),COLUMN())))</formula>
    </cfRule>
  </conditionalFormatting>
  <conditionalFormatting sqref="AN266">
    <cfRule type="expression" dxfId="193" priority="204">
      <formula>INDIRECT(ADDRESS(ROW(),COLUMN()))=TRUNC(INDIRECT(ADDRESS(ROW(),COLUMN())))</formula>
    </cfRule>
  </conditionalFormatting>
  <conditionalFormatting sqref="AO266:AT266">
    <cfRule type="expression" dxfId="192" priority="203">
      <formula>INDIRECT(ADDRESS(ROW(),COLUMN()))=TRUNC(INDIRECT(ADDRESS(ROW(),COLUMN())))</formula>
    </cfRule>
  </conditionalFormatting>
  <conditionalFormatting sqref="AU266">
    <cfRule type="expression" dxfId="191" priority="202">
      <formula>INDIRECT(ADDRESS(ROW(),COLUMN()))=TRUNC(INDIRECT(ADDRESS(ROW(),COLUMN())))</formula>
    </cfRule>
  </conditionalFormatting>
  <conditionalFormatting sqref="AV266:AW266">
    <cfRule type="expression" dxfId="190" priority="201">
      <formula>INDIRECT(ADDRESS(ROW(),COLUMN()))=TRUNC(INDIRECT(ADDRESS(ROW(),COLUMN())))</formula>
    </cfRule>
  </conditionalFormatting>
  <conditionalFormatting sqref="S320">
    <cfRule type="expression" dxfId="189" priority="20">
      <formula>INDIRECT(ADDRESS(ROW(),COLUMN()))=TRUNC(INDIRECT(ADDRESS(ROW(),COLUMN())))</formula>
    </cfRule>
  </conditionalFormatting>
  <conditionalFormatting sqref="T320:Y320">
    <cfRule type="expression" dxfId="188" priority="19">
      <formula>INDIRECT(ADDRESS(ROW(),COLUMN()))=TRUNC(INDIRECT(ADDRESS(ROW(),COLUMN())))</formula>
    </cfRule>
  </conditionalFormatting>
  <conditionalFormatting sqref="Z320">
    <cfRule type="expression" dxfId="187" priority="18">
      <formula>INDIRECT(ADDRESS(ROW(),COLUMN()))=TRUNC(INDIRECT(ADDRESS(ROW(),COLUMN())))</formula>
    </cfRule>
  </conditionalFormatting>
  <conditionalFormatting sqref="AA320:AF320">
    <cfRule type="expression" dxfId="186" priority="17">
      <formula>INDIRECT(ADDRESS(ROW(),COLUMN()))=TRUNC(INDIRECT(ADDRESS(ROW(),COLUMN())))</formula>
    </cfRule>
  </conditionalFormatting>
  <conditionalFormatting sqref="AG320">
    <cfRule type="expression" dxfId="185" priority="16">
      <formula>INDIRECT(ADDRESS(ROW(),COLUMN()))=TRUNC(INDIRECT(ADDRESS(ROW(),COLUMN())))</formula>
    </cfRule>
  </conditionalFormatting>
  <conditionalFormatting sqref="AH320:AM320">
    <cfRule type="expression" dxfId="184" priority="15">
      <formula>INDIRECT(ADDRESS(ROW(),COLUMN()))=TRUNC(INDIRECT(ADDRESS(ROW(),COLUMN())))</formula>
    </cfRule>
  </conditionalFormatting>
  <conditionalFormatting sqref="AN320">
    <cfRule type="expression" dxfId="183" priority="14">
      <formula>INDIRECT(ADDRESS(ROW(),COLUMN()))=TRUNC(INDIRECT(ADDRESS(ROW(),COLUMN())))</formula>
    </cfRule>
  </conditionalFormatting>
  <conditionalFormatting sqref="AO320:AT320">
    <cfRule type="expression" dxfId="182" priority="13">
      <formula>INDIRECT(ADDRESS(ROW(),COLUMN()))=TRUNC(INDIRECT(ADDRESS(ROW(),COLUMN())))</formula>
    </cfRule>
  </conditionalFormatting>
  <conditionalFormatting sqref="AU320">
    <cfRule type="expression" dxfId="181" priority="12">
      <formula>INDIRECT(ADDRESS(ROW(),COLUMN()))=TRUNC(INDIRECT(ADDRESS(ROW(),COLUMN())))</formula>
    </cfRule>
  </conditionalFormatting>
  <conditionalFormatting sqref="AV320:AW320">
    <cfRule type="expression" dxfId="180" priority="11">
      <formula>INDIRECT(ADDRESS(ROW(),COLUMN()))=TRUNC(INDIRECT(ADDRESS(ROW(),COLUMN())))</formula>
    </cfRule>
  </conditionalFormatting>
  <conditionalFormatting sqref="S272">
    <cfRule type="expression" dxfId="179" priority="190">
      <formula>INDIRECT(ADDRESS(ROW(),COLUMN()))=TRUNC(INDIRECT(ADDRESS(ROW(),COLUMN())))</formula>
    </cfRule>
  </conditionalFormatting>
  <conditionalFormatting sqref="T272:Y272">
    <cfRule type="expression" dxfId="178" priority="189">
      <formula>INDIRECT(ADDRESS(ROW(),COLUMN()))=TRUNC(INDIRECT(ADDRESS(ROW(),COLUMN())))</formula>
    </cfRule>
  </conditionalFormatting>
  <conditionalFormatting sqref="Z272">
    <cfRule type="expression" dxfId="177" priority="188">
      <formula>INDIRECT(ADDRESS(ROW(),COLUMN()))=TRUNC(INDIRECT(ADDRESS(ROW(),COLUMN())))</formula>
    </cfRule>
  </conditionalFormatting>
  <conditionalFormatting sqref="AA272:AF272">
    <cfRule type="expression" dxfId="176" priority="187">
      <formula>INDIRECT(ADDRESS(ROW(),COLUMN()))=TRUNC(INDIRECT(ADDRESS(ROW(),COLUMN())))</formula>
    </cfRule>
  </conditionalFormatting>
  <conditionalFormatting sqref="AG272">
    <cfRule type="expression" dxfId="175" priority="186">
      <formula>INDIRECT(ADDRESS(ROW(),COLUMN()))=TRUNC(INDIRECT(ADDRESS(ROW(),COLUMN())))</formula>
    </cfRule>
  </conditionalFormatting>
  <conditionalFormatting sqref="AH272:AM272">
    <cfRule type="expression" dxfId="174" priority="185">
      <formula>INDIRECT(ADDRESS(ROW(),COLUMN()))=TRUNC(INDIRECT(ADDRESS(ROW(),COLUMN())))</formula>
    </cfRule>
  </conditionalFormatting>
  <conditionalFormatting sqref="AN272">
    <cfRule type="expression" dxfId="173" priority="184">
      <formula>INDIRECT(ADDRESS(ROW(),COLUMN()))=TRUNC(INDIRECT(ADDRESS(ROW(),COLUMN())))</formula>
    </cfRule>
  </conditionalFormatting>
  <conditionalFormatting sqref="AO272:AT272">
    <cfRule type="expression" dxfId="172" priority="183">
      <formula>INDIRECT(ADDRESS(ROW(),COLUMN()))=TRUNC(INDIRECT(ADDRESS(ROW(),COLUMN())))</formula>
    </cfRule>
  </conditionalFormatting>
  <conditionalFormatting sqref="AU272">
    <cfRule type="expression" dxfId="171" priority="182">
      <formula>INDIRECT(ADDRESS(ROW(),COLUMN()))=TRUNC(INDIRECT(ADDRESS(ROW(),COLUMN())))</formula>
    </cfRule>
  </conditionalFormatting>
  <conditionalFormatting sqref="AV272:AW272">
    <cfRule type="expression" dxfId="170" priority="181">
      <formula>INDIRECT(ADDRESS(ROW(),COLUMN()))=TRUNC(INDIRECT(ADDRESS(ROW(),COLUMN())))</formula>
    </cfRule>
  </conditionalFormatting>
  <conditionalFormatting sqref="S269">
    <cfRule type="expression" dxfId="169" priority="180">
      <formula>INDIRECT(ADDRESS(ROW(),COLUMN()))=TRUNC(INDIRECT(ADDRESS(ROW(),COLUMN())))</formula>
    </cfRule>
  </conditionalFormatting>
  <conditionalFormatting sqref="T269:Y269">
    <cfRule type="expression" dxfId="168" priority="179">
      <formula>INDIRECT(ADDRESS(ROW(),COLUMN()))=TRUNC(INDIRECT(ADDRESS(ROW(),COLUMN())))</formula>
    </cfRule>
  </conditionalFormatting>
  <conditionalFormatting sqref="Z269">
    <cfRule type="expression" dxfId="167" priority="178">
      <formula>INDIRECT(ADDRESS(ROW(),COLUMN()))=TRUNC(INDIRECT(ADDRESS(ROW(),COLUMN())))</formula>
    </cfRule>
  </conditionalFormatting>
  <conditionalFormatting sqref="AA269:AF269">
    <cfRule type="expression" dxfId="166" priority="177">
      <formula>INDIRECT(ADDRESS(ROW(),COLUMN()))=TRUNC(INDIRECT(ADDRESS(ROW(),COLUMN())))</formula>
    </cfRule>
  </conditionalFormatting>
  <conditionalFormatting sqref="AG269">
    <cfRule type="expression" dxfId="165" priority="176">
      <formula>INDIRECT(ADDRESS(ROW(),COLUMN()))=TRUNC(INDIRECT(ADDRESS(ROW(),COLUMN())))</formula>
    </cfRule>
  </conditionalFormatting>
  <conditionalFormatting sqref="AH269:AM269">
    <cfRule type="expression" dxfId="164" priority="175">
      <formula>INDIRECT(ADDRESS(ROW(),COLUMN()))=TRUNC(INDIRECT(ADDRESS(ROW(),COLUMN())))</formula>
    </cfRule>
  </conditionalFormatting>
  <conditionalFormatting sqref="AN269">
    <cfRule type="expression" dxfId="163" priority="174">
      <formula>INDIRECT(ADDRESS(ROW(),COLUMN()))=TRUNC(INDIRECT(ADDRESS(ROW(),COLUMN())))</formula>
    </cfRule>
  </conditionalFormatting>
  <conditionalFormatting sqref="AO269:AT269">
    <cfRule type="expression" dxfId="162" priority="173">
      <formula>INDIRECT(ADDRESS(ROW(),COLUMN()))=TRUNC(INDIRECT(ADDRESS(ROW(),COLUMN())))</formula>
    </cfRule>
  </conditionalFormatting>
  <conditionalFormatting sqref="AU269">
    <cfRule type="expression" dxfId="161" priority="172">
      <formula>INDIRECT(ADDRESS(ROW(),COLUMN()))=TRUNC(INDIRECT(ADDRESS(ROW(),COLUMN())))</formula>
    </cfRule>
  </conditionalFormatting>
  <conditionalFormatting sqref="AV269:AW269">
    <cfRule type="expression" dxfId="160" priority="171">
      <formula>INDIRECT(ADDRESS(ROW(),COLUMN()))=TRUNC(INDIRECT(ADDRESS(ROW(),COLUMN())))</formula>
    </cfRule>
  </conditionalFormatting>
  <conditionalFormatting sqref="S275">
    <cfRule type="expression" dxfId="159" priority="170">
      <formula>INDIRECT(ADDRESS(ROW(),COLUMN()))=TRUNC(INDIRECT(ADDRESS(ROW(),COLUMN())))</formula>
    </cfRule>
  </conditionalFormatting>
  <conditionalFormatting sqref="T275:Y275">
    <cfRule type="expression" dxfId="158" priority="169">
      <formula>INDIRECT(ADDRESS(ROW(),COLUMN()))=TRUNC(INDIRECT(ADDRESS(ROW(),COLUMN())))</formula>
    </cfRule>
  </conditionalFormatting>
  <conditionalFormatting sqref="Z275">
    <cfRule type="expression" dxfId="157" priority="168">
      <formula>INDIRECT(ADDRESS(ROW(),COLUMN()))=TRUNC(INDIRECT(ADDRESS(ROW(),COLUMN())))</formula>
    </cfRule>
  </conditionalFormatting>
  <conditionalFormatting sqref="AA275:AF275">
    <cfRule type="expression" dxfId="156" priority="167">
      <formula>INDIRECT(ADDRESS(ROW(),COLUMN()))=TRUNC(INDIRECT(ADDRESS(ROW(),COLUMN())))</formula>
    </cfRule>
  </conditionalFormatting>
  <conditionalFormatting sqref="AG275">
    <cfRule type="expression" dxfId="155" priority="166">
      <formula>INDIRECT(ADDRESS(ROW(),COLUMN()))=TRUNC(INDIRECT(ADDRESS(ROW(),COLUMN())))</formula>
    </cfRule>
  </conditionalFormatting>
  <conditionalFormatting sqref="AH275:AM275">
    <cfRule type="expression" dxfId="154" priority="165">
      <formula>INDIRECT(ADDRESS(ROW(),COLUMN()))=TRUNC(INDIRECT(ADDRESS(ROW(),COLUMN())))</formula>
    </cfRule>
  </conditionalFormatting>
  <conditionalFormatting sqref="AN275">
    <cfRule type="expression" dxfId="153" priority="164">
      <formula>INDIRECT(ADDRESS(ROW(),COLUMN()))=TRUNC(INDIRECT(ADDRESS(ROW(),COLUMN())))</formula>
    </cfRule>
  </conditionalFormatting>
  <conditionalFormatting sqref="AO275:AT275">
    <cfRule type="expression" dxfId="152" priority="163">
      <formula>INDIRECT(ADDRESS(ROW(),COLUMN()))=TRUNC(INDIRECT(ADDRESS(ROW(),COLUMN())))</formula>
    </cfRule>
  </conditionalFormatting>
  <conditionalFormatting sqref="AU275">
    <cfRule type="expression" dxfId="151" priority="162">
      <formula>INDIRECT(ADDRESS(ROW(),COLUMN()))=TRUNC(INDIRECT(ADDRESS(ROW(),COLUMN())))</formula>
    </cfRule>
  </conditionalFormatting>
  <conditionalFormatting sqref="AV275:AW275">
    <cfRule type="expression" dxfId="150" priority="161">
      <formula>INDIRECT(ADDRESS(ROW(),COLUMN()))=TRUNC(INDIRECT(ADDRESS(ROW(),COLUMN())))</formula>
    </cfRule>
  </conditionalFormatting>
  <conditionalFormatting sqref="S278">
    <cfRule type="expression" dxfId="149" priority="160">
      <formula>INDIRECT(ADDRESS(ROW(),COLUMN()))=TRUNC(INDIRECT(ADDRESS(ROW(),COLUMN())))</formula>
    </cfRule>
  </conditionalFormatting>
  <conditionalFormatting sqref="T278:Y278">
    <cfRule type="expression" dxfId="148" priority="159">
      <formula>INDIRECT(ADDRESS(ROW(),COLUMN()))=TRUNC(INDIRECT(ADDRESS(ROW(),COLUMN())))</formula>
    </cfRule>
  </conditionalFormatting>
  <conditionalFormatting sqref="Z278">
    <cfRule type="expression" dxfId="147" priority="158">
      <formula>INDIRECT(ADDRESS(ROW(),COLUMN()))=TRUNC(INDIRECT(ADDRESS(ROW(),COLUMN())))</formula>
    </cfRule>
  </conditionalFormatting>
  <conditionalFormatting sqref="AA278:AF278">
    <cfRule type="expression" dxfId="146" priority="157">
      <formula>INDIRECT(ADDRESS(ROW(),COLUMN()))=TRUNC(INDIRECT(ADDRESS(ROW(),COLUMN())))</formula>
    </cfRule>
  </conditionalFormatting>
  <conditionalFormatting sqref="AG278">
    <cfRule type="expression" dxfId="145" priority="156">
      <formula>INDIRECT(ADDRESS(ROW(),COLUMN()))=TRUNC(INDIRECT(ADDRESS(ROW(),COLUMN())))</formula>
    </cfRule>
  </conditionalFormatting>
  <conditionalFormatting sqref="AH278:AM278">
    <cfRule type="expression" dxfId="144" priority="155">
      <formula>INDIRECT(ADDRESS(ROW(),COLUMN()))=TRUNC(INDIRECT(ADDRESS(ROW(),COLUMN())))</formula>
    </cfRule>
  </conditionalFormatting>
  <conditionalFormatting sqref="AN278">
    <cfRule type="expression" dxfId="143" priority="154">
      <formula>INDIRECT(ADDRESS(ROW(),COLUMN()))=TRUNC(INDIRECT(ADDRESS(ROW(),COLUMN())))</formula>
    </cfRule>
  </conditionalFormatting>
  <conditionalFormatting sqref="AO278:AT278">
    <cfRule type="expression" dxfId="142" priority="153">
      <formula>INDIRECT(ADDRESS(ROW(),COLUMN()))=TRUNC(INDIRECT(ADDRESS(ROW(),COLUMN())))</formula>
    </cfRule>
  </conditionalFormatting>
  <conditionalFormatting sqref="AU278">
    <cfRule type="expression" dxfId="141" priority="152">
      <formula>INDIRECT(ADDRESS(ROW(),COLUMN()))=TRUNC(INDIRECT(ADDRESS(ROW(),COLUMN())))</formula>
    </cfRule>
  </conditionalFormatting>
  <conditionalFormatting sqref="AV278:AW278">
    <cfRule type="expression" dxfId="140" priority="151">
      <formula>INDIRECT(ADDRESS(ROW(),COLUMN()))=TRUNC(INDIRECT(ADDRESS(ROW(),COLUMN())))</formula>
    </cfRule>
  </conditionalFormatting>
  <conditionalFormatting sqref="S281">
    <cfRule type="expression" dxfId="139" priority="150">
      <formula>INDIRECT(ADDRESS(ROW(),COLUMN()))=TRUNC(INDIRECT(ADDRESS(ROW(),COLUMN())))</formula>
    </cfRule>
  </conditionalFormatting>
  <conditionalFormatting sqref="T281:Y281">
    <cfRule type="expression" dxfId="138" priority="149">
      <formula>INDIRECT(ADDRESS(ROW(),COLUMN()))=TRUNC(INDIRECT(ADDRESS(ROW(),COLUMN())))</formula>
    </cfRule>
  </conditionalFormatting>
  <conditionalFormatting sqref="Z281">
    <cfRule type="expression" dxfId="137" priority="148">
      <formula>INDIRECT(ADDRESS(ROW(),COLUMN()))=TRUNC(INDIRECT(ADDRESS(ROW(),COLUMN())))</formula>
    </cfRule>
  </conditionalFormatting>
  <conditionalFormatting sqref="AA281:AF281">
    <cfRule type="expression" dxfId="136" priority="147">
      <formula>INDIRECT(ADDRESS(ROW(),COLUMN()))=TRUNC(INDIRECT(ADDRESS(ROW(),COLUMN())))</formula>
    </cfRule>
  </conditionalFormatting>
  <conditionalFormatting sqref="AG281">
    <cfRule type="expression" dxfId="135" priority="146">
      <formula>INDIRECT(ADDRESS(ROW(),COLUMN()))=TRUNC(INDIRECT(ADDRESS(ROW(),COLUMN())))</formula>
    </cfRule>
  </conditionalFormatting>
  <conditionalFormatting sqref="AH281:AM281">
    <cfRule type="expression" dxfId="134" priority="145">
      <formula>INDIRECT(ADDRESS(ROW(),COLUMN()))=TRUNC(INDIRECT(ADDRESS(ROW(),COLUMN())))</formula>
    </cfRule>
  </conditionalFormatting>
  <conditionalFormatting sqref="AN281">
    <cfRule type="expression" dxfId="133" priority="144">
      <formula>INDIRECT(ADDRESS(ROW(),COLUMN()))=TRUNC(INDIRECT(ADDRESS(ROW(),COLUMN())))</formula>
    </cfRule>
  </conditionalFormatting>
  <conditionalFormatting sqref="AO281:AT281">
    <cfRule type="expression" dxfId="132" priority="143">
      <formula>INDIRECT(ADDRESS(ROW(),COLUMN()))=TRUNC(INDIRECT(ADDRESS(ROW(),COLUMN())))</formula>
    </cfRule>
  </conditionalFormatting>
  <conditionalFormatting sqref="AU281">
    <cfRule type="expression" dxfId="131" priority="142">
      <formula>INDIRECT(ADDRESS(ROW(),COLUMN()))=TRUNC(INDIRECT(ADDRESS(ROW(),COLUMN())))</formula>
    </cfRule>
  </conditionalFormatting>
  <conditionalFormatting sqref="AV281:AW281">
    <cfRule type="expression" dxfId="130" priority="141">
      <formula>INDIRECT(ADDRESS(ROW(),COLUMN()))=TRUNC(INDIRECT(ADDRESS(ROW(),COLUMN())))</formula>
    </cfRule>
  </conditionalFormatting>
  <conditionalFormatting sqref="S284">
    <cfRule type="expression" dxfId="129" priority="140">
      <formula>INDIRECT(ADDRESS(ROW(),COLUMN()))=TRUNC(INDIRECT(ADDRESS(ROW(),COLUMN())))</formula>
    </cfRule>
  </conditionalFormatting>
  <conditionalFormatting sqref="T284:Y284">
    <cfRule type="expression" dxfId="128" priority="139">
      <formula>INDIRECT(ADDRESS(ROW(),COLUMN()))=TRUNC(INDIRECT(ADDRESS(ROW(),COLUMN())))</formula>
    </cfRule>
  </conditionalFormatting>
  <conditionalFormatting sqref="Z284">
    <cfRule type="expression" dxfId="127" priority="138">
      <formula>INDIRECT(ADDRESS(ROW(),COLUMN()))=TRUNC(INDIRECT(ADDRESS(ROW(),COLUMN())))</formula>
    </cfRule>
  </conditionalFormatting>
  <conditionalFormatting sqref="AA284:AF284">
    <cfRule type="expression" dxfId="126" priority="137">
      <formula>INDIRECT(ADDRESS(ROW(),COLUMN()))=TRUNC(INDIRECT(ADDRESS(ROW(),COLUMN())))</formula>
    </cfRule>
  </conditionalFormatting>
  <conditionalFormatting sqref="AG284">
    <cfRule type="expression" dxfId="125" priority="136">
      <formula>INDIRECT(ADDRESS(ROW(),COLUMN()))=TRUNC(INDIRECT(ADDRESS(ROW(),COLUMN())))</formula>
    </cfRule>
  </conditionalFormatting>
  <conditionalFormatting sqref="AH284:AM284">
    <cfRule type="expression" dxfId="124" priority="135">
      <formula>INDIRECT(ADDRESS(ROW(),COLUMN()))=TRUNC(INDIRECT(ADDRESS(ROW(),COLUMN())))</formula>
    </cfRule>
  </conditionalFormatting>
  <conditionalFormatting sqref="AN284">
    <cfRule type="expression" dxfId="123" priority="134">
      <formula>INDIRECT(ADDRESS(ROW(),COLUMN()))=TRUNC(INDIRECT(ADDRESS(ROW(),COLUMN())))</formula>
    </cfRule>
  </conditionalFormatting>
  <conditionalFormatting sqref="AO284:AT284">
    <cfRule type="expression" dxfId="122" priority="133">
      <formula>INDIRECT(ADDRESS(ROW(),COLUMN()))=TRUNC(INDIRECT(ADDRESS(ROW(),COLUMN())))</formula>
    </cfRule>
  </conditionalFormatting>
  <conditionalFormatting sqref="AU284">
    <cfRule type="expression" dxfId="121" priority="132">
      <formula>INDIRECT(ADDRESS(ROW(),COLUMN()))=TRUNC(INDIRECT(ADDRESS(ROW(),COLUMN())))</formula>
    </cfRule>
  </conditionalFormatting>
  <conditionalFormatting sqref="AV284:AW284">
    <cfRule type="expression" dxfId="120" priority="131">
      <formula>INDIRECT(ADDRESS(ROW(),COLUMN()))=TRUNC(INDIRECT(ADDRESS(ROW(),COLUMN())))</formula>
    </cfRule>
  </conditionalFormatting>
  <conditionalFormatting sqref="S287">
    <cfRule type="expression" dxfId="119" priority="130">
      <formula>INDIRECT(ADDRESS(ROW(),COLUMN()))=TRUNC(INDIRECT(ADDRESS(ROW(),COLUMN())))</formula>
    </cfRule>
  </conditionalFormatting>
  <conditionalFormatting sqref="T287:Y287">
    <cfRule type="expression" dxfId="118" priority="129">
      <formula>INDIRECT(ADDRESS(ROW(),COLUMN()))=TRUNC(INDIRECT(ADDRESS(ROW(),COLUMN())))</formula>
    </cfRule>
  </conditionalFormatting>
  <conditionalFormatting sqref="Z287">
    <cfRule type="expression" dxfId="117" priority="128">
      <formula>INDIRECT(ADDRESS(ROW(),COLUMN()))=TRUNC(INDIRECT(ADDRESS(ROW(),COLUMN())))</formula>
    </cfRule>
  </conditionalFormatting>
  <conditionalFormatting sqref="AA287:AF287">
    <cfRule type="expression" dxfId="116" priority="127">
      <formula>INDIRECT(ADDRESS(ROW(),COLUMN()))=TRUNC(INDIRECT(ADDRESS(ROW(),COLUMN())))</formula>
    </cfRule>
  </conditionalFormatting>
  <conditionalFormatting sqref="AG287">
    <cfRule type="expression" dxfId="115" priority="126">
      <formula>INDIRECT(ADDRESS(ROW(),COLUMN()))=TRUNC(INDIRECT(ADDRESS(ROW(),COLUMN())))</formula>
    </cfRule>
  </conditionalFormatting>
  <conditionalFormatting sqref="AH287:AM287">
    <cfRule type="expression" dxfId="114" priority="125">
      <formula>INDIRECT(ADDRESS(ROW(),COLUMN()))=TRUNC(INDIRECT(ADDRESS(ROW(),COLUMN())))</formula>
    </cfRule>
  </conditionalFormatting>
  <conditionalFormatting sqref="AN287">
    <cfRule type="expression" dxfId="113" priority="124">
      <formula>INDIRECT(ADDRESS(ROW(),COLUMN()))=TRUNC(INDIRECT(ADDRESS(ROW(),COLUMN())))</formula>
    </cfRule>
  </conditionalFormatting>
  <conditionalFormatting sqref="AO287:AT287">
    <cfRule type="expression" dxfId="112" priority="123">
      <formula>INDIRECT(ADDRESS(ROW(),COLUMN()))=TRUNC(INDIRECT(ADDRESS(ROW(),COLUMN())))</formula>
    </cfRule>
  </conditionalFormatting>
  <conditionalFormatting sqref="AU287">
    <cfRule type="expression" dxfId="111" priority="122">
      <formula>INDIRECT(ADDRESS(ROW(),COLUMN()))=TRUNC(INDIRECT(ADDRESS(ROW(),COLUMN())))</formula>
    </cfRule>
  </conditionalFormatting>
  <conditionalFormatting sqref="AV287:AW287">
    <cfRule type="expression" dxfId="110" priority="121">
      <formula>INDIRECT(ADDRESS(ROW(),COLUMN()))=TRUNC(INDIRECT(ADDRESS(ROW(),COLUMN())))</formula>
    </cfRule>
  </conditionalFormatting>
  <conditionalFormatting sqref="S290">
    <cfRule type="expression" dxfId="109" priority="120">
      <formula>INDIRECT(ADDRESS(ROW(),COLUMN()))=TRUNC(INDIRECT(ADDRESS(ROW(),COLUMN())))</formula>
    </cfRule>
  </conditionalFormatting>
  <conditionalFormatting sqref="T290:Y290">
    <cfRule type="expression" dxfId="108" priority="119">
      <formula>INDIRECT(ADDRESS(ROW(),COLUMN()))=TRUNC(INDIRECT(ADDRESS(ROW(),COLUMN())))</formula>
    </cfRule>
  </conditionalFormatting>
  <conditionalFormatting sqref="Z290">
    <cfRule type="expression" dxfId="107" priority="118">
      <formula>INDIRECT(ADDRESS(ROW(),COLUMN()))=TRUNC(INDIRECT(ADDRESS(ROW(),COLUMN())))</formula>
    </cfRule>
  </conditionalFormatting>
  <conditionalFormatting sqref="AA290:AF290">
    <cfRule type="expression" dxfId="106" priority="117">
      <formula>INDIRECT(ADDRESS(ROW(),COLUMN()))=TRUNC(INDIRECT(ADDRESS(ROW(),COLUMN())))</formula>
    </cfRule>
  </conditionalFormatting>
  <conditionalFormatting sqref="AG290">
    <cfRule type="expression" dxfId="105" priority="116">
      <formula>INDIRECT(ADDRESS(ROW(),COLUMN()))=TRUNC(INDIRECT(ADDRESS(ROW(),COLUMN())))</formula>
    </cfRule>
  </conditionalFormatting>
  <conditionalFormatting sqref="AH290:AM290">
    <cfRule type="expression" dxfId="104" priority="115">
      <formula>INDIRECT(ADDRESS(ROW(),COLUMN()))=TRUNC(INDIRECT(ADDRESS(ROW(),COLUMN())))</formula>
    </cfRule>
  </conditionalFormatting>
  <conditionalFormatting sqref="AN290">
    <cfRule type="expression" dxfId="103" priority="114">
      <formula>INDIRECT(ADDRESS(ROW(),COLUMN()))=TRUNC(INDIRECT(ADDRESS(ROW(),COLUMN())))</formula>
    </cfRule>
  </conditionalFormatting>
  <conditionalFormatting sqref="AO290:AT290">
    <cfRule type="expression" dxfId="102" priority="113">
      <formula>INDIRECT(ADDRESS(ROW(),COLUMN()))=TRUNC(INDIRECT(ADDRESS(ROW(),COLUMN())))</formula>
    </cfRule>
  </conditionalFormatting>
  <conditionalFormatting sqref="AU290">
    <cfRule type="expression" dxfId="101" priority="112">
      <formula>INDIRECT(ADDRESS(ROW(),COLUMN()))=TRUNC(INDIRECT(ADDRESS(ROW(),COLUMN())))</formula>
    </cfRule>
  </conditionalFormatting>
  <conditionalFormatting sqref="AV290:AW290">
    <cfRule type="expression" dxfId="100" priority="111">
      <formula>INDIRECT(ADDRESS(ROW(),COLUMN()))=TRUNC(INDIRECT(ADDRESS(ROW(),COLUMN())))</formula>
    </cfRule>
  </conditionalFormatting>
  <conditionalFormatting sqref="S293">
    <cfRule type="expression" dxfId="99" priority="110">
      <formula>INDIRECT(ADDRESS(ROW(),COLUMN()))=TRUNC(INDIRECT(ADDRESS(ROW(),COLUMN())))</formula>
    </cfRule>
  </conditionalFormatting>
  <conditionalFormatting sqref="T293:Y293">
    <cfRule type="expression" dxfId="98" priority="109">
      <formula>INDIRECT(ADDRESS(ROW(),COLUMN()))=TRUNC(INDIRECT(ADDRESS(ROW(),COLUMN())))</formula>
    </cfRule>
  </conditionalFormatting>
  <conditionalFormatting sqref="Z293">
    <cfRule type="expression" dxfId="97" priority="108">
      <formula>INDIRECT(ADDRESS(ROW(),COLUMN()))=TRUNC(INDIRECT(ADDRESS(ROW(),COLUMN())))</formula>
    </cfRule>
  </conditionalFormatting>
  <conditionalFormatting sqref="AA293:AF293">
    <cfRule type="expression" dxfId="96" priority="107">
      <formula>INDIRECT(ADDRESS(ROW(),COLUMN()))=TRUNC(INDIRECT(ADDRESS(ROW(),COLUMN())))</formula>
    </cfRule>
  </conditionalFormatting>
  <conditionalFormatting sqref="AG293">
    <cfRule type="expression" dxfId="95" priority="106">
      <formula>INDIRECT(ADDRESS(ROW(),COLUMN()))=TRUNC(INDIRECT(ADDRESS(ROW(),COLUMN())))</formula>
    </cfRule>
  </conditionalFormatting>
  <conditionalFormatting sqref="AH293:AM293">
    <cfRule type="expression" dxfId="94" priority="105">
      <formula>INDIRECT(ADDRESS(ROW(),COLUMN()))=TRUNC(INDIRECT(ADDRESS(ROW(),COLUMN())))</formula>
    </cfRule>
  </conditionalFormatting>
  <conditionalFormatting sqref="AN293">
    <cfRule type="expression" dxfId="93" priority="104">
      <formula>INDIRECT(ADDRESS(ROW(),COLUMN()))=TRUNC(INDIRECT(ADDRESS(ROW(),COLUMN())))</formula>
    </cfRule>
  </conditionalFormatting>
  <conditionalFormatting sqref="AO293:AT293">
    <cfRule type="expression" dxfId="92" priority="103">
      <formula>INDIRECT(ADDRESS(ROW(),COLUMN()))=TRUNC(INDIRECT(ADDRESS(ROW(),COLUMN())))</formula>
    </cfRule>
  </conditionalFormatting>
  <conditionalFormatting sqref="AU293">
    <cfRule type="expression" dxfId="91" priority="102">
      <formula>INDIRECT(ADDRESS(ROW(),COLUMN()))=TRUNC(INDIRECT(ADDRESS(ROW(),COLUMN())))</formula>
    </cfRule>
  </conditionalFormatting>
  <conditionalFormatting sqref="AV293:AW293">
    <cfRule type="expression" dxfId="90" priority="101">
      <formula>INDIRECT(ADDRESS(ROW(),COLUMN()))=TRUNC(INDIRECT(ADDRESS(ROW(),COLUMN())))</formula>
    </cfRule>
  </conditionalFormatting>
  <conditionalFormatting sqref="S296">
    <cfRule type="expression" dxfId="89" priority="100">
      <formula>INDIRECT(ADDRESS(ROW(),COLUMN()))=TRUNC(INDIRECT(ADDRESS(ROW(),COLUMN())))</formula>
    </cfRule>
  </conditionalFormatting>
  <conditionalFormatting sqref="T296:Y296">
    <cfRule type="expression" dxfId="88" priority="99">
      <formula>INDIRECT(ADDRESS(ROW(),COLUMN()))=TRUNC(INDIRECT(ADDRESS(ROW(),COLUMN())))</formula>
    </cfRule>
  </conditionalFormatting>
  <conditionalFormatting sqref="Z296">
    <cfRule type="expression" dxfId="87" priority="98">
      <formula>INDIRECT(ADDRESS(ROW(),COLUMN()))=TRUNC(INDIRECT(ADDRESS(ROW(),COLUMN())))</formula>
    </cfRule>
  </conditionalFormatting>
  <conditionalFormatting sqref="AA296:AF296">
    <cfRule type="expression" dxfId="86" priority="97">
      <formula>INDIRECT(ADDRESS(ROW(),COLUMN()))=TRUNC(INDIRECT(ADDRESS(ROW(),COLUMN())))</formula>
    </cfRule>
  </conditionalFormatting>
  <conditionalFormatting sqref="AG296">
    <cfRule type="expression" dxfId="85" priority="96">
      <formula>INDIRECT(ADDRESS(ROW(),COLUMN()))=TRUNC(INDIRECT(ADDRESS(ROW(),COLUMN())))</formula>
    </cfRule>
  </conditionalFormatting>
  <conditionalFormatting sqref="AH296:AM296">
    <cfRule type="expression" dxfId="84" priority="95">
      <formula>INDIRECT(ADDRESS(ROW(),COLUMN()))=TRUNC(INDIRECT(ADDRESS(ROW(),COLUMN())))</formula>
    </cfRule>
  </conditionalFormatting>
  <conditionalFormatting sqref="AN296">
    <cfRule type="expression" dxfId="83" priority="94">
      <formula>INDIRECT(ADDRESS(ROW(),COLUMN()))=TRUNC(INDIRECT(ADDRESS(ROW(),COLUMN())))</formula>
    </cfRule>
  </conditionalFormatting>
  <conditionalFormatting sqref="AO296:AT296">
    <cfRule type="expression" dxfId="82" priority="93">
      <formula>INDIRECT(ADDRESS(ROW(),COLUMN()))=TRUNC(INDIRECT(ADDRESS(ROW(),COLUMN())))</formula>
    </cfRule>
  </conditionalFormatting>
  <conditionalFormatting sqref="AU296">
    <cfRule type="expression" dxfId="81" priority="92">
      <formula>INDIRECT(ADDRESS(ROW(),COLUMN()))=TRUNC(INDIRECT(ADDRESS(ROW(),COLUMN())))</formula>
    </cfRule>
  </conditionalFormatting>
  <conditionalFormatting sqref="AV296:AW296">
    <cfRule type="expression" dxfId="80" priority="91">
      <formula>INDIRECT(ADDRESS(ROW(),COLUMN()))=TRUNC(INDIRECT(ADDRESS(ROW(),COLUMN())))</formula>
    </cfRule>
  </conditionalFormatting>
  <conditionalFormatting sqref="S299">
    <cfRule type="expression" dxfId="79" priority="90">
      <formula>INDIRECT(ADDRESS(ROW(),COLUMN()))=TRUNC(INDIRECT(ADDRESS(ROW(),COLUMN())))</formula>
    </cfRule>
  </conditionalFormatting>
  <conditionalFormatting sqref="T299:Y299">
    <cfRule type="expression" dxfId="78" priority="89">
      <formula>INDIRECT(ADDRESS(ROW(),COLUMN()))=TRUNC(INDIRECT(ADDRESS(ROW(),COLUMN())))</formula>
    </cfRule>
  </conditionalFormatting>
  <conditionalFormatting sqref="Z299">
    <cfRule type="expression" dxfId="77" priority="88">
      <formula>INDIRECT(ADDRESS(ROW(),COLUMN()))=TRUNC(INDIRECT(ADDRESS(ROW(),COLUMN())))</formula>
    </cfRule>
  </conditionalFormatting>
  <conditionalFormatting sqref="AA299:AF299">
    <cfRule type="expression" dxfId="76" priority="87">
      <formula>INDIRECT(ADDRESS(ROW(),COLUMN()))=TRUNC(INDIRECT(ADDRESS(ROW(),COLUMN())))</formula>
    </cfRule>
  </conditionalFormatting>
  <conditionalFormatting sqref="AG299">
    <cfRule type="expression" dxfId="75" priority="86">
      <formula>INDIRECT(ADDRESS(ROW(),COLUMN()))=TRUNC(INDIRECT(ADDRESS(ROW(),COLUMN())))</formula>
    </cfRule>
  </conditionalFormatting>
  <conditionalFormatting sqref="AH299:AM299">
    <cfRule type="expression" dxfId="74" priority="85">
      <formula>INDIRECT(ADDRESS(ROW(),COLUMN()))=TRUNC(INDIRECT(ADDRESS(ROW(),COLUMN())))</formula>
    </cfRule>
  </conditionalFormatting>
  <conditionalFormatting sqref="AN299">
    <cfRule type="expression" dxfId="73" priority="84">
      <formula>INDIRECT(ADDRESS(ROW(),COLUMN()))=TRUNC(INDIRECT(ADDRESS(ROW(),COLUMN())))</formula>
    </cfRule>
  </conditionalFormatting>
  <conditionalFormatting sqref="AO299:AT299">
    <cfRule type="expression" dxfId="72" priority="83">
      <formula>INDIRECT(ADDRESS(ROW(),COLUMN()))=TRUNC(INDIRECT(ADDRESS(ROW(),COLUMN())))</formula>
    </cfRule>
  </conditionalFormatting>
  <conditionalFormatting sqref="AU299">
    <cfRule type="expression" dxfId="71" priority="82">
      <formula>INDIRECT(ADDRESS(ROW(),COLUMN()))=TRUNC(INDIRECT(ADDRESS(ROW(),COLUMN())))</formula>
    </cfRule>
  </conditionalFormatting>
  <conditionalFormatting sqref="AV299:AW299">
    <cfRule type="expression" dxfId="70" priority="81">
      <formula>INDIRECT(ADDRESS(ROW(),COLUMN()))=TRUNC(INDIRECT(ADDRESS(ROW(),COLUMN())))</formula>
    </cfRule>
  </conditionalFormatting>
  <conditionalFormatting sqref="S302">
    <cfRule type="expression" dxfId="69" priority="80">
      <formula>INDIRECT(ADDRESS(ROW(),COLUMN()))=TRUNC(INDIRECT(ADDRESS(ROW(),COLUMN())))</formula>
    </cfRule>
  </conditionalFormatting>
  <conditionalFormatting sqref="T302:Y302">
    <cfRule type="expression" dxfId="68" priority="79">
      <formula>INDIRECT(ADDRESS(ROW(),COLUMN()))=TRUNC(INDIRECT(ADDRESS(ROW(),COLUMN())))</formula>
    </cfRule>
  </conditionalFormatting>
  <conditionalFormatting sqref="Z302">
    <cfRule type="expression" dxfId="67" priority="78">
      <formula>INDIRECT(ADDRESS(ROW(),COLUMN()))=TRUNC(INDIRECT(ADDRESS(ROW(),COLUMN())))</formula>
    </cfRule>
  </conditionalFormatting>
  <conditionalFormatting sqref="AA302:AF302">
    <cfRule type="expression" dxfId="66" priority="77">
      <formula>INDIRECT(ADDRESS(ROW(),COLUMN()))=TRUNC(INDIRECT(ADDRESS(ROW(),COLUMN())))</formula>
    </cfRule>
  </conditionalFormatting>
  <conditionalFormatting sqref="AG302">
    <cfRule type="expression" dxfId="65" priority="76">
      <formula>INDIRECT(ADDRESS(ROW(),COLUMN()))=TRUNC(INDIRECT(ADDRESS(ROW(),COLUMN())))</formula>
    </cfRule>
  </conditionalFormatting>
  <conditionalFormatting sqref="AH302:AM302">
    <cfRule type="expression" dxfId="64" priority="75">
      <formula>INDIRECT(ADDRESS(ROW(),COLUMN()))=TRUNC(INDIRECT(ADDRESS(ROW(),COLUMN())))</formula>
    </cfRule>
  </conditionalFormatting>
  <conditionalFormatting sqref="AN302">
    <cfRule type="expression" dxfId="63" priority="74">
      <formula>INDIRECT(ADDRESS(ROW(),COLUMN()))=TRUNC(INDIRECT(ADDRESS(ROW(),COLUMN())))</formula>
    </cfRule>
  </conditionalFormatting>
  <conditionalFormatting sqref="AO302:AT302">
    <cfRule type="expression" dxfId="62" priority="73">
      <formula>INDIRECT(ADDRESS(ROW(),COLUMN()))=TRUNC(INDIRECT(ADDRESS(ROW(),COLUMN())))</formula>
    </cfRule>
  </conditionalFormatting>
  <conditionalFormatting sqref="AU302">
    <cfRule type="expression" dxfId="61" priority="72">
      <formula>INDIRECT(ADDRESS(ROW(),COLUMN()))=TRUNC(INDIRECT(ADDRESS(ROW(),COLUMN())))</formula>
    </cfRule>
  </conditionalFormatting>
  <conditionalFormatting sqref="AV302:AW302">
    <cfRule type="expression" dxfId="60" priority="71">
      <formula>INDIRECT(ADDRESS(ROW(),COLUMN()))=TRUNC(INDIRECT(ADDRESS(ROW(),COLUMN())))</formula>
    </cfRule>
  </conditionalFormatting>
  <conditionalFormatting sqref="S305">
    <cfRule type="expression" dxfId="59" priority="70">
      <formula>INDIRECT(ADDRESS(ROW(),COLUMN()))=TRUNC(INDIRECT(ADDRESS(ROW(),COLUMN())))</formula>
    </cfRule>
  </conditionalFormatting>
  <conditionalFormatting sqref="T305:Y305">
    <cfRule type="expression" dxfId="58" priority="69">
      <formula>INDIRECT(ADDRESS(ROW(),COLUMN()))=TRUNC(INDIRECT(ADDRESS(ROW(),COLUMN())))</formula>
    </cfRule>
  </conditionalFormatting>
  <conditionalFormatting sqref="Z305">
    <cfRule type="expression" dxfId="57" priority="68">
      <formula>INDIRECT(ADDRESS(ROW(),COLUMN()))=TRUNC(INDIRECT(ADDRESS(ROW(),COLUMN())))</formula>
    </cfRule>
  </conditionalFormatting>
  <conditionalFormatting sqref="AA305:AF305">
    <cfRule type="expression" dxfId="56" priority="67">
      <formula>INDIRECT(ADDRESS(ROW(),COLUMN()))=TRUNC(INDIRECT(ADDRESS(ROW(),COLUMN())))</formula>
    </cfRule>
  </conditionalFormatting>
  <conditionalFormatting sqref="AG305">
    <cfRule type="expression" dxfId="55" priority="66">
      <formula>INDIRECT(ADDRESS(ROW(),COLUMN()))=TRUNC(INDIRECT(ADDRESS(ROW(),COLUMN())))</formula>
    </cfRule>
  </conditionalFormatting>
  <conditionalFormatting sqref="AH305:AM305">
    <cfRule type="expression" dxfId="54" priority="65">
      <formula>INDIRECT(ADDRESS(ROW(),COLUMN()))=TRUNC(INDIRECT(ADDRESS(ROW(),COLUMN())))</formula>
    </cfRule>
  </conditionalFormatting>
  <conditionalFormatting sqref="AN305">
    <cfRule type="expression" dxfId="53" priority="64">
      <formula>INDIRECT(ADDRESS(ROW(),COLUMN()))=TRUNC(INDIRECT(ADDRESS(ROW(),COLUMN())))</formula>
    </cfRule>
  </conditionalFormatting>
  <conditionalFormatting sqref="AO305:AT305">
    <cfRule type="expression" dxfId="52" priority="63">
      <formula>INDIRECT(ADDRESS(ROW(),COLUMN()))=TRUNC(INDIRECT(ADDRESS(ROW(),COLUMN())))</formula>
    </cfRule>
  </conditionalFormatting>
  <conditionalFormatting sqref="AU305">
    <cfRule type="expression" dxfId="51" priority="62">
      <formula>INDIRECT(ADDRESS(ROW(),COLUMN()))=TRUNC(INDIRECT(ADDRESS(ROW(),COLUMN())))</formula>
    </cfRule>
  </conditionalFormatting>
  <conditionalFormatting sqref="AV305:AW305">
    <cfRule type="expression" dxfId="50" priority="61">
      <formula>INDIRECT(ADDRESS(ROW(),COLUMN()))=TRUNC(INDIRECT(ADDRESS(ROW(),COLUMN())))</formula>
    </cfRule>
  </conditionalFormatting>
  <conditionalFormatting sqref="S308">
    <cfRule type="expression" dxfId="49" priority="60">
      <formula>INDIRECT(ADDRESS(ROW(),COLUMN()))=TRUNC(INDIRECT(ADDRESS(ROW(),COLUMN())))</formula>
    </cfRule>
  </conditionalFormatting>
  <conditionalFormatting sqref="T308:Y308">
    <cfRule type="expression" dxfId="48" priority="59">
      <formula>INDIRECT(ADDRESS(ROW(),COLUMN()))=TRUNC(INDIRECT(ADDRESS(ROW(),COLUMN())))</formula>
    </cfRule>
  </conditionalFormatting>
  <conditionalFormatting sqref="Z308">
    <cfRule type="expression" dxfId="47" priority="58">
      <formula>INDIRECT(ADDRESS(ROW(),COLUMN()))=TRUNC(INDIRECT(ADDRESS(ROW(),COLUMN())))</formula>
    </cfRule>
  </conditionalFormatting>
  <conditionalFormatting sqref="AA308:AF308">
    <cfRule type="expression" dxfId="46" priority="57">
      <formula>INDIRECT(ADDRESS(ROW(),COLUMN()))=TRUNC(INDIRECT(ADDRESS(ROW(),COLUMN())))</formula>
    </cfRule>
  </conditionalFormatting>
  <conditionalFormatting sqref="AG308">
    <cfRule type="expression" dxfId="45" priority="56">
      <formula>INDIRECT(ADDRESS(ROW(),COLUMN()))=TRUNC(INDIRECT(ADDRESS(ROW(),COLUMN())))</formula>
    </cfRule>
  </conditionalFormatting>
  <conditionalFormatting sqref="AH308:AM308">
    <cfRule type="expression" dxfId="44" priority="55">
      <formula>INDIRECT(ADDRESS(ROW(),COLUMN()))=TRUNC(INDIRECT(ADDRESS(ROW(),COLUMN())))</formula>
    </cfRule>
  </conditionalFormatting>
  <conditionalFormatting sqref="AN308">
    <cfRule type="expression" dxfId="43" priority="54">
      <formula>INDIRECT(ADDRESS(ROW(),COLUMN()))=TRUNC(INDIRECT(ADDRESS(ROW(),COLUMN())))</formula>
    </cfRule>
  </conditionalFormatting>
  <conditionalFormatting sqref="AO308:AT308">
    <cfRule type="expression" dxfId="42" priority="53">
      <formula>INDIRECT(ADDRESS(ROW(),COLUMN()))=TRUNC(INDIRECT(ADDRESS(ROW(),COLUMN())))</formula>
    </cfRule>
  </conditionalFormatting>
  <conditionalFormatting sqref="AU308">
    <cfRule type="expression" dxfId="41" priority="52">
      <formula>INDIRECT(ADDRESS(ROW(),COLUMN()))=TRUNC(INDIRECT(ADDRESS(ROW(),COLUMN())))</formula>
    </cfRule>
  </conditionalFormatting>
  <conditionalFormatting sqref="AV308:AW308">
    <cfRule type="expression" dxfId="40" priority="51">
      <formula>INDIRECT(ADDRESS(ROW(),COLUMN()))=TRUNC(INDIRECT(ADDRESS(ROW(),COLUMN())))</formula>
    </cfRule>
  </conditionalFormatting>
  <conditionalFormatting sqref="S311">
    <cfRule type="expression" dxfId="39" priority="50">
      <formula>INDIRECT(ADDRESS(ROW(),COLUMN()))=TRUNC(INDIRECT(ADDRESS(ROW(),COLUMN())))</formula>
    </cfRule>
  </conditionalFormatting>
  <conditionalFormatting sqref="T311:Y311">
    <cfRule type="expression" dxfId="38" priority="49">
      <formula>INDIRECT(ADDRESS(ROW(),COLUMN()))=TRUNC(INDIRECT(ADDRESS(ROW(),COLUMN())))</formula>
    </cfRule>
  </conditionalFormatting>
  <conditionalFormatting sqref="Z311">
    <cfRule type="expression" dxfId="37" priority="48">
      <formula>INDIRECT(ADDRESS(ROW(),COLUMN()))=TRUNC(INDIRECT(ADDRESS(ROW(),COLUMN())))</formula>
    </cfRule>
  </conditionalFormatting>
  <conditionalFormatting sqref="AA311:AF311">
    <cfRule type="expression" dxfId="36" priority="47">
      <formula>INDIRECT(ADDRESS(ROW(),COLUMN()))=TRUNC(INDIRECT(ADDRESS(ROW(),COLUMN())))</formula>
    </cfRule>
  </conditionalFormatting>
  <conditionalFormatting sqref="AG311">
    <cfRule type="expression" dxfId="35" priority="46">
      <formula>INDIRECT(ADDRESS(ROW(),COLUMN()))=TRUNC(INDIRECT(ADDRESS(ROW(),COLUMN())))</formula>
    </cfRule>
  </conditionalFormatting>
  <conditionalFormatting sqref="AH311:AM311">
    <cfRule type="expression" dxfId="34" priority="45">
      <formula>INDIRECT(ADDRESS(ROW(),COLUMN()))=TRUNC(INDIRECT(ADDRESS(ROW(),COLUMN())))</formula>
    </cfRule>
  </conditionalFormatting>
  <conditionalFormatting sqref="AN311">
    <cfRule type="expression" dxfId="33" priority="44">
      <formula>INDIRECT(ADDRESS(ROW(),COLUMN()))=TRUNC(INDIRECT(ADDRESS(ROW(),COLUMN())))</formula>
    </cfRule>
  </conditionalFormatting>
  <conditionalFormatting sqref="AO311:AT311">
    <cfRule type="expression" dxfId="32" priority="43">
      <formula>INDIRECT(ADDRESS(ROW(),COLUMN()))=TRUNC(INDIRECT(ADDRESS(ROW(),COLUMN())))</formula>
    </cfRule>
  </conditionalFormatting>
  <conditionalFormatting sqref="AU311">
    <cfRule type="expression" dxfId="31" priority="42">
      <formula>INDIRECT(ADDRESS(ROW(),COLUMN()))=TRUNC(INDIRECT(ADDRESS(ROW(),COLUMN())))</formula>
    </cfRule>
  </conditionalFormatting>
  <conditionalFormatting sqref="AV311:AW311">
    <cfRule type="expression" dxfId="30" priority="41">
      <formula>INDIRECT(ADDRESS(ROW(),COLUMN()))=TRUNC(INDIRECT(ADDRESS(ROW(),COLUMN())))</formula>
    </cfRule>
  </conditionalFormatting>
  <conditionalFormatting sqref="S314">
    <cfRule type="expression" dxfId="29" priority="40">
      <formula>INDIRECT(ADDRESS(ROW(),COLUMN()))=TRUNC(INDIRECT(ADDRESS(ROW(),COLUMN())))</formula>
    </cfRule>
  </conditionalFormatting>
  <conditionalFormatting sqref="T314:Y314">
    <cfRule type="expression" dxfId="28" priority="39">
      <formula>INDIRECT(ADDRESS(ROW(),COLUMN()))=TRUNC(INDIRECT(ADDRESS(ROW(),COLUMN())))</formula>
    </cfRule>
  </conditionalFormatting>
  <conditionalFormatting sqref="Z314">
    <cfRule type="expression" dxfId="27" priority="38">
      <formula>INDIRECT(ADDRESS(ROW(),COLUMN()))=TRUNC(INDIRECT(ADDRESS(ROW(),COLUMN())))</formula>
    </cfRule>
  </conditionalFormatting>
  <conditionalFormatting sqref="AA314:AF314">
    <cfRule type="expression" dxfId="26" priority="37">
      <formula>INDIRECT(ADDRESS(ROW(),COLUMN()))=TRUNC(INDIRECT(ADDRESS(ROW(),COLUMN())))</formula>
    </cfRule>
  </conditionalFormatting>
  <conditionalFormatting sqref="AG314">
    <cfRule type="expression" dxfId="25" priority="36">
      <formula>INDIRECT(ADDRESS(ROW(),COLUMN()))=TRUNC(INDIRECT(ADDRESS(ROW(),COLUMN())))</formula>
    </cfRule>
  </conditionalFormatting>
  <conditionalFormatting sqref="AH314:AM314">
    <cfRule type="expression" dxfId="24" priority="35">
      <formula>INDIRECT(ADDRESS(ROW(),COLUMN()))=TRUNC(INDIRECT(ADDRESS(ROW(),COLUMN())))</formula>
    </cfRule>
  </conditionalFormatting>
  <conditionalFormatting sqref="AN314">
    <cfRule type="expression" dxfId="23" priority="34">
      <formula>INDIRECT(ADDRESS(ROW(),COLUMN()))=TRUNC(INDIRECT(ADDRESS(ROW(),COLUMN())))</formula>
    </cfRule>
  </conditionalFormatting>
  <conditionalFormatting sqref="AO314:AT314">
    <cfRule type="expression" dxfId="22" priority="33">
      <formula>INDIRECT(ADDRESS(ROW(),COLUMN()))=TRUNC(INDIRECT(ADDRESS(ROW(),COLUMN())))</formula>
    </cfRule>
  </conditionalFormatting>
  <conditionalFormatting sqref="AU314">
    <cfRule type="expression" dxfId="21" priority="32">
      <formula>INDIRECT(ADDRESS(ROW(),COLUMN()))=TRUNC(INDIRECT(ADDRESS(ROW(),COLUMN())))</formula>
    </cfRule>
  </conditionalFormatting>
  <conditionalFormatting sqref="AV314:AW314">
    <cfRule type="expression" dxfId="20" priority="31">
      <formula>INDIRECT(ADDRESS(ROW(),COLUMN()))=TRUNC(INDIRECT(ADDRESS(ROW(),COLUMN())))</formula>
    </cfRule>
  </conditionalFormatting>
  <conditionalFormatting sqref="S317">
    <cfRule type="expression" dxfId="19" priority="30">
      <formula>INDIRECT(ADDRESS(ROW(),COLUMN()))=TRUNC(INDIRECT(ADDRESS(ROW(),COLUMN())))</formula>
    </cfRule>
  </conditionalFormatting>
  <conditionalFormatting sqref="T317:Y317">
    <cfRule type="expression" dxfId="18" priority="29">
      <formula>INDIRECT(ADDRESS(ROW(),COLUMN()))=TRUNC(INDIRECT(ADDRESS(ROW(),COLUMN())))</formula>
    </cfRule>
  </conditionalFormatting>
  <conditionalFormatting sqref="Z317">
    <cfRule type="expression" dxfId="17" priority="28">
      <formula>INDIRECT(ADDRESS(ROW(),COLUMN()))=TRUNC(INDIRECT(ADDRESS(ROW(),COLUMN())))</formula>
    </cfRule>
  </conditionalFormatting>
  <conditionalFormatting sqref="AA317:AF317">
    <cfRule type="expression" dxfId="16" priority="27">
      <formula>INDIRECT(ADDRESS(ROW(),COLUMN()))=TRUNC(INDIRECT(ADDRESS(ROW(),COLUMN())))</formula>
    </cfRule>
  </conditionalFormatting>
  <conditionalFormatting sqref="AG317">
    <cfRule type="expression" dxfId="15" priority="26">
      <formula>INDIRECT(ADDRESS(ROW(),COLUMN()))=TRUNC(INDIRECT(ADDRESS(ROW(),COLUMN())))</formula>
    </cfRule>
  </conditionalFormatting>
  <conditionalFormatting sqref="AH317:AM317">
    <cfRule type="expression" dxfId="14" priority="25">
      <formula>INDIRECT(ADDRESS(ROW(),COLUMN()))=TRUNC(INDIRECT(ADDRESS(ROW(),COLUMN())))</formula>
    </cfRule>
  </conditionalFormatting>
  <conditionalFormatting sqref="AN317">
    <cfRule type="expression" dxfId="13" priority="24">
      <formula>INDIRECT(ADDRESS(ROW(),COLUMN()))=TRUNC(INDIRECT(ADDRESS(ROW(),COLUMN())))</formula>
    </cfRule>
  </conditionalFormatting>
  <conditionalFormatting sqref="AO317:AT317">
    <cfRule type="expression" dxfId="12" priority="23">
      <formula>INDIRECT(ADDRESS(ROW(),COLUMN()))=TRUNC(INDIRECT(ADDRESS(ROW(),COLUMN())))</formula>
    </cfRule>
  </conditionalFormatting>
  <conditionalFormatting sqref="AU317">
    <cfRule type="expression" dxfId="11" priority="22">
      <formula>INDIRECT(ADDRESS(ROW(),COLUMN()))=TRUNC(INDIRECT(ADDRESS(ROW(),COLUMN())))</formula>
    </cfRule>
  </conditionalFormatting>
  <conditionalFormatting sqref="AV317:AW317">
    <cfRule type="expression" dxfId="10" priority="21">
      <formula>INDIRECT(ADDRESS(ROW(),COLUMN()))=TRUNC(INDIRECT(ADDRESS(ROW(),COLUMN())))</formula>
    </cfRule>
  </conditionalFormatting>
  <conditionalFormatting sqref="S323">
    <cfRule type="expression" dxfId="9" priority="10">
      <formula>INDIRECT(ADDRESS(ROW(),COLUMN()))=TRUNC(INDIRECT(ADDRESS(ROW(),COLUMN())))</formula>
    </cfRule>
  </conditionalFormatting>
  <conditionalFormatting sqref="T323:Y323">
    <cfRule type="expression" dxfId="8" priority="9">
      <formula>INDIRECT(ADDRESS(ROW(),COLUMN()))=TRUNC(INDIRECT(ADDRESS(ROW(),COLUMN())))</formula>
    </cfRule>
  </conditionalFormatting>
  <conditionalFormatting sqref="Z323">
    <cfRule type="expression" dxfId="7" priority="8">
      <formula>INDIRECT(ADDRESS(ROW(),COLUMN()))=TRUNC(INDIRECT(ADDRESS(ROW(),COLUMN())))</formula>
    </cfRule>
  </conditionalFormatting>
  <conditionalFormatting sqref="AA323:AF323">
    <cfRule type="expression" dxfId="6" priority="7">
      <formula>INDIRECT(ADDRESS(ROW(),COLUMN()))=TRUNC(INDIRECT(ADDRESS(ROW(),COLUMN())))</formula>
    </cfRule>
  </conditionalFormatting>
  <conditionalFormatting sqref="AG323">
    <cfRule type="expression" dxfId="5" priority="6">
      <formula>INDIRECT(ADDRESS(ROW(),COLUMN()))=TRUNC(INDIRECT(ADDRESS(ROW(),COLUMN())))</formula>
    </cfRule>
  </conditionalFormatting>
  <conditionalFormatting sqref="AH323:AM323">
    <cfRule type="expression" dxfId="4" priority="5">
      <formula>INDIRECT(ADDRESS(ROW(),COLUMN()))=TRUNC(INDIRECT(ADDRESS(ROW(),COLUMN())))</formula>
    </cfRule>
  </conditionalFormatting>
  <conditionalFormatting sqref="AN323">
    <cfRule type="expression" dxfId="3" priority="4">
      <formula>INDIRECT(ADDRESS(ROW(),COLUMN()))=TRUNC(INDIRECT(ADDRESS(ROW(),COLUMN())))</formula>
    </cfRule>
  </conditionalFormatting>
  <conditionalFormatting sqref="AO323:AT323">
    <cfRule type="expression" dxfId="2" priority="3">
      <formula>INDIRECT(ADDRESS(ROW(),COLUMN()))=TRUNC(INDIRECT(ADDRESS(ROW(),COLUMN())))</formula>
    </cfRule>
  </conditionalFormatting>
  <conditionalFormatting sqref="AU323">
    <cfRule type="expression" dxfId="1" priority="2">
      <formula>INDIRECT(ADDRESS(ROW(),COLUMN()))=TRUNC(INDIRECT(ADDRESS(ROW(),COLUMN())))</formula>
    </cfRule>
  </conditionalFormatting>
  <conditionalFormatting sqref="AV323:AW323">
    <cfRule type="expression" dxfId="0" priority="1">
      <formula>INDIRECT(ADDRESS(ROW(),COLUMN()))=TRUNC(INDIRECT(ADDRESS(ROW(),COLUMN())))</formula>
    </cfRule>
  </conditionalFormatting>
  <dataValidations count="9">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4:K323" xr:uid="{00000000-0002-0000-0300-000002000000}">
      <formula1>INDIRECT(C24)</formula1>
    </dataValidation>
    <dataValidation type="list" allowBlank="1" showInputMessage="1" showErrorMessage="1" sqref="BB4:BE4" xr:uid="{00000000-0002-0000-0300-000003000000}">
      <formula1>"予定,実績,予定・実績"</formula1>
    </dataValidation>
    <dataValidation type="list" allowBlank="1" showInputMessage="1" sqref="C24:E323" xr:uid="{00000000-0002-0000-0300-000004000000}">
      <formula1>職種</formula1>
    </dataValidation>
    <dataValidation type="list" allowBlank="1" showInputMessage="1" sqref="S24:AW24 S27:AW27 S30:AW30 S33:AW33 S36:AW36 S39:AW39 S42:AW42 S45:AW45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312:AW312 S315:AW315 S318:AW318 S321:AW321" xr:uid="{00000000-0002-0000-0300-000005000000}">
      <formula1>シフト記号表</formula1>
    </dataValidation>
    <dataValidation type="list" allowBlank="1" showInputMessage="1" sqref="G24:G323"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 type="list" allowBlank="1" showInputMessage="1" showErrorMessage="1" sqref="BD16" xr:uid="{22DF3BCF-E8AE-4577-93F7-F582FD9AB736}">
      <formula1>"含む,含まない"</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topLeftCell="A19" zoomScale="70" zoomScaleNormal="70" workbookViewId="0">
      <selection activeCell="U32" sqref="U32"/>
    </sheetView>
  </sheetViews>
  <sheetFormatPr defaultColWidth="9" defaultRowHeight="25.5" x14ac:dyDescent="0.4"/>
  <cols>
    <col min="1" max="1" width="1.625" style="72" customWidth="1"/>
    <col min="2" max="2" width="5.625" style="71" customWidth="1"/>
    <col min="3" max="3" width="10.625" style="71" customWidth="1"/>
    <col min="4" max="4" width="3.375" style="71" bestFit="1" customWidth="1"/>
    <col min="5" max="5" width="15.625" style="72" customWidth="1"/>
    <col min="6" max="6" width="3.375" style="72" bestFit="1" customWidth="1"/>
    <col min="7" max="7" width="15.625" style="72" customWidth="1"/>
    <col min="8" max="8" width="3.375" style="72" bestFit="1" customWidth="1"/>
    <col min="9" max="9" width="15.625" style="71" customWidth="1"/>
    <col min="10" max="10" width="3.375" style="72" bestFit="1" customWidth="1"/>
    <col min="11" max="11" width="15.625" style="72" customWidth="1"/>
    <col min="12" max="12" width="3.375" style="72" customWidth="1"/>
    <col min="13" max="13" width="15.625" style="72" customWidth="1"/>
    <col min="14" max="14" width="3.375" style="72" customWidth="1"/>
    <col min="15" max="15" width="15.625" style="72" customWidth="1"/>
    <col min="16" max="16" width="3.375" style="72" customWidth="1"/>
    <col min="17" max="17" width="15.625" style="72" customWidth="1"/>
    <col min="18" max="18" width="3.375" style="72" customWidth="1"/>
    <col min="19" max="19" width="15.625" style="72" customWidth="1"/>
    <col min="20" max="20" width="3.375" style="72" customWidth="1"/>
    <col min="21" max="21" width="50.625" style="72" customWidth="1"/>
    <col min="22" max="16384" width="9" style="72"/>
  </cols>
  <sheetData>
    <row r="1" spans="2:21" x14ac:dyDescent="0.4">
      <c r="B1" s="70" t="s">
        <v>61</v>
      </c>
    </row>
    <row r="2" spans="2:21" x14ac:dyDescent="0.4">
      <c r="B2" s="73" t="s">
        <v>62</v>
      </c>
      <c r="E2" s="74"/>
      <c r="I2" s="75"/>
    </row>
    <row r="3" spans="2:21" x14ac:dyDescent="0.4">
      <c r="B3" s="75" t="s">
        <v>122</v>
      </c>
      <c r="E3" s="74" t="s">
        <v>126</v>
      </c>
      <c r="I3" s="75"/>
    </row>
    <row r="4" spans="2:21" x14ac:dyDescent="0.4">
      <c r="B4" s="73"/>
      <c r="E4" s="482" t="s">
        <v>46</v>
      </c>
      <c r="F4" s="482"/>
      <c r="G4" s="482"/>
      <c r="H4" s="482"/>
      <c r="I4" s="482"/>
      <c r="J4" s="482"/>
      <c r="K4" s="482"/>
      <c r="M4" s="482" t="s">
        <v>74</v>
      </c>
      <c r="N4" s="482"/>
      <c r="O4" s="482"/>
      <c r="P4" s="482"/>
      <c r="Q4" s="482"/>
      <c r="R4" s="482"/>
      <c r="S4" s="482"/>
      <c r="U4" s="482" t="s">
        <v>125</v>
      </c>
    </row>
    <row r="5" spans="2:21" x14ac:dyDescent="0.4">
      <c r="B5" s="71" t="s">
        <v>86</v>
      </c>
      <c r="C5" s="71" t="s">
        <v>7</v>
      </c>
      <c r="E5" s="71" t="s">
        <v>121</v>
      </c>
      <c r="F5" s="71"/>
      <c r="G5" s="71" t="s">
        <v>120</v>
      </c>
      <c r="I5" s="71" t="s">
        <v>63</v>
      </c>
      <c r="K5" s="71" t="s">
        <v>46</v>
      </c>
      <c r="M5" s="71" t="s">
        <v>123</v>
      </c>
      <c r="O5" s="71" t="s">
        <v>124</v>
      </c>
      <c r="Q5" s="71" t="s">
        <v>63</v>
      </c>
      <c r="S5" s="71" t="s">
        <v>46</v>
      </c>
      <c r="U5" s="482"/>
    </row>
    <row r="6" spans="2:21" x14ac:dyDescent="0.4">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1"/>
    </row>
    <row r="7" spans="2:21" x14ac:dyDescent="0.4">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1"/>
    </row>
    <row r="8" spans="2:21" x14ac:dyDescent="0.4">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1"/>
    </row>
    <row r="9" spans="2:21" x14ac:dyDescent="0.4">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1"/>
    </row>
    <row r="10" spans="2:21" x14ac:dyDescent="0.4">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1"/>
    </row>
    <row r="11" spans="2:21" x14ac:dyDescent="0.4">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1"/>
    </row>
    <row r="12" spans="2:21" x14ac:dyDescent="0.4">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1"/>
    </row>
    <row r="13" spans="2:21" x14ac:dyDescent="0.4">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1"/>
    </row>
    <row r="14" spans="2:21" x14ac:dyDescent="0.4">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1"/>
    </row>
    <row r="15" spans="2:21" x14ac:dyDescent="0.4">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1"/>
    </row>
    <row r="16" spans="2:21" x14ac:dyDescent="0.4">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1"/>
    </row>
    <row r="17" spans="2:21" x14ac:dyDescent="0.4">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1"/>
    </row>
    <row r="18" spans="2:21" x14ac:dyDescent="0.4">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1"/>
    </row>
    <row r="19" spans="2:21" x14ac:dyDescent="0.4">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1"/>
    </row>
    <row r="20" spans="2:21" x14ac:dyDescent="0.4">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1"/>
    </row>
    <row r="21" spans="2:21" x14ac:dyDescent="0.4">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1"/>
    </row>
    <row r="22" spans="2:21" x14ac:dyDescent="0.4">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1"/>
    </row>
    <row r="23" spans="2:21" x14ac:dyDescent="0.4">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1"/>
    </row>
    <row r="24" spans="2:21" x14ac:dyDescent="0.4">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1"/>
    </row>
    <row r="25" spans="2:21" x14ac:dyDescent="0.4">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1"/>
    </row>
    <row r="26" spans="2:21" x14ac:dyDescent="0.4">
      <c r="B26" s="623">
        <v>21</v>
      </c>
      <c r="C26" s="624" t="s">
        <v>70</v>
      </c>
      <c r="D26" s="623" t="s">
        <v>65</v>
      </c>
      <c r="E26" s="625"/>
      <c r="F26" s="623" t="s">
        <v>2</v>
      </c>
      <c r="G26" s="625"/>
      <c r="H26" s="626" t="s">
        <v>67</v>
      </c>
      <c r="I26" s="625"/>
      <c r="J26" s="626" t="s">
        <v>58</v>
      </c>
      <c r="K26" s="624">
        <v>1</v>
      </c>
      <c r="L26" s="626"/>
      <c r="M26" s="627"/>
      <c r="N26" s="623" t="s">
        <v>2</v>
      </c>
      <c r="O26" s="627"/>
      <c r="P26" s="626" t="s">
        <v>67</v>
      </c>
      <c r="Q26" s="625"/>
      <c r="R26" s="626" t="s">
        <v>58</v>
      </c>
      <c r="S26" s="624">
        <v>1</v>
      </c>
      <c r="T26" s="626"/>
      <c r="U26" s="628"/>
    </row>
    <row r="27" spans="2:21" x14ac:dyDescent="0.4">
      <c r="B27" s="623">
        <v>22</v>
      </c>
      <c r="C27" s="624" t="s">
        <v>71</v>
      </c>
      <c r="D27" s="623" t="s">
        <v>65</v>
      </c>
      <c r="E27" s="625"/>
      <c r="F27" s="623" t="s">
        <v>2</v>
      </c>
      <c r="G27" s="625"/>
      <c r="H27" s="626" t="s">
        <v>67</v>
      </c>
      <c r="I27" s="625"/>
      <c r="J27" s="626" t="s">
        <v>58</v>
      </c>
      <c r="K27" s="624">
        <v>2</v>
      </c>
      <c r="L27" s="626"/>
      <c r="M27" s="627"/>
      <c r="N27" s="623" t="s">
        <v>2</v>
      </c>
      <c r="O27" s="627"/>
      <c r="P27" s="626" t="s">
        <v>67</v>
      </c>
      <c r="Q27" s="625"/>
      <c r="R27" s="626" t="s">
        <v>58</v>
      </c>
      <c r="S27" s="624">
        <v>2</v>
      </c>
      <c r="T27" s="626"/>
      <c r="U27" s="628"/>
    </row>
    <row r="28" spans="2:21" x14ac:dyDescent="0.4">
      <c r="B28" s="623">
        <v>23</v>
      </c>
      <c r="C28" s="624" t="s">
        <v>72</v>
      </c>
      <c r="D28" s="623" t="s">
        <v>65</v>
      </c>
      <c r="E28" s="625"/>
      <c r="F28" s="623" t="s">
        <v>2</v>
      </c>
      <c r="G28" s="625"/>
      <c r="H28" s="626" t="s">
        <v>67</v>
      </c>
      <c r="I28" s="625"/>
      <c r="J28" s="626" t="s">
        <v>58</v>
      </c>
      <c r="K28" s="624">
        <v>3</v>
      </c>
      <c r="L28" s="626"/>
      <c r="M28" s="627"/>
      <c r="N28" s="623" t="s">
        <v>2</v>
      </c>
      <c r="O28" s="627"/>
      <c r="P28" s="626" t="s">
        <v>67</v>
      </c>
      <c r="Q28" s="625"/>
      <c r="R28" s="626" t="s">
        <v>58</v>
      </c>
      <c r="S28" s="624">
        <v>3</v>
      </c>
      <c r="T28" s="626"/>
      <c r="U28" s="628"/>
    </row>
    <row r="29" spans="2:21" x14ac:dyDescent="0.4">
      <c r="B29" s="623">
        <v>24</v>
      </c>
      <c r="C29" s="624" t="s">
        <v>73</v>
      </c>
      <c r="D29" s="623" t="s">
        <v>65</v>
      </c>
      <c r="E29" s="625"/>
      <c r="F29" s="623" t="s">
        <v>2</v>
      </c>
      <c r="G29" s="625"/>
      <c r="H29" s="626" t="s">
        <v>67</v>
      </c>
      <c r="I29" s="625"/>
      <c r="J29" s="626" t="s">
        <v>58</v>
      </c>
      <c r="K29" s="624">
        <v>4</v>
      </c>
      <c r="L29" s="626"/>
      <c r="M29" s="627"/>
      <c r="N29" s="623" t="s">
        <v>2</v>
      </c>
      <c r="O29" s="627"/>
      <c r="P29" s="626" t="s">
        <v>67</v>
      </c>
      <c r="Q29" s="625"/>
      <c r="R29" s="626" t="s">
        <v>58</v>
      </c>
      <c r="S29" s="624">
        <v>4</v>
      </c>
      <c r="T29" s="626"/>
      <c r="U29" s="628"/>
    </row>
    <row r="30" spans="2:21" x14ac:dyDescent="0.4">
      <c r="B30" s="623">
        <v>25</v>
      </c>
      <c r="C30" s="624" t="s">
        <v>52</v>
      </c>
      <c r="D30" s="623" t="s">
        <v>65</v>
      </c>
      <c r="E30" s="625"/>
      <c r="F30" s="623" t="s">
        <v>2</v>
      </c>
      <c r="G30" s="625"/>
      <c r="H30" s="626" t="s">
        <v>67</v>
      </c>
      <c r="I30" s="625"/>
      <c r="J30" s="626" t="s">
        <v>58</v>
      </c>
      <c r="K30" s="624">
        <v>4</v>
      </c>
      <c r="L30" s="626"/>
      <c r="M30" s="627"/>
      <c r="N30" s="623" t="s">
        <v>2</v>
      </c>
      <c r="O30" s="627"/>
      <c r="P30" s="626" t="s">
        <v>67</v>
      </c>
      <c r="Q30" s="625"/>
      <c r="R30" s="626" t="s">
        <v>58</v>
      </c>
      <c r="S30" s="624">
        <v>3</v>
      </c>
      <c r="T30" s="626"/>
      <c r="U30" s="628"/>
    </row>
    <row r="31" spans="2:21" x14ac:dyDescent="0.4">
      <c r="B31" s="623">
        <v>26</v>
      </c>
      <c r="C31" s="624" t="s">
        <v>53</v>
      </c>
      <c r="D31" s="623" t="s">
        <v>65</v>
      </c>
      <c r="E31" s="625"/>
      <c r="F31" s="623" t="s">
        <v>2</v>
      </c>
      <c r="G31" s="625"/>
      <c r="H31" s="626" t="s">
        <v>67</v>
      </c>
      <c r="I31" s="625"/>
      <c r="J31" s="626" t="s">
        <v>58</v>
      </c>
      <c r="K31" s="624">
        <v>5</v>
      </c>
      <c r="L31" s="626"/>
      <c r="M31" s="627"/>
      <c r="N31" s="623" t="s">
        <v>2</v>
      </c>
      <c r="O31" s="627"/>
      <c r="P31" s="626" t="s">
        <v>67</v>
      </c>
      <c r="Q31" s="625"/>
      <c r="R31" s="626" t="s">
        <v>58</v>
      </c>
      <c r="S31" s="624">
        <v>5</v>
      </c>
      <c r="T31" s="626"/>
      <c r="U31" s="628"/>
    </row>
    <row r="32" spans="2:21" x14ac:dyDescent="0.4">
      <c r="B32" s="623">
        <v>27</v>
      </c>
      <c r="C32" s="624" t="s">
        <v>64</v>
      </c>
      <c r="D32" s="623" t="s">
        <v>65</v>
      </c>
      <c r="E32" s="625"/>
      <c r="F32" s="623" t="s">
        <v>2</v>
      </c>
      <c r="G32" s="625"/>
      <c r="H32" s="626" t="s">
        <v>67</v>
      </c>
      <c r="I32" s="625"/>
      <c r="J32" s="626" t="s">
        <v>58</v>
      </c>
      <c r="K32" s="624">
        <v>0</v>
      </c>
      <c r="L32" s="626"/>
      <c r="M32" s="627"/>
      <c r="N32" s="623" t="s">
        <v>2</v>
      </c>
      <c r="O32" s="627"/>
      <c r="P32" s="626" t="s">
        <v>67</v>
      </c>
      <c r="Q32" s="625"/>
      <c r="R32" s="626" t="s">
        <v>58</v>
      </c>
      <c r="S32" s="624">
        <v>0</v>
      </c>
      <c r="T32" s="626"/>
      <c r="U32" s="628" t="s">
        <v>132</v>
      </c>
    </row>
    <row r="33" spans="2:21" x14ac:dyDescent="0.4">
      <c r="B33" s="623">
        <v>28</v>
      </c>
      <c r="C33" s="624" t="s">
        <v>66</v>
      </c>
      <c r="D33" s="623" t="s">
        <v>65</v>
      </c>
      <c r="E33" s="625"/>
      <c r="F33" s="623" t="s">
        <v>2</v>
      </c>
      <c r="G33" s="625"/>
      <c r="H33" s="626" t="s">
        <v>67</v>
      </c>
      <c r="I33" s="625"/>
      <c r="J33" s="626" t="s">
        <v>58</v>
      </c>
      <c r="K33" s="624"/>
      <c r="L33" s="626"/>
      <c r="M33" s="627"/>
      <c r="N33" s="623" t="s">
        <v>2</v>
      </c>
      <c r="O33" s="627"/>
      <c r="P33" s="626" t="s">
        <v>67</v>
      </c>
      <c r="Q33" s="625"/>
      <c r="R33" s="626" t="s">
        <v>58</v>
      </c>
      <c r="S33" s="624"/>
      <c r="T33" s="626"/>
      <c r="U33" s="628"/>
    </row>
    <row r="34" spans="2:21" x14ac:dyDescent="0.4">
      <c r="B34" s="623">
        <v>29</v>
      </c>
      <c r="C34" s="624" t="s">
        <v>66</v>
      </c>
      <c r="D34" s="623" t="s">
        <v>65</v>
      </c>
      <c r="E34" s="625"/>
      <c r="F34" s="623" t="s">
        <v>2</v>
      </c>
      <c r="G34" s="625"/>
      <c r="H34" s="626" t="s">
        <v>67</v>
      </c>
      <c r="I34" s="625"/>
      <c r="J34" s="626" t="s">
        <v>58</v>
      </c>
      <c r="K34" s="624"/>
      <c r="L34" s="626"/>
      <c r="M34" s="627"/>
      <c r="N34" s="623" t="s">
        <v>2</v>
      </c>
      <c r="O34" s="627"/>
      <c r="P34" s="626" t="s">
        <v>67</v>
      </c>
      <c r="Q34" s="625"/>
      <c r="R34" s="626" t="s">
        <v>58</v>
      </c>
      <c r="S34" s="624"/>
      <c r="T34" s="626"/>
      <c r="U34" s="628"/>
    </row>
    <row r="35" spans="2:21" x14ac:dyDescent="0.4">
      <c r="B35" s="623">
        <v>30</v>
      </c>
      <c r="C35" s="624" t="s">
        <v>66</v>
      </c>
      <c r="D35" s="623" t="s">
        <v>65</v>
      </c>
      <c r="E35" s="625"/>
      <c r="F35" s="623" t="s">
        <v>2</v>
      </c>
      <c r="G35" s="625"/>
      <c r="H35" s="626" t="s">
        <v>67</v>
      </c>
      <c r="I35" s="625"/>
      <c r="J35" s="626" t="s">
        <v>58</v>
      </c>
      <c r="K35" s="624"/>
      <c r="L35" s="626"/>
      <c r="M35" s="627"/>
      <c r="N35" s="623" t="s">
        <v>2</v>
      </c>
      <c r="O35" s="627"/>
      <c r="P35" s="626" t="s">
        <v>67</v>
      </c>
      <c r="Q35" s="625"/>
      <c r="R35" s="626" t="s">
        <v>58</v>
      </c>
      <c r="S35" s="624"/>
      <c r="T35" s="626"/>
      <c r="U35" s="628"/>
    </row>
    <row r="36" spans="2:21" x14ac:dyDescent="0.4">
      <c r="C36" s="79"/>
    </row>
    <row r="37" spans="2:21" x14ac:dyDescent="0.4">
      <c r="C37" s="80" t="s">
        <v>134</v>
      </c>
    </row>
    <row r="38" spans="2:21" x14ac:dyDescent="0.4">
      <c r="C38" s="80" t="s">
        <v>135</v>
      </c>
    </row>
    <row r="39" spans="2:21" x14ac:dyDescent="0.4">
      <c r="C39" s="80" t="s">
        <v>136</v>
      </c>
    </row>
    <row r="40" spans="2:21" x14ac:dyDescent="0.4">
      <c r="C40" s="80" t="s">
        <v>137</v>
      </c>
    </row>
  </sheetData>
  <sheetProtection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5"/>
  <sheetViews>
    <sheetView zoomScale="85" zoomScaleNormal="85" workbookViewId="0">
      <selection activeCell="H31" sqref="H31"/>
    </sheetView>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154</v>
      </c>
      <c r="C2" s="54"/>
      <c r="D2" s="52"/>
      <c r="E2" s="52"/>
      <c r="F2" s="52"/>
    </row>
    <row r="3" spans="2:11" s="38" customFormat="1" ht="20.25" customHeight="1" x14ac:dyDescent="0.4">
      <c r="B3" s="54"/>
      <c r="C3" s="54"/>
      <c r="D3" s="52"/>
      <c r="E3" s="52"/>
      <c r="F3" s="52"/>
    </row>
    <row r="4" spans="2:11" s="58" customFormat="1" ht="20.25" customHeight="1" x14ac:dyDescent="0.4">
      <c r="B4" s="65"/>
      <c r="C4" s="52" t="s">
        <v>114</v>
      </c>
      <c r="D4" s="52"/>
      <c r="F4" s="609" t="s">
        <v>115</v>
      </c>
      <c r="G4" s="609"/>
      <c r="H4" s="609"/>
      <c r="I4" s="609"/>
      <c r="J4" s="609"/>
      <c r="K4" s="609"/>
    </row>
    <row r="5" spans="2:11" s="58" customFormat="1" ht="20.25" customHeight="1" x14ac:dyDescent="0.4">
      <c r="B5" s="66"/>
      <c r="C5" s="52" t="s">
        <v>116</v>
      </c>
      <c r="D5" s="52"/>
      <c r="F5" s="609"/>
      <c r="G5" s="609"/>
      <c r="H5" s="609"/>
      <c r="I5" s="609"/>
      <c r="J5" s="609"/>
      <c r="K5" s="609"/>
    </row>
    <row r="6" spans="2:11" s="38" customFormat="1" ht="20.25" customHeight="1" x14ac:dyDescent="0.4">
      <c r="B6" s="53" t="s">
        <v>111</v>
      </c>
      <c r="C6" s="52"/>
      <c r="D6" s="52"/>
      <c r="E6" s="62"/>
      <c r="F6" s="63"/>
    </row>
    <row r="7" spans="2:11" s="38" customFormat="1" ht="20.25" customHeight="1" x14ac:dyDescent="0.4">
      <c r="B7" s="263" t="s">
        <v>186</v>
      </c>
      <c r="C7" s="54"/>
      <c r="D7" s="52"/>
      <c r="E7" s="264"/>
      <c r="F7" s="52"/>
    </row>
    <row r="8" spans="2:11" s="38" customFormat="1" ht="10.5" customHeight="1" x14ac:dyDescent="0.4">
      <c r="B8" s="54"/>
      <c r="C8" s="54"/>
      <c r="D8" s="52"/>
      <c r="E8" s="62"/>
      <c r="F8" s="63"/>
    </row>
    <row r="9" spans="2:11" s="38" customFormat="1" ht="20.25" customHeight="1" x14ac:dyDescent="0.4">
      <c r="B9" s="52" t="s">
        <v>94</v>
      </c>
      <c r="C9" s="54"/>
      <c r="D9" s="52"/>
      <c r="E9" s="62"/>
      <c r="F9" s="63"/>
    </row>
    <row r="10" spans="2:11" s="38" customFormat="1" ht="20.25" customHeight="1" x14ac:dyDescent="0.4">
      <c r="B10" s="54"/>
      <c r="C10" s="54"/>
      <c r="D10" s="52"/>
      <c r="E10" s="52"/>
      <c r="F10" s="52"/>
    </row>
    <row r="11" spans="2:11" s="38" customFormat="1" ht="20.25" customHeight="1" x14ac:dyDescent="0.4">
      <c r="B11" s="52" t="s">
        <v>138</v>
      </c>
      <c r="C11" s="54"/>
      <c r="D11" s="52"/>
      <c r="E11" s="52"/>
      <c r="F11" s="52"/>
    </row>
    <row r="12" spans="2:11" s="38" customFormat="1" ht="20.25" customHeight="1" x14ac:dyDescent="0.4">
      <c r="B12" s="265" t="s">
        <v>187</v>
      </c>
      <c r="C12" s="54"/>
      <c r="D12" s="52"/>
    </row>
    <row r="13" spans="2:11" s="38" customFormat="1" ht="7.5" customHeight="1" x14ac:dyDescent="0.4">
      <c r="B13" s="52"/>
      <c r="C13" s="54"/>
      <c r="D13" s="52"/>
      <c r="E13" s="52"/>
      <c r="F13" s="52"/>
    </row>
    <row r="14" spans="2:11" s="38" customFormat="1" ht="20.25" customHeight="1" x14ac:dyDescent="0.4">
      <c r="B14" s="52" t="s">
        <v>155</v>
      </c>
      <c r="C14" s="54"/>
      <c r="D14" s="52"/>
    </row>
    <row r="17" spans="2:6" s="38" customFormat="1" ht="20.25" customHeight="1" x14ac:dyDescent="0.4">
      <c r="B17" s="52"/>
      <c r="C17" s="54"/>
      <c r="D17" s="52"/>
    </row>
    <row r="18" spans="2:6" s="38" customFormat="1" ht="20.25" customHeight="1" x14ac:dyDescent="0.4">
      <c r="B18" s="52" t="s">
        <v>171</v>
      </c>
      <c r="C18" s="54"/>
      <c r="D18" s="52"/>
    </row>
    <row r="19" spans="2:6" s="38" customFormat="1" ht="20.25" customHeight="1" x14ac:dyDescent="0.4">
      <c r="B19" s="52"/>
      <c r="C19" s="54"/>
      <c r="D19" s="52"/>
    </row>
    <row r="20" spans="2:6" s="38" customFormat="1" ht="20.25" customHeight="1" x14ac:dyDescent="0.4">
      <c r="B20" s="52" t="s">
        <v>172</v>
      </c>
      <c r="C20" s="54"/>
      <c r="D20" s="52"/>
    </row>
    <row r="21" spans="2:6" s="38" customFormat="1" ht="20.25" customHeight="1" x14ac:dyDescent="0.4">
      <c r="B21" s="54"/>
      <c r="C21" s="54"/>
      <c r="D21" s="52"/>
    </row>
    <row r="22" spans="2:6" s="38" customFormat="1" ht="20.25" customHeight="1" x14ac:dyDescent="0.4">
      <c r="B22" s="52" t="s">
        <v>173</v>
      </c>
      <c r="C22" s="54"/>
      <c r="D22" s="52"/>
    </row>
    <row r="23" spans="2:6" s="38" customFormat="1" ht="20.25" customHeight="1" x14ac:dyDescent="0.4">
      <c r="B23" s="54"/>
      <c r="C23" s="54"/>
      <c r="D23" s="52"/>
    </row>
    <row r="24" spans="2:6" s="38" customFormat="1" ht="17.25" customHeight="1" x14ac:dyDescent="0.4">
      <c r="B24" s="52" t="s">
        <v>174</v>
      </c>
      <c r="C24" s="52"/>
      <c r="D24" s="52"/>
    </row>
    <row r="25" spans="2:6" s="38" customFormat="1" ht="17.25" customHeight="1" x14ac:dyDescent="0.4">
      <c r="B25" s="52" t="s">
        <v>95</v>
      </c>
      <c r="C25" s="52"/>
      <c r="D25" s="52"/>
    </row>
    <row r="26" spans="2:6" s="38" customFormat="1" ht="17.25" customHeight="1" x14ac:dyDescent="0.4">
      <c r="B26" s="52"/>
      <c r="C26" s="52"/>
      <c r="D26" s="52"/>
    </row>
    <row r="27" spans="2:6" s="38" customFormat="1" ht="17.25" customHeight="1" x14ac:dyDescent="0.4">
      <c r="B27" s="52"/>
      <c r="C27" s="30" t="s">
        <v>86</v>
      </c>
      <c r="D27" s="30" t="s">
        <v>3</v>
      </c>
    </row>
    <row r="28" spans="2:6" s="38" customFormat="1" ht="17.25" customHeight="1" x14ac:dyDescent="0.4">
      <c r="B28" s="52"/>
      <c r="C28" s="30">
        <v>1</v>
      </c>
      <c r="D28" s="55" t="s">
        <v>4</v>
      </c>
    </row>
    <row r="29" spans="2:6" s="38" customFormat="1" ht="17.25" customHeight="1" x14ac:dyDescent="0.4">
      <c r="B29" s="52"/>
      <c r="C29" s="30">
        <v>2</v>
      </c>
      <c r="D29" s="55" t="s">
        <v>5</v>
      </c>
    </row>
    <row r="30" spans="2:6" s="38" customFormat="1" ht="17.25" customHeight="1" x14ac:dyDescent="0.4">
      <c r="B30" s="52"/>
      <c r="C30" s="30">
        <v>3</v>
      </c>
      <c r="D30" s="55" t="s">
        <v>96</v>
      </c>
    </row>
    <row r="31" spans="2:6" s="38" customFormat="1" ht="17.25" customHeight="1" x14ac:dyDescent="0.4">
      <c r="B31" s="52"/>
      <c r="C31" s="62"/>
      <c r="D31" s="63"/>
    </row>
    <row r="32" spans="2:6" s="38" customFormat="1" ht="17.25" customHeight="1" x14ac:dyDescent="0.4">
      <c r="B32" s="52" t="s">
        <v>175</v>
      </c>
      <c r="C32" s="52"/>
      <c r="D32" s="52"/>
      <c r="E32" s="58"/>
      <c r="F32" s="58"/>
    </row>
    <row r="33" spans="2:25" s="38" customFormat="1" ht="17.25" customHeight="1" x14ac:dyDescent="0.4">
      <c r="B33" s="52" t="s">
        <v>97</v>
      </c>
      <c r="C33" s="52"/>
      <c r="D33" s="52"/>
      <c r="E33" s="58"/>
      <c r="F33" s="58"/>
    </row>
    <row r="34" spans="2:25" s="38" customFormat="1" ht="17.25" customHeight="1" x14ac:dyDescent="0.4">
      <c r="B34" s="52"/>
      <c r="C34" s="52"/>
      <c r="D34" s="52"/>
      <c r="E34" s="58"/>
      <c r="F34" s="58"/>
      <c r="G34" s="57"/>
      <c r="H34" s="57"/>
      <c r="J34" s="57"/>
      <c r="K34" s="57"/>
      <c r="L34" s="57"/>
      <c r="M34" s="57"/>
      <c r="N34" s="57"/>
      <c r="O34" s="57"/>
      <c r="R34" s="57"/>
      <c r="S34" s="57"/>
      <c r="T34" s="57"/>
      <c r="W34" s="57"/>
      <c r="X34" s="57"/>
      <c r="Y34" s="57"/>
    </row>
    <row r="35" spans="2:25" s="38" customFormat="1" ht="17.25" customHeight="1" x14ac:dyDescent="0.4">
      <c r="B35" s="52"/>
      <c r="C35" s="30" t="s">
        <v>7</v>
      </c>
      <c r="D35" s="30" t="s">
        <v>8</v>
      </c>
      <c r="E35" s="58"/>
      <c r="F35" s="58"/>
      <c r="G35" s="57"/>
      <c r="H35" s="57"/>
      <c r="J35" s="57"/>
      <c r="K35" s="57"/>
      <c r="L35" s="57"/>
      <c r="M35" s="57"/>
      <c r="N35" s="57"/>
      <c r="O35" s="57"/>
      <c r="R35" s="57"/>
      <c r="S35" s="57"/>
      <c r="T35" s="57"/>
      <c r="W35" s="57"/>
      <c r="X35" s="57"/>
      <c r="Y35" s="57"/>
    </row>
    <row r="36" spans="2:25" s="38" customFormat="1" ht="17.25" customHeight="1" x14ac:dyDescent="0.4">
      <c r="B36" s="52"/>
      <c r="C36" s="30" t="s">
        <v>9</v>
      </c>
      <c r="D36" s="55" t="s">
        <v>98</v>
      </c>
      <c r="E36" s="58"/>
      <c r="F36" s="58"/>
      <c r="G36" s="57"/>
      <c r="H36" s="57"/>
      <c r="J36" s="57"/>
      <c r="K36" s="57"/>
      <c r="L36" s="57"/>
      <c r="M36" s="57"/>
      <c r="N36" s="57"/>
      <c r="O36" s="57"/>
      <c r="R36" s="57"/>
      <c r="S36" s="57"/>
      <c r="T36" s="57"/>
      <c r="W36" s="57"/>
      <c r="X36" s="57"/>
      <c r="Y36" s="57"/>
    </row>
    <row r="37" spans="2:25" s="38" customFormat="1" ht="17.25" customHeight="1" x14ac:dyDescent="0.4">
      <c r="B37" s="52"/>
      <c r="C37" s="30" t="s">
        <v>10</v>
      </c>
      <c r="D37" s="55" t="s">
        <v>99</v>
      </c>
      <c r="E37" s="58"/>
      <c r="F37" s="58"/>
      <c r="G37" s="57"/>
      <c r="H37" s="57"/>
      <c r="J37" s="57"/>
      <c r="K37" s="57"/>
      <c r="L37" s="57"/>
      <c r="M37" s="57"/>
      <c r="N37" s="57"/>
      <c r="O37" s="57"/>
      <c r="R37" s="57"/>
      <c r="S37" s="57"/>
      <c r="T37" s="57"/>
      <c r="W37" s="57"/>
      <c r="X37" s="57"/>
      <c r="Y37" s="57"/>
    </row>
    <row r="38" spans="2:25" s="38" customFormat="1" ht="17.25" customHeight="1" x14ac:dyDescent="0.4">
      <c r="B38" s="52"/>
      <c r="C38" s="30" t="s">
        <v>11</v>
      </c>
      <c r="D38" s="55" t="s">
        <v>100</v>
      </c>
      <c r="E38" s="58"/>
      <c r="F38" s="58"/>
      <c r="G38" s="57"/>
      <c r="H38" s="57"/>
      <c r="J38" s="57"/>
      <c r="K38" s="57"/>
      <c r="L38" s="57"/>
      <c r="M38" s="57"/>
      <c r="N38" s="57"/>
      <c r="O38" s="57"/>
      <c r="R38" s="57"/>
      <c r="S38" s="57"/>
      <c r="T38" s="57"/>
      <c r="W38" s="57"/>
      <c r="X38" s="57"/>
      <c r="Y38" s="57"/>
    </row>
    <row r="39" spans="2:25" s="38" customFormat="1" ht="17.25" customHeight="1" x14ac:dyDescent="0.4">
      <c r="B39" s="52"/>
      <c r="C39" s="30" t="s">
        <v>12</v>
      </c>
      <c r="D39" s="55" t="s">
        <v>112</v>
      </c>
      <c r="E39" s="58"/>
      <c r="F39" s="58"/>
      <c r="G39" s="57"/>
      <c r="H39" s="57"/>
      <c r="J39" s="57"/>
      <c r="K39" s="57"/>
      <c r="L39" s="57"/>
      <c r="M39" s="57"/>
      <c r="N39" s="57"/>
      <c r="O39" s="57"/>
      <c r="R39" s="57"/>
      <c r="S39" s="57"/>
      <c r="T39" s="57"/>
      <c r="W39" s="57"/>
      <c r="X39" s="57"/>
      <c r="Y39" s="57"/>
    </row>
    <row r="40" spans="2:25" s="38" customFormat="1" ht="17.25" customHeight="1" x14ac:dyDescent="0.4">
      <c r="B40" s="52"/>
      <c r="C40" s="52"/>
      <c r="D40" s="52"/>
      <c r="E40" s="58"/>
      <c r="F40" s="58"/>
      <c r="G40" s="57"/>
      <c r="H40" s="57"/>
      <c r="J40" s="57"/>
      <c r="K40" s="57"/>
      <c r="L40" s="57"/>
      <c r="M40" s="57"/>
      <c r="N40" s="57"/>
      <c r="O40" s="57"/>
      <c r="R40" s="57"/>
      <c r="S40" s="57"/>
      <c r="T40" s="57"/>
      <c r="W40" s="57"/>
      <c r="X40" s="57"/>
      <c r="Y40" s="57"/>
    </row>
    <row r="41" spans="2:25" s="38" customFormat="1" ht="17.25" customHeight="1" x14ac:dyDescent="0.4">
      <c r="B41" s="52"/>
      <c r="C41" s="56" t="s">
        <v>13</v>
      </c>
      <c r="D41" s="52"/>
      <c r="E41" s="58"/>
      <c r="F41" s="58"/>
      <c r="G41" s="57"/>
      <c r="H41" s="57"/>
      <c r="J41" s="57"/>
      <c r="K41" s="57"/>
      <c r="L41" s="57"/>
      <c r="M41" s="57"/>
      <c r="N41" s="57"/>
      <c r="O41" s="57"/>
      <c r="R41" s="57"/>
      <c r="S41" s="57"/>
      <c r="T41" s="57"/>
      <c r="W41" s="57"/>
      <c r="X41" s="57"/>
      <c r="Y41" s="57"/>
    </row>
    <row r="42" spans="2:25" s="38" customFormat="1" ht="17.25" customHeight="1" x14ac:dyDescent="0.4">
      <c r="B42" s="58"/>
      <c r="C42" s="52" t="s">
        <v>101</v>
      </c>
      <c r="D42" s="58"/>
      <c r="E42" s="58"/>
      <c r="F42" s="56"/>
      <c r="G42" s="57"/>
      <c r="H42" s="57"/>
      <c r="J42" s="57"/>
      <c r="K42" s="57"/>
      <c r="L42" s="57"/>
      <c r="M42" s="57"/>
      <c r="N42" s="57"/>
      <c r="O42" s="57"/>
      <c r="R42" s="57"/>
      <c r="S42" s="57"/>
      <c r="T42" s="57"/>
      <c r="W42" s="57"/>
      <c r="X42" s="57"/>
      <c r="Y42" s="57"/>
    </row>
    <row r="43" spans="2:25" s="38" customFormat="1" ht="17.25" customHeight="1" x14ac:dyDescent="0.4">
      <c r="B43" s="58"/>
      <c r="C43" s="52" t="s">
        <v>113</v>
      </c>
      <c r="D43" s="58"/>
      <c r="E43" s="58"/>
      <c r="F43" s="52"/>
      <c r="G43" s="57"/>
      <c r="H43" s="57"/>
      <c r="J43" s="57"/>
      <c r="K43" s="57"/>
      <c r="L43" s="57"/>
      <c r="M43" s="57"/>
      <c r="N43" s="57"/>
      <c r="O43" s="57"/>
      <c r="R43" s="57"/>
      <c r="S43" s="57"/>
      <c r="T43" s="57"/>
      <c r="W43" s="57"/>
      <c r="X43" s="57"/>
      <c r="Y43" s="57"/>
    </row>
    <row r="44" spans="2:25" s="38" customFormat="1" ht="17.25" customHeight="1" x14ac:dyDescent="0.4">
      <c r="B44" s="265" t="s">
        <v>188</v>
      </c>
      <c r="C44" s="52"/>
      <c r="F44" s="52"/>
      <c r="G44" s="57"/>
      <c r="H44" s="57"/>
      <c r="J44" s="57"/>
      <c r="K44" s="57"/>
      <c r="L44" s="57"/>
      <c r="M44" s="57"/>
      <c r="N44" s="57"/>
      <c r="O44" s="57"/>
      <c r="R44" s="57"/>
      <c r="S44" s="57"/>
      <c r="T44" s="57"/>
      <c r="W44" s="57"/>
      <c r="X44" s="57"/>
      <c r="Y44" s="57"/>
    </row>
    <row r="45" spans="2:25" s="38" customFormat="1" ht="17.25" customHeight="1" x14ac:dyDescent="0.4">
      <c r="B45" s="265"/>
      <c r="C45" s="265" t="s">
        <v>189</v>
      </c>
      <c r="F45" s="52"/>
      <c r="G45" s="57"/>
      <c r="H45" s="57"/>
      <c r="J45" s="57"/>
      <c r="K45" s="57"/>
      <c r="L45" s="57"/>
      <c r="M45" s="57"/>
      <c r="N45" s="57"/>
      <c r="O45" s="57"/>
      <c r="R45" s="57"/>
      <c r="S45" s="57"/>
      <c r="T45" s="57"/>
      <c r="W45" s="57"/>
      <c r="X45" s="57"/>
      <c r="Y45" s="57"/>
    </row>
    <row r="46" spans="2:25" s="38" customFormat="1" ht="17.25" customHeight="1" x14ac:dyDescent="0.4">
      <c r="B46" s="52"/>
      <c r="C46" s="265" t="s">
        <v>190</v>
      </c>
      <c r="D46" s="52"/>
      <c r="E46" s="56"/>
      <c r="F46" s="57"/>
      <c r="G46" s="57"/>
      <c r="H46" s="57"/>
      <c r="J46" s="57"/>
      <c r="K46" s="57"/>
      <c r="L46" s="57"/>
      <c r="M46" s="57"/>
      <c r="N46" s="57"/>
      <c r="O46" s="57"/>
      <c r="R46" s="57"/>
      <c r="S46" s="57"/>
      <c r="T46" s="57"/>
      <c r="W46" s="57"/>
      <c r="X46" s="57"/>
      <c r="Y46" s="57"/>
    </row>
    <row r="47" spans="2:25" s="38" customFormat="1" ht="17.25" customHeight="1" x14ac:dyDescent="0.4">
      <c r="B47" s="52"/>
      <c r="C47" s="52"/>
      <c r="D47" s="52"/>
      <c r="E47" s="56"/>
      <c r="F47" s="57"/>
      <c r="G47" s="57"/>
      <c r="H47" s="57"/>
      <c r="J47" s="57"/>
      <c r="K47" s="57"/>
      <c r="L47" s="57"/>
      <c r="M47" s="57"/>
      <c r="N47" s="57"/>
      <c r="O47" s="57"/>
      <c r="R47" s="57"/>
      <c r="S47" s="57"/>
      <c r="T47" s="57"/>
      <c r="W47" s="57"/>
      <c r="X47" s="57"/>
      <c r="Y47" s="57"/>
    </row>
    <row r="48" spans="2:25" s="38" customFormat="1" ht="17.25" customHeight="1" x14ac:dyDescent="0.4">
      <c r="B48" s="52" t="s">
        <v>176</v>
      </c>
      <c r="C48" s="52"/>
      <c r="D48" s="52"/>
    </row>
    <row r="49" spans="2:51" s="38" customFormat="1" ht="17.25" customHeight="1" x14ac:dyDescent="0.4">
      <c r="B49" s="52" t="s">
        <v>102</v>
      </c>
      <c r="C49" s="52"/>
      <c r="D49" s="52"/>
      <c r="AH49" s="29"/>
      <c r="AI49" s="29"/>
      <c r="AJ49" s="29"/>
      <c r="AK49" s="29"/>
      <c r="AL49" s="29"/>
      <c r="AM49" s="29"/>
      <c r="AN49" s="29"/>
      <c r="AO49" s="29"/>
      <c r="AP49" s="29"/>
      <c r="AQ49" s="29"/>
      <c r="AR49" s="29"/>
      <c r="AS49" s="29"/>
    </row>
    <row r="50" spans="2:51" s="38" customFormat="1" ht="17.25" customHeight="1" x14ac:dyDescent="0.4">
      <c r="B50" s="64" t="s">
        <v>103</v>
      </c>
      <c r="C50" s="58"/>
      <c r="D50" s="58"/>
      <c r="E50" s="28"/>
      <c r="F50" s="28"/>
      <c r="G50" s="28"/>
      <c r="H50" s="28"/>
      <c r="I50" s="28"/>
      <c r="J50" s="28"/>
      <c r="K50" s="28"/>
      <c r="L50" s="28"/>
      <c r="M50" s="28"/>
      <c r="N50" s="28"/>
      <c r="O50" s="59"/>
      <c r="P50" s="59"/>
      <c r="Q50" s="28"/>
      <c r="R50" s="59"/>
      <c r="S50" s="28"/>
      <c r="T50" s="28"/>
      <c r="U50" s="59"/>
      <c r="V50" s="29"/>
      <c r="W50" s="29"/>
      <c r="X50" s="29"/>
      <c r="Y50" s="28"/>
      <c r="Z50" s="28"/>
      <c r="AA50" s="28"/>
      <c r="AB50" s="28"/>
      <c r="AC50" s="29"/>
      <c r="AD50" s="28"/>
      <c r="AE50" s="59"/>
      <c r="AF50" s="59"/>
      <c r="AG50" s="59"/>
      <c r="AH50" s="59"/>
      <c r="AI50" s="60"/>
      <c r="AJ50" s="59"/>
      <c r="AK50" s="59"/>
      <c r="AL50" s="59"/>
      <c r="AM50" s="59"/>
      <c r="AN50" s="59"/>
      <c r="AO50" s="59"/>
      <c r="AP50" s="59"/>
      <c r="AQ50" s="59"/>
      <c r="AR50" s="59"/>
      <c r="AS50" s="59"/>
      <c r="AT50" s="59"/>
      <c r="AU50" s="59"/>
      <c r="AV50" s="59"/>
      <c r="AW50" s="59"/>
      <c r="AX50" s="59"/>
      <c r="AY50" s="60"/>
    </row>
    <row r="51" spans="2:51" s="38" customFormat="1" ht="17.25" customHeight="1" x14ac:dyDescent="0.4">
      <c r="F51" s="29"/>
    </row>
    <row r="52" spans="2:51" s="38" customFormat="1" ht="17.25" customHeight="1" x14ac:dyDescent="0.4">
      <c r="B52" s="52" t="s">
        <v>177</v>
      </c>
      <c r="C52" s="52"/>
    </row>
    <row r="53" spans="2:51" s="38" customFormat="1" ht="17.25" customHeight="1" x14ac:dyDescent="0.4">
      <c r="B53" s="52"/>
      <c r="C53" s="52"/>
    </row>
    <row r="54" spans="2:51" s="38" customFormat="1" ht="17.25" customHeight="1" x14ac:dyDescent="0.4">
      <c r="B54" s="52" t="s">
        <v>178</v>
      </c>
      <c r="C54" s="52"/>
    </row>
    <row r="55" spans="2:51" s="38" customFormat="1" ht="17.25" customHeight="1" x14ac:dyDescent="0.4">
      <c r="B55" s="52" t="s">
        <v>139</v>
      </c>
      <c r="C55" s="52"/>
    </row>
    <row r="56" spans="2:51" s="38" customFormat="1" ht="17.25" customHeight="1" x14ac:dyDescent="0.4">
      <c r="B56" s="52"/>
      <c r="C56" s="52"/>
    </row>
    <row r="57" spans="2:51" s="38" customFormat="1" ht="17.25" customHeight="1" x14ac:dyDescent="0.4">
      <c r="B57" s="52" t="s">
        <v>179</v>
      </c>
      <c r="C57" s="52"/>
    </row>
    <row r="58" spans="2:51" s="38" customFormat="1" ht="17.25" customHeight="1" x14ac:dyDescent="0.4">
      <c r="B58" s="52" t="s">
        <v>104</v>
      </c>
      <c r="C58" s="52"/>
    </row>
    <row r="59" spans="2:51" s="38" customFormat="1" ht="17.25" customHeight="1" x14ac:dyDescent="0.4">
      <c r="B59" s="52"/>
      <c r="C59" s="52"/>
    </row>
    <row r="60" spans="2:51" s="38" customFormat="1" ht="17.25" customHeight="1" x14ac:dyDescent="0.4">
      <c r="B60" s="52" t="s">
        <v>180</v>
      </c>
      <c r="C60" s="52"/>
      <c r="D60" s="52"/>
    </row>
    <row r="61" spans="2:51" s="38" customFormat="1" ht="17.25" customHeight="1" x14ac:dyDescent="0.4">
      <c r="B61" s="52"/>
      <c r="C61" s="52"/>
      <c r="D61" s="52"/>
    </row>
    <row r="62" spans="2:51" s="38" customFormat="1" ht="17.25" customHeight="1" x14ac:dyDescent="0.4">
      <c r="B62" s="58" t="s">
        <v>181</v>
      </c>
      <c r="C62" s="58"/>
      <c r="D62" s="52"/>
    </row>
    <row r="63" spans="2:51" s="38" customFormat="1" ht="17.25" customHeight="1" x14ac:dyDescent="0.4">
      <c r="B63" s="38" t="s">
        <v>191</v>
      </c>
      <c r="D63" s="52"/>
    </row>
    <row r="64" spans="2:51" s="38" customFormat="1" ht="17.25" customHeight="1" x14ac:dyDescent="0.4">
      <c r="B64" s="38" t="s">
        <v>140</v>
      </c>
      <c r="D64" s="52"/>
    </row>
    <row r="65" spans="2:54" s="38" customFormat="1" ht="17.25" customHeight="1" x14ac:dyDescent="0.4">
      <c r="B65" s="265" t="s">
        <v>194</v>
      </c>
    </row>
    <row r="66" spans="2:54" s="38" customFormat="1" ht="17.25" customHeight="1" x14ac:dyDescent="0.4">
      <c r="B66" s="265" t="s">
        <v>192</v>
      </c>
    </row>
    <row r="67" spans="2:54" s="38" customFormat="1" ht="17.25" customHeight="1" x14ac:dyDescent="0.4">
      <c r="B67" s="265" t="s">
        <v>193</v>
      </c>
    </row>
    <row r="68" spans="2:54" s="38" customFormat="1" ht="17.25" customHeight="1" x14ac:dyDescent="0.4"/>
    <row r="69" spans="2:54" s="38" customFormat="1" ht="17.25" customHeight="1" x14ac:dyDescent="0.4">
      <c r="B69" s="38" t="s">
        <v>182</v>
      </c>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row>
    <row r="71" spans="2:54" s="38" customFormat="1" ht="17.25" customHeight="1" x14ac:dyDescent="0.4">
      <c r="B71" s="38" t="s">
        <v>183</v>
      </c>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s="38" customFormat="1" ht="17.25" customHeight="1" x14ac:dyDescent="0.4">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2:54" s="38" customFormat="1" ht="17.25" customHeight="1" x14ac:dyDescent="0.4">
      <c r="B73" s="38" t="s">
        <v>184</v>
      </c>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row>
    <row r="74" spans="2:54" s="38" customFormat="1" ht="17.25" customHeight="1" x14ac:dyDescent="0.4">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row>
    <row r="75" spans="2:54"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zoomScale="85" zoomScaleNormal="85" workbookViewId="0"/>
  </sheetViews>
  <sheetFormatPr defaultColWidth="9" defaultRowHeight="25.5" x14ac:dyDescent="0.4"/>
  <cols>
    <col min="1" max="1" width="1.75" style="203" customWidth="1"/>
    <col min="2" max="2" width="9" style="203"/>
    <col min="3" max="12" width="40.625" style="203" customWidth="1"/>
    <col min="13" max="16384" width="9" style="203"/>
  </cols>
  <sheetData>
    <row r="1" spans="1:12" x14ac:dyDescent="0.4">
      <c r="A1" s="201"/>
      <c r="B1" s="202" t="s">
        <v>75</v>
      </c>
      <c r="C1" s="202"/>
      <c r="D1" s="202"/>
    </row>
    <row r="2" spans="1:12" x14ac:dyDescent="0.4">
      <c r="A2" s="201"/>
      <c r="B2" s="202"/>
      <c r="C2" s="202"/>
      <c r="D2" s="202"/>
    </row>
    <row r="3" spans="1:12" x14ac:dyDescent="0.4">
      <c r="A3" s="201"/>
      <c r="B3" s="204" t="s">
        <v>86</v>
      </c>
      <c r="C3" s="204" t="s">
        <v>87</v>
      </c>
      <c r="D3" s="202"/>
    </row>
    <row r="4" spans="1:12" x14ac:dyDescent="0.4">
      <c r="A4" s="201"/>
      <c r="B4" s="205">
        <v>1</v>
      </c>
      <c r="C4" s="243" t="s">
        <v>141</v>
      </c>
      <c r="D4" s="202"/>
    </row>
    <row r="5" spans="1:12" x14ac:dyDescent="0.4">
      <c r="A5" s="201"/>
      <c r="B5" s="205">
        <v>2</v>
      </c>
      <c r="C5" s="243" t="s">
        <v>127</v>
      </c>
    </row>
    <row r="6" spans="1:12" x14ac:dyDescent="0.4">
      <c r="A6" s="201"/>
      <c r="B6" s="205">
        <v>3</v>
      </c>
      <c r="C6" s="243" t="s">
        <v>127</v>
      </c>
      <c r="D6" s="202"/>
    </row>
    <row r="7" spans="1:12" x14ac:dyDescent="0.4">
      <c r="A7" s="201"/>
      <c r="B7" s="205">
        <v>4</v>
      </c>
      <c r="C7" s="243" t="s">
        <v>127</v>
      </c>
      <c r="D7" s="202"/>
    </row>
    <row r="8" spans="1:12" x14ac:dyDescent="0.4">
      <c r="A8" s="201"/>
      <c r="B8" s="205">
        <v>5</v>
      </c>
      <c r="C8" s="243" t="s">
        <v>127</v>
      </c>
      <c r="D8" s="202"/>
    </row>
    <row r="9" spans="1:12" x14ac:dyDescent="0.4">
      <c r="A9" s="201"/>
      <c r="B9" s="202"/>
      <c r="C9" s="202"/>
      <c r="D9" s="202"/>
    </row>
    <row r="10" spans="1:12" x14ac:dyDescent="0.4">
      <c r="A10" s="201"/>
      <c r="B10" s="202" t="s">
        <v>88</v>
      </c>
      <c r="C10" s="202"/>
      <c r="D10" s="202"/>
    </row>
    <row r="11" spans="1:12" ht="26.25" thickBot="1" x14ac:dyDescent="0.45">
      <c r="A11" s="201"/>
      <c r="B11" s="202"/>
      <c r="C11" s="202"/>
      <c r="D11" s="202"/>
    </row>
    <row r="12" spans="1:12" ht="26.25" thickBot="1" x14ac:dyDescent="0.45">
      <c r="A12" s="201"/>
      <c r="B12" s="206" t="s">
        <v>76</v>
      </c>
      <c r="C12" s="207" t="s">
        <v>4</v>
      </c>
      <c r="D12" s="208" t="s">
        <v>5</v>
      </c>
      <c r="E12" s="208" t="s">
        <v>54</v>
      </c>
      <c r="F12" s="209" t="s">
        <v>26</v>
      </c>
      <c r="G12" s="209" t="s">
        <v>26</v>
      </c>
      <c r="H12" s="209" t="s">
        <v>127</v>
      </c>
      <c r="I12" s="209" t="s">
        <v>127</v>
      </c>
      <c r="J12" s="209" t="s">
        <v>127</v>
      </c>
      <c r="K12" s="209" t="s">
        <v>127</v>
      </c>
      <c r="L12" s="210" t="s">
        <v>127</v>
      </c>
    </row>
    <row r="13" spans="1:12" x14ac:dyDescent="0.4">
      <c r="A13" s="201"/>
      <c r="B13" s="610" t="s">
        <v>77</v>
      </c>
      <c r="C13" s="211" t="s">
        <v>14</v>
      </c>
      <c r="D13" s="212" t="s">
        <v>14</v>
      </c>
      <c r="E13" s="212" t="s">
        <v>27</v>
      </c>
      <c r="F13" s="213" t="s">
        <v>26</v>
      </c>
      <c r="G13" s="213" t="s">
        <v>26</v>
      </c>
      <c r="H13" s="213" t="s">
        <v>127</v>
      </c>
      <c r="I13" s="213" t="s">
        <v>127</v>
      </c>
      <c r="J13" s="213" t="s">
        <v>127</v>
      </c>
      <c r="K13" s="213" t="s">
        <v>127</v>
      </c>
      <c r="L13" s="214" t="s">
        <v>127</v>
      </c>
    </row>
    <row r="14" spans="1:12" x14ac:dyDescent="0.4">
      <c r="B14" s="611"/>
      <c r="C14" s="215" t="s">
        <v>127</v>
      </c>
      <c r="D14" s="216" t="s">
        <v>6</v>
      </c>
      <c r="E14" s="216" t="s">
        <v>91</v>
      </c>
      <c r="F14" s="216" t="s">
        <v>26</v>
      </c>
      <c r="G14" s="216" t="s">
        <v>26</v>
      </c>
      <c r="H14" s="216" t="s">
        <v>26</v>
      </c>
      <c r="I14" s="216" t="s">
        <v>26</v>
      </c>
      <c r="J14" s="216" t="s">
        <v>26</v>
      </c>
      <c r="K14" s="216" t="s">
        <v>26</v>
      </c>
      <c r="L14" s="217" t="s">
        <v>26</v>
      </c>
    </row>
    <row r="15" spans="1:12" x14ac:dyDescent="0.4">
      <c r="B15" s="611"/>
      <c r="C15" s="215" t="s">
        <v>127</v>
      </c>
      <c r="D15" s="218" t="s">
        <v>26</v>
      </c>
      <c r="E15" s="218" t="s">
        <v>127</v>
      </c>
      <c r="F15" s="218" t="s">
        <v>26</v>
      </c>
      <c r="G15" s="218" t="s">
        <v>26</v>
      </c>
      <c r="H15" s="218" t="s">
        <v>127</v>
      </c>
      <c r="I15" s="218" t="s">
        <v>127</v>
      </c>
      <c r="J15" s="218" t="s">
        <v>127</v>
      </c>
      <c r="K15" s="218" t="s">
        <v>127</v>
      </c>
      <c r="L15" s="219" t="s">
        <v>127</v>
      </c>
    </row>
    <row r="16" spans="1:12" x14ac:dyDescent="0.4">
      <c r="B16" s="611"/>
      <c r="C16" s="215" t="s">
        <v>127</v>
      </c>
      <c r="D16" s="218" t="s">
        <v>127</v>
      </c>
      <c r="E16" s="218" t="s">
        <v>127</v>
      </c>
      <c r="F16" s="218" t="s">
        <v>26</v>
      </c>
      <c r="G16" s="218" t="s">
        <v>26</v>
      </c>
      <c r="H16" s="218" t="s">
        <v>127</v>
      </c>
      <c r="I16" s="218" t="s">
        <v>127</v>
      </c>
      <c r="J16" s="218" t="s">
        <v>127</v>
      </c>
      <c r="K16" s="218" t="s">
        <v>127</v>
      </c>
      <c r="L16" s="219" t="s">
        <v>127</v>
      </c>
    </row>
    <row r="17" spans="2:12" x14ac:dyDescent="0.4">
      <c r="B17" s="611"/>
      <c r="C17" s="215" t="s">
        <v>127</v>
      </c>
      <c r="D17" s="218" t="s">
        <v>127</v>
      </c>
      <c r="E17" s="218" t="s">
        <v>127</v>
      </c>
      <c r="F17" s="218" t="s">
        <v>26</v>
      </c>
      <c r="G17" s="218" t="s">
        <v>26</v>
      </c>
      <c r="H17" s="218" t="s">
        <v>127</v>
      </c>
      <c r="I17" s="218" t="s">
        <v>127</v>
      </c>
      <c r="J17" s="218" t="s">
        <v>127</v>
      </c>
      <c r="K17" s="218" t="s">
        <v>127</v>
      </c>
      <c r="L17" s="219" t="s">
        <v>127</v>
      </c>
    </row>
    <row r="18" spans="2:12" x14ac:dyDescent="0.4">
      <c r="B18" s="611"/>
      <c r="C18" s="215" t="s">
        <v>127</v>
      </c>
      <c r="D18" s="218" t="s">
        <v>127</v>
      </c>
      <c r="E18" s="218" t="s">
        <v>127</v>
      </c>
      <c r="F18" s="218" t="s">
        <v>26</v>
      </c>
      <c r="G18" s="218" t="s">
        <v>26</v>
      </c>
      <c r="H18" s="218" t="s">
        <v>127</v>
      </c>
      <c r="I18" s="218" t="s">
        <v>127</v>
      </c>
      <c r="J18" s="218" t="s">
        <v>127</v>
      </c>
      <c r="K18" s="218" t="s">
        <v>127</v>
      </c>
      <c r="L18" s="219" t="s">
        <v>127</v>
      </c>
    </row>
    <row r="19" spans="2:12" x14ac:dyDescent="0.4">
      <c r="B19" s="611"/>
      <c r="C19" s="215" t="s">
        <v>127</v>
      </c>
      <c r="D19" s="218" t="s">
        <v>127</v>
      </c>
      <c r="E19" s="218" t="s">
        <v>127</v>
      </c>
      <c r="F19" s="218" t="s">
        <v>26</v>
      </c>
      <c r="G19" s="218" t="s">
        <v>26</v>
      </c>
      <c r="H19" s="218" t="s">
        <v>127</v>
      </c>
      <c r="I19" s="218" t="s">
        <v>127</v>
      </c>
      <c r="J19" s="218" t="s">
        <v>127</v>
      </c>
      <c r="K19" s="218" t="s">
        <v>127</v>
      </c>
      <c r="L19" s="219" t="s">
        <v>127</v>
      </c>
    </row>
    <row r="20" spans="2:12" x14ac:dyDescent="0.4">
      <c r="B20" s="611"/>
      <c r="C20" s="215" t="s">
        <v>127</v>
      </c>
      <c r="D20" s="218" t="s">
        <v>127</v>
      </c>
      <c r="E20" s="218" t="s">
        <v>127</v>
      </c>
      <c r="F20" s="218" t="s">
        <v>26</v>
      </c>
      <c r="G20" s="218" t="s">
        <v>26</v>
      </c>
      <c r="H20" s="218" t="s">
        <v>127</v>
      </c>
      <c r="I20" s="218" t="s">
        <v>127</v>
      </c>
      <c r="J20" s="218" t="s">
        <v>127</v>
      </c>
      <c r="K20" s="218" t="s">
        <v>127</v>
      </c>
      <c r="L20" s="219" t="s">
        <v>127</v>
      </c>
    </row>
    <row r="21" spans="2:12" x14ac:dyDescent="0.4">
      <c r="B21" s="611"/>
      <c r="C21" s="215" t="s">
        <v>127</v>
      </c>
      <c r="D21" s="218" t="s">
        <v>127</v>
      </c>
      <c r="E21" s="218" t="s">
        <v>127</v>
      </c>
      <c r="F21" s="218" t="s">
        <v>26</v>
      </c>
      <c r="G21" s="218" t="s">
        <v>26</v>
      </c>
      <c r="H21" s="218" t="s">
        <v>127</v>
      </c>
      <c r="I21" s="218" t="s">
        <v>127</v>
      </c>
      <c r="J21" s="218" t="s">
        <v>127</v>
      </c>
      <c r="K21" s="218" t="s">
        <v>127</v>
      </c>
      <c r="L21" s="219" t="s">
        <v>127</v>
      </c>
    </row>
    <row r="22" spans="2:12" x14ac:dyDescent="0.4">
      <c r="B22" s="611"/>
      <c r="C22" s="215" t="s">
        <v>127</v>
      </c>
      <c r="D22" s="218" t="s">
        <v>127</v>
      </c>
      <c r="E22" s="218" t="s">
        <v>127</v>
      </c>
      <c r="F22" s="218" t="s">
        <v>127</v>
      </c>
      <c r="G22" s="218" t="s">
        <v>127</v>
      </c>
      <c r="H22" s="218" t="s">
        <v>127</v>
      </c>
      <c r="I22" s="218" t="s">
        <v>127</v>
      </c>
      <c r="J22" s="218" t="s">
        <v>127</v>
      </c>
      <c r="K22" s="218" t="s">
        <v>127</v>
      </c>
      <c r="L22" s="219" t="s">
        <v>127</v>
      </c>
    </row>
    <row r="23" spans="2:12" x14ac:dyDescent="0.4">
      <c r="B23" s="611"/>
      <c r="C23" s="215" t="s">
        <v>127</v>
      </c>
      <c r="D23" s="218" t="s">
        <v>127</v>
      </c>
      <c r="E23" s="218" t="s">
        <v>127</v>
      </c>
      <c r="F23" s="218" t="s">
        <v>127</v>
      </c>
      <c r="G23" s="218" t="s">
        <v>127</v>
      </c>
      <c r="H23" s="218" t="s">
        <v>127</v>
      </c>
      <c r="I23" s="218" t="s">
        <v>127</v>
      </c>
      <c r="J23" s="218" t="s">
        <v>127</v>
      </c>
      <c r="K23" s="218" t="s">
        <v>127</v>
      </c>
      <c r="L23" s="219" t="s">
        <v>127</v>
      </c>
    </row>
    <row r="24" spans="2:12" x14ac:dyDescent="0.4">
      <c r="B24" s="611"/>
      <c r="C24" s="215" t="s">
        <v>127</v>
      </c>
      <c r="D24" s="218" t="s">
        <v>127</v>
      </c>
      <c r="E24" s="218" t="s">
        <v>127</v>
      </c>
      <c r="F24" s="218" t="s">
        <v>127</v>
      </c>
      <c r="G24" s="218" t="s">
        <v>127</v>
      </c>
      <c r="H24" s="218" t="s">
        <v>127</v>
      </c>
      <c r="I24" s="218" t="s">
        <v>127</v>
      </c>
      <c r="J24" s="218" t="s">
        <v>127</v>
      </c>
      <c r="K24" s="218" t="s">
        <v>127</v>
      </c>
      <c r="L24" s="219" t="s">
        <v>127</v>
      </c>
    </row>
    <row r="25" spans="2:12" ht="26.25" thickBot="1" x14ac:dyDescent="0.45">
      <c r="B25" s="612"/>
      <c r="C25" s="220" t="s">
        <v>127</v>
      </c>
      <c r="D25" s="221" t="s">
        <v>127</v>
      </c>
      <c r="E25" s="221" t="s">
        <v>127</v>
      </c>
      <c r="F25" s="221" t="s">
        <v>127</v>
      </c>
      <c r="G25" s="221" t="s">
        <v>127</v>
      </c>
      <c r="H25" s="221" t="s">
        <v>127</v>
      </c>
      <c r="I25" s="221" t="s">
        <v>127</v>
      </c>
      <c r="J25" s="221" t="s">
        <v>127</v>
      </c>
      <c r="K25" s="221" t="s">
        <v>127</v>
      </c>
      <c r="L25" s="222" t="s">
        <v>127</v>
      </c>
    </row>
    <row r="28" spans="2:12" x14ac:dyDescent="0.4">
      <c r="C28" s="203" t="s">
        <v>117</v>
      </c>
    </row>
    <row r="29" spans="2:12" x14ac:dyDescent="0.4">
      <c r="C29" s="203" t="s">
        <v>78</v>
      </c>
    </row>
    <row r="30" spans="2:12" x14ac:dyDescent="0.4">
      <c r="C30" s="203" t="s">
        <v>89</v>
      </c>
    </row>
    <row r="31" spans="2:12" x14ac:dyDescent="0.4">
      <c r="C31" s="203" t="s">
        <v>90</v>
      </c>
    </row>
    <row r="32" spans="2:12" x14ac:dyDescent="0.4">
      <c r="C32" s="203" t="s">
        <v>142</v>
      </c>
    </row>
    <row r="33" spans="3:3" x14ac:dyDescent="0.4">
      <c r="C33" s="203" t="s">
        <v>143</v>
      </c>
    </row>
    <row r="34" spans="3:3" x14ac:dyDescent="0.4">
      <c r="C34" s="203" t="s">
        <v>79</v>
      </c>
    </row>
    <row r="35" spans="3:3" x14ac:dyDescent="0.4">
      <c r="C35" s="203" t="s">
        <v>80</v>
      </c>
    </row>
    <row r="37" spans="3:3" x14ac:dyDescent="0.4">
      <c r="C37" s="203" t="s">
        <v>118</v>
      </c>
    </row>
    <row r="38" spans="3:3" x14ac:dyDescent="0.4">
      <c r="C38" s="203" t="s">
        <v>81</v>
      </c>
    </row>
    <row r="39" spans="3:3" x14ac:dyDescent="0.4">
      <c r="C39" s="203" t="s">
        <v>82</v>
      </c>
    </row>
    <row r="40" spans="3:3" x14ac:dyDescent="0.4">
      <c r="C40" s="203" t="s">
        <v>83</v>
      </c>
    </row>
    <row r="41" spans="3:3" x14ac:dyDescent="0.4">
      <c r="C41" s="203" t="s">
        <v>84</v>
      </c>
    </row>
    <row r="42" spans="3:3" x14ac:dyDescent="0.4">
      <c r="C42" s="203"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2021-03-24T13:49:39Z</cp:lastPrinted>
  <dcterms:created xsi:type="dcterms:W3CDTF">2020-01-14T23:47:53Z</dcterms:created>
  <dcterms:modified xsi:type="dcterms:W3CDTF">2025-01-30T07:38:50Z</dcterms:modified>
</cp:coreProperties>
</file>