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13_ncr:1_{AA7A7AF1-25FB-4AAF-A002-BEF57123C420}" xr6:coauthVersionLast="47" xr6:coauthVersionMax="47" xr10:uidLastSave="{00000000-0000-0000-0000-000000000000}"/>
  <bookViews>
    <workbookView xWindow="-120" yWindow="-16320" windowWidth="29040" windowHeight="15720" tabRatio="713" xr2:uid="{00000000-000D-0000-FFFF-FFFF00000000}"/>
  </bookViews>
  <sheets>
    <sheet name="別紙１-１（従来型）記入方法" sheetId="18" r:id="rId1"/>
    <sheet name="別紙１-１（ユニット型）記入方法" sheetId="19" r:id="rId2"/>
    <sheet name="別紙１-１【記載例】（従来型）" sheetId="13" r:id="rId3"/>
    <sheet name="別紙１-１【記載例】シフト記号表（勤務時間帯）" sheetId="14" r:id="rId4"/>
    <sheet name="別紙１-１（従来型）" sheetId="15" r:id="rId5"/>
    <sheet name="別紙１-１（ユニット型）" sheetId="16" r:id="rId6"/>
    <sheet name="別紙１-１　シフト記号表（従来型・ユニット型共通）" sheetId="17" r:id="rId7"/>
    <sheet name="別紙１-２　『夜勤職員配置』用" sheetId="8" r:id="rId8"/>
    <sheet name="別紙１-1・３　プルダウン・リスト" sheetId="20" r:id="rId9"/>
  </sheets>
  <externalReferences>
    <externalReference r:id="rId10"/>
    <externalReference r:id="rId11"/>
    <externalReference r:id="rId12"/>
  </externalReferences>
  <definedNames>
    <definedName name="【記載例】シフト記号表" localSheetId="2">'別紙１-１【記載例】シフト記号表（勤務時間帯）'!$C$6:$C$47</definedName>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6">'別紙１-１　シフト記号表（従来型・ユニット型共通）'!$B$1:$N$52</definedName>
    <definedName name="_xlnm.Print_Area" localSheetId="5">'別紙１-１（ユニット型）'!$A$1:$BN$256</definedName>
    <definedName name="_xlnm.Print_Area" localSheetId="1">'別紙１-１（ユニット型）記入方法'!$A$1:$Q$98</definedName>
    <definedName name="_xlnm.Print_Area" localSheetId="4">'別紙１-１（従来型）'!$A$1:$BJ$256</definedName>
    <definedName name="_xlnm.Print_Area" localSheetId="0">'別紙１-１（従来型）記入方法'!$A$1:$Q$89</definedName>
    <definedName name="_xlnm.Print_Area" localSheetId="2">'別紙１-１【記載例】（従来型）'!$A$1:$BJ$116</definedName>
    <definedName name="_xlnm.Print_Area" localSheetId="3">'別紙１-１【記載例】シフト記号表（勤務時間帯）'!$B$1:$N$52</definedName>
    <definedName name="_xlnm.Print_Area" localSheetId="7">'別紙１-２　『夜勤職員配置』用'!$A$1:$AK$124</definedName>
    <definedName name="_xlnm.Print_Titles" localSheetId="5">'別紙１-１（ユニット型）'!$1:$16</definedName>
    <definedName name="_xlnm.Print_Titles" localSheetId="4">'別紙１-１（従来型）'!$1:$16</definedName>
    <definedName name="_xlnm.Print_Titles" localSheetId="2">'別紙１-１【記載例】（従来型）'!$1:$16</definedName>
    <definedName name="Roman_01">#REF!</definedName>
    <definedName name="Roman_03">#REF!</definedName>
    <definedName name="Roman_04">#REF!</definedName>
    <definedName name="Roman_05">#REF!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その他の従業者">'別紙１-1・３　プルダウン・リスト'!$R$22:$R$31</definedName>
    <definedName name="医師">'別紙１-1・３　プルダウン・リスト'!$D$22:$D$31</definedName>
    <definedName name="医療院シフト記号表">'別紙１-１　シフト記号表（従来型・ユニット型共通）'!$C$6:$C$47</definedName>
    <definedName name="栄養士">'別紙１-1・３　プルダウン・リスト'!$F$22:$F$31</definedName>
    <definedName name="介護支援専門員">'別紙１-1・３　プルダウン・リスト'!$L$22:$L$31</definedName>
    <definedName name="介護職員">'別紙１-1・３　プルダウン・リスト'!$H$22:$H$31</definedName>
    <definedName name="看護職員">'別紙１-1・３　プルダウン・リスト'!$G$22:$G$31</definedName>
    <definedName name="管理者">'別紙１-1・３　プルダウン・リスト'!$C$22:$C$31</definedName>
    <definedName name="経験を有する看護師">'別紙１-1・３　プルダウン・リスト'!$P$22:$P$31</definedName>
    <definedName name="言語聴覚士">'別紙１-1・３　プルダウン・リスト'!$K$22:$K$31</definedName>
    <definedName name="作業療法士">'別紙１-1・３　プルダウン・リスト'!$J$22:$J$31</definedName>
    <definedName name="事務員">'別紙１-1・３　プルダウン・リスト'!$O$22:$O$31</definedName>
    <definedName name="種類">[3]サービス種類一覧!$A$4:$A$20</definedName>
    <definedName name="職種">'別紙１-1・３　プルダウン・リスト'!$C$21:$S$21</definedName>
    <definedName name="診療放射線技師">'別紙１-1・３　プルダウン・リスト'!$M$22:$M$31</definedName>
    <definedName name="他のリハビリテーション提供者">'別紙１-1・３　プルダウン・リスト'!$Q$22:$Q$31</definedName>
    <definedName name="調理員">'別紙１-1・３　プルダウン・リスト'!$N$22:$N$31</definedName>
    <definedName name="薬剤師">'別紙１-1・３　プルダウン・リスト'!$E$22:$E$31</definedName>
    <definedName name="理学療法士">'別紙１-1・３　プルダウン・リスト'!$I$22:$I$31</definedName>
    <definedName name="ー">'別紙１-1・３　プルダウン・リスト'!$S$22:$S$31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7" l="1"/>
  <c r="L46" i="17"/>
  <c r="L45" i="17"/>
  <c r="L47" i="17" s="1"/>
  <c r="D44" i="17"/>
  <c r="L43" i="17"/>
  <c r="L42" i="17"/>
  <c r="D41" i="17"/>
  <c r="L40" i="17"/>
  <c r="L39" i="17"/>
  <c r="D38" i="17"/>
  <c r="D37" i="17"/>
  <c r="D36" i="17"/>
  <c r="D35" i="17"/>
  <c r="D34" i="17"/>
  <c r="D33" i="17"/>
  <c r="D32" i="17"/>
  <c r="D31" i="17"/>
  <c r="D30" i="17"/>
  <c r="D29" i="17"/>
  <c r="D28" i="17"/>
  <c r="D27" i="17"/>
  <c r="D26" i="17"/>
  <c r="D25" i="17"/>
  <c r="D24" i="17"/>
  <c r="D23" i="17"/>
  <c r="L22" i="17"/>
  <c r="D22" i="17"/>
  <c r="L21" i="17"/>
  <c r="D21" i="17"/>
  <c r="L20" i="17"/>
  <c r="D20" i="17"/>
  <c r="L19" i="17"/>
  <c r="D19" i="17"/>
  <c r="L18" i="17"/>
  <c r="D18" i="17"/>
  <c r="L17" i="17"/>
  <c r="D17" i="17"/>
  <c r="L16" i="17"/>
  <c r="D16" i="17"/>
  <c r="L15" i="17"/>
  <c r="D15" i="17"/>
  <c r="L14" i="17"/>
  <c r="D14" i="17"/>
  <c r="L13" i="17"/>
  <c r="D13" i="17"/>
  <c r="L12" i="17"/>
  <c r="D12" i="17"/>
  <c r="L11" i="17"/>
  <c r="D11" i="17"/>
  <c r="L10" i="17"/>
  <c r="D10" i="17"/>
  <c r="L9" i="17"/>
  <c r="D9" i="17"/>
  <c r="L8" i="17"/>
  <c r="D8" i="17"/>
  <c r="L7" i="17"/>
  <c r="D7" i="17"/>
  <c r="L6" i="17"/>
  <c r="D6" i="17"/>
  <c r="T250" i="16"/>
  <c r="T249" i="16"/>
  <c r="O249" i="16"/>
  <c r="V247" i="16"/>
  <c r="AL247" i="16" s="1"/>
  <c r="AE249" i="16" s="1"/>
  <c r="AQ245" i="16"/>
  <c r="AE255" i="16" s="1"/>
  <c r="AN245" i="16"/>
  <c r="AL245" i="16"/>
  <c r="AA245" i="16"/>
  <c r="O255" i="16" s="1"/>
  <c r="X245" i="16"/>
  <c r="O250" i="16" s="1"/>
  <c r="V245" i="16"/>
  <c r="T231" i="16"/>
  <c r="T230" i="16"/>
  <c r="O230" i="16"/>
  <c r="AL228" i="16"/>
  <c r="AQ226" i="16"/>
  <c r="AE236" i="16" s="1"/>
  <c r="AN226" i="16"/>
  <c r="AL226" i="16"/>
  <c r="AA226" i="16"/>
  <c r="O236" i="16" s="1"/>
  <c r="X226" i="16"/>
  <c r="O231" i="16" s="1"/>
  <c r="V226" i="16"/>
  <c r="BE216" i="16"/>
  <c r="BD216" i="16"/>
  <c r="BC216" i="16"/>
  <c r="BB216" i="16"/>
  <c r="BA216" i="16"/>
  <c r="AZ216" i="16"/>
  <c r="AY216" i="16"/>
  <c r="AX216" i="16"/>
  <c r="AW216" i="16"/>
  <c r="AV216" i="16"/>
  <c r="AU216" i="16"/>
  <c r="AT216" i="16"/>
  <c r="AS216" i="16"/>
  <c r="AR216" i="16"/>
  <c r="AQ216" i="16"/>
  <c r="AP216" i="16"/>
  <c r="AO216" i="16"/>
  <c r="AN216" i="16"/>
  <c r="AM216" i="16"/>
  <c r="AL216" i="16"/>
  <c r="AK216" i="16"/>
  <c r="AJ216" i="16"/>
  <c r="AI216" i="16"/>
  <c r="AH216" i="16"/>
  <c r="AG216" i="16"/>
  <c r="AF216" i="16"/>
  <c r="AE216" i="16"/>
  <c r="AD216" i="16"/>
  <c r="AC216" i="16"/>
  <c r="AB216" i="16"/>
  <c r="AA216" i="16"/>
  <c r="L216" i="16"/>
  <c r="J216" i="16"/>
  <c r="BE214" i="16"/>
  <c r="BD214" i="16"/>
  <c r="BC214" i="16"/>
  <c r="BB214" i="16"/>
  <c r="BA214" i="16"/>
  <c r="AZ214" i="16"/>
  <c r="AY214" i="16"/>
  <c r="AX214" i="16"/>
  <c r="AW214" i="16"/>
  <c r="AV214" i="16"/>
  <c r="AU214" i="16"/>
  <c r="AT214" i="16"/>
  <c r="AS214" i="16"/>
  <c r="AR214" i="16"/>
  <c r="AQ214" i="16"/>
  <c r="AP214" i="16"/>
  <c r="AO214" i="16"/>
  <c r="AN214" i="16"/>
  <c r="AM214" i="16"/>
  <c r="AL214" i="16"/>
  <c r="AK214" i="16"/>
  <c r="AJ214" i="16"/>
  <c r="AI214" i="16"/>
  <c r="AH214" i="16"/>
  <c r="AG214" i="16"/>
  <c r="AF214" i="16"/>
  <c r="AE214" i="16"/>
  <c r="AD214" i="16"/>
  <c r="AC214" i="16"/>
  <c r="AB214" i="16"/>
  <c r="AA214" i="16"/>
  <c r="L214" i="16"/>
  <c r="J214" i="16"/>
  <c r="BE212" i="16"/>
  <c r="BD212" i="16"/>
  <c r="BC212" i="16"/>
  <c r="BB212" i="16"/>
  <c r="BA212" i="16"/>
  <c r="AZ212" i="16"/>
  <c r="AY212" i="16"/>
  <c r="AX212" i="16"/>
  <c r="AW212"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L212" i="16"/>
  <c r="J212" i="16"/>
  <c r="BE210" i="16"/>
  <c r="BD210" i="16"/>
  <c r="BC210" i="16"/>
  <c r="BB210" i="16"/>
  <c r="BA210" i="16"/>
  <c r="AZ210" i="16"/>
  <c r="AY210" i="16"/>
  <c r="AX210" i="16"/>
  <c r="AW210" i="16"/>
  <c r="AV210" i="16"/>
  <c r="AU210" i="16"/>
  <c r="AT210" i="16"/>
  <c r="AS210" i="16"/>
  <c r="AR210" i="16"/>
  <c r="AQ210" i="16"/>
  <c r="AP210" i="16"/>
  <c r="AO210" i="16"/>
  <c r="AN210" i="16"/>
  <c r="AM210" i="16"/>
  <c r="AL210" i="16"/>
  <c r="AK210" i="16"/>
  <c r="AJ210" i="16"/>
  <c r="AI210" i="16"/>
  <c r="AH210" i="16"/>
  <c r="AG210" i="16"/>
  <c r="AF210" i="16"/>
  <c r="AE210" i="16"/>
  <c r="AD210" i="16"/>
  <c r="AC210" i="16"/>
  <c r="AB210" i="16"/>
  <c r="AA210" i="16"/>
  <c r="L210" i="16"/>
  <c r="J210" i="16"/>
  <c r="BE208" i="16"/>
  <c r="BD208" i="16"/>
  <c r="BC208" i="16"/>
  <c r="BB208" i="16"/>
  <c r="BA208" i="16"/>
  <c r="AZ208" i="16"/>
  <c r="AY208" i="16"/>
  <c r="AX208" i="16"/>
  <c r="AW208"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L208" i="16"/>
  <c r="J208" i="16"/>
  <c r="BE206" i="16"/>
  <c r="BD206" i="16"/>
  <c r="BC206" i="16"/>
  <c r="BB206" i="16"/>
  <c r="BA206" i="16"/>
  <c r="AZ206" i="16"/>
  <c r="AY206" i="16"/>
  <c r="AX206" i="16"/>
  <c r="AW206" i="16"/>
  <c r="AV206" i="16"/>
  <c r="AU206" i="16"/>
  <c r="AT206" i="16"/>
  <c r="AS206" i="16"/>
  <c r="AR206" i="16"/>
  <c r="AQ206" i="16"/>
  <c r="AP206" i="16"/>
  <c r="AO206" i="16"/>
  <c r="AN206" i="16"/>
  <c r="AM206" i="16"/>
  <c r="AL206" i="16"/>
  <c r="AK206" i="16"/>
  <c r="AJ206" i="16"/>
  <c r="AI206" i="16"/>
  <c r="AH206" i="16"/>
  <c r="AG206" i="16"/>
  <c r="AF206" i="16"/>
  <c r="AE206" i="16"/>
  <c r="AD206" i="16"/>
  <c r="AC206" i="16"/>
  <c r="AB206" i="16"/>
  <c r="AA206" i="16"/>
  <c r="L206" i="16"/>
  <c r="J206" i="16"/>
  <c r="BE204" i="16"/>
  <c r="BD204" i="16"/>
  <c r="BC204" i="16"/>
  <c r="BB204" i="16"/>
  <c r="BA204" i="16"/>
  <c r="AZ204" i="16"/>
  <c r="AY204" i="16"/>
  <c r="AX204" i="16"/>
  <c r="AW204" i="16"/>
  <c r="AV204" i="16"/>
  <c r="AU204" i="16"/>
  <c r="AT204" i="16"/>
  <c r="AS204" i="16"/>
  <c r="AR204" i="16"/>
  <c r="AQ204" i="16"/>
  <c r="AP204" i="16"/>
  <c r="AO204" i="16"/>
  <c r="AN204" i="16"/>
  <c r="AM204" i="16"/>
  <c r="AL204" i="16"/>
  <c r="AK204" i="16"/>
  <c r="AJ204" i="16"/>
  <c r="AI204" i="16"/>
  <c r="AH204" i="16"/>
  <c r="AG204" i="16"/>
  <c r="AF204" i="16"/>
  <c r="AE204" i="16"/>
  <c r="AD204" i="16"/>
  <c r="AC204" i="16"/>
  <c r="AB204" i="16"/>
  <c r="AA204" i="16"/>
  <c r="L204" i="16"/>
  <c r="J204" i="16"/>
  <c r="BE202" i="16"/>
  <c r="BD202" i="16"/>
  <c r="BC202" i="16"/>
  <c r="BB202" i="16"/>
  <c r="BA202" i="16"/>
  <c r="AZ202" i="16"/>
  <c r="AY202" i="16"/>
  <c r="AX202" i="16"/>
  <c r="AW202" i="16"/>
  <c r="AV202" i="16"/>
  <c r="AU202" i="16"/>
  <c r="AT202" i="16"/>
  <c r="AS202" i="16"/>
  <c r="AR202" i="16"/>
  <c r="AQ202" i="16"/>
  <c r="AP202" i="16"/>
  <c r="AO202" i="16"/>
  <c r="AN202" i="16"/>
  <c r="AM202" i="16"/>
  <c r="AL202" i="16"/>
  <c r="AK202" i="16"/>
  <c r="AJ202" i="16"/>
  <c r="AI202" i="16"/>
  <c r="AH202" i="16"/>
  <c r="AG202" i="16"/>
  <c r="AF202" i="16"/>
  <c r="AE202" i="16"/>
  <c r="AD202" i="16"/>
  <c r="AC202" i="16"/>
  <c r="AB202" i="16"/>
  <c r="AA202" i="16"/>
  <c r="L202" i="16"/>
  <c r="J202" i="16"/>
  <c r="BE200" i="16"/>
  <c r="BD200" i="16"/>
  <c r="BC200" i="16"/>
  <c r="BB200" i="16"/>
  <c r="BA200" i="16"/>
  <c r="AZ200" i="16"/>
  <c r="AY200" i="16"/>
  <c r="AX200" i="16"/>
  <c r="AW200" i="16"/>
  <c r="AV200"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L200" i="16"/>
  <c r="J200" i="16"/>
  <c r="BE198" i="16"/>
  <c r="BD198" i="16"/>
  <c r="BC198" i="16"/>
  <c r="BB198" i="16"/>
  <c r="BA198" i="16"/>
  <c r="AZ198" i="16"/>
  <c r="AY198" i="16"/>
  <c r="AX198" i="16"/>
  <c r="AW198" i="16"/>
  <c r="AV198" i="16"/>
  <c r="AU198" i="16"/>
  <c r="AT198" i="16"/>
  <c r="AS198" i="16"/>
  <c r="AR198" i="16"/>
  <c r="AQ198" i="16"/>
  <c r="AP198" i="16"/>
  <c r="AO198" i="16"/>
  <c r="AN198" i="16"/>
  <c r="AM198" i="16"/>
  <c r="AL198" i="16"/>
  <c r="AK198" i="16"/>
  <c r="AJ198" i="16"/>
  <c r="AI198" i="16"/>
  <c r="AH198" i="16"/>
  <c r="AG198" i="16"/>
  <c r="AF198" i="16"/>
  <c r="AE198" i="16"/>
  <c r="AD198" i="16"/>
  <c r="AC198" i="16"/>
  <c r="AB198" i="16"/>
  <c r="AA198" i="16"/>
  <c r="L198" i="16"/>
  <c r="J198" i="16"/>
  <c r="BE196" i="16"/>
  <c r="BD196" i="16"/>
  <c r="BC196" i="16"/>
  <c r="BB196" i="16"/>
  <c r="BA196" i="16"/>
  <c r="AZ196" i="16"/>
  <c r="AY196" i="16"/>
  <c r="AX196" i="16"/>
  <c r="AW196" i="16"/>
  <c r="AV196" i="16"/>
  <c r="AU196" i="16"/>
  <c r="AT196" i="16"/>
  <c r="AS196" i="16"/>
  <c r="AR196" i="16"/>
  <c r="AQ196" i="16"/>
  <c r="AP196" i="16"/>
  <c r="AO196" i="16"/>
  <c r="AN196" i="16"/>
  <c r="AM196" i="16"/>
  <c r="AL196" i="16"/>
  <c r="AK196" i="16"/>
  <c r="AJ196" i="16"/>
  <c r="AI196" i="16"/>
  <c r="AH196" i="16"/>
  <c r="AG196" i="16"/>
  <c r="AF196" i="16"/>
  <c r="AE196" i="16"/>
  <c r="AD196" i="16"/>
  <c r="AC196" i="16"/>
  <c r="AB196" i="16"/>
  <c r="AA196" i="16"/>
  <c r="L196" i="16"/>
  <c r="J196" i="16"/>
  <c r="BE194" i="16"/>
  <c r="BD194" i="16"/>
  <c r="BC194" i="16"/>
  <c r="BB194" i="16"/>
  <c r="BA194" i="16"/>
  <c r="AZ194" i="16"/>
  <c r="AY194" i="16"/>
  <c r="AX194" i="16"/>
  <c r="AW194" i="16"/>
  <c r="AV194" i="16"/>
  <c r="AU194" i="16"/>
  <c r="AT194" i="16"/>
  <c r="AS194" i="16"/>
  <c r="AR194" i="16"/>
  <c r="AQ194" i="16"/>
  <c r="AP194" i="16"/>
  <c r="AO194" i="16"/>
  <c r="AN194" i="16"/>
  <c r="AM194" i="16"/>
  <c r="AL194" i="16"/>
  <c r="AK194" i="16"/>
  <c r="AJ194" i="16"/>
  <c r="AI194" i="16"/>
  <c r="AH194" i="16"/>
  <c r="AG194" i="16"/>
  <c r="AF194" i="16"/>
  <c r="AE194" i="16"/>
  <c r="AD194" i="16"/>
  <c r="AC194" i="16"/>
  <c r="AB194" i="16"/>
  <c r="AA194" i="16"/>
  <c r="L194" i="16"/>
  <c r="J194" i="16"/>
  <c r="BE192" i="16"/>
  <c r="BD192" i="16"/>
  <c r="BC192" i="16"/>
  <c r="BB192" i="16"/>
  <c r="BA192" i="16"/>
  <c r="AZ192" i="16"/>
  <c r="AY192" i="16"/>
  <c r="AX192" i="16"/>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L192" i="16"/>
  <c r="J192" i="16"/>
  <c r="BE190" i="16"/>
  <c r="BD190" i="16"/>
  <c r="BC190" i="16"/>
  <c r="BB190" i="16"/>
  <c r="BA190" i="16"/>
  <c r="AZ190" i="16"/>
  <c r="AY190" i="16"/>
  <c r="AX190" i="16"/>
  <c r="AW190"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L190" i="16"/>
  <c r="J190" i="16"/>
  <c r="BE188" i="16"/>
  <c r="BD188" i="16"/>
  <c r="BC188" i="16"/>
  <c r="BB188" i="16"/>
  <c r="BA188" i="16"/>
  <c r="AZ188" i="16"/>
  <c r="AY188" i="16"/>
  <c r="AX188" i="16"/>
  <c r="AW188" i="16"/>
  <c r="AV188" i="16"/>
  <c r="AU188" i="16"/>
  <c r="AT188" i="16"/>
  <c r="AS188" i="16"/>
  <c r="AR188" i="16"/>
  <c r="AQ188" i="16"/>
  <c r="AP188" i="16"/>
  <c r="AO188" i="16"/>
  <c r="AN188" i="16"/>
  <c r="AM188" i="16"/>
  <c r="AL188" i="16"/>
  <c r="AK188" i="16"/>
  <c r="AJ188" i="16"/>
  <c r="AI188" i="16"/>
  <c r="AH188" i="16"/>
  <c r="AG188" i="16"/>
  <c r="AF188" i="16"/>
  <c r="AE188" i="16"/>
  <c r="AD188" i="16"/>
  <c r="AC188" i="16"/>
  <c r="AB188" i="16"/>
  <c r="AA188" i="16"/>
  <c r="L188" i="16"/>
  <c r="J188" i="16"/>
  <c r="BE186" i="16"/>
  <c r="BD186" i="16"/>
  <c r="BC186" i="16"/>
  <c r="BB186" i="16"/>
  <c r="BA186" i="16"/>
  <c r="AZ186" i="16"/>
  <c r="AY186" i="16"/>
  <c r="AX186" i="16"/>
  <c r="AW186"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L186" i="16"/>
  <c r="J186" i="16"/>
  <c r="BE184" i="16"/>
  <c r="BD184" i="16"/>
  <c r="BC184" i="16"/>
  <c r="BB184" i="16"/>
  <c r="BA184" i="16"/>
  <c r="AZ184" i="16"/>
  <c r="AY184" i="16"/>
  <c r="AX184" i="16"/>
  <c r="AW184" i="16"/>
  <c r="AV184" i="16"/>
  <c r="AU184" i="16"/>
  <c r="AT184" i="16"/>
  <c r="AS184" i="16"/>
  <c r="AR184" i="16"/>
  <c r="AQ184" i="16"/>
  <c r="AP184" i="16"/>
  <c r="AO184" i="16"/>
  <c r="AN184" i="16"/>
  <c r="AM184" i="16"/>
  <c r="AL184" i="16"/>
  <c r="AK184" i="16"/>
  <c r="AJ184" i="16"/>
  <c r="AI184" i="16"/>
  <c r="AH184" i="16"/>
  <c r="AG184" i="16"/>
  <c r="AF184" i="16"/>
  <c r="AE184" i="16"/>
  <c r="AD184" i="16"/>
  <c r="AC184" i="16"/>
  <c r="AB184" i="16"/>
  <c r="AA184" i="16"/>
  <c r="L184" i="16"/>
  <c r="J184" i="16"/>
  <c r="BE182" i="16"/>
  <c r="BD182" i="16"/>
  <c r="BC182" i="16"/>
  <c r="BB182" i="16"/>
  <c r="BA182" i="16"/>
  <c r="AZ182" i="16"/>
  <c r="AY182" i="16"/>
  <c r="AX182" i="16"/>
  <c r="AW182" i="16"/>
  <c r="AV182" i="16"/>
  <c r="AU182" i="16"/>
  <c r="AT182" i="16"/>
  <c r="AS182" i="16"/>
  <c r="AR182" i="16"/>
  <c r="AQ182" i="16"/>
  <c r="AP182" i="16"/>
  <c r="AO182" i="16"/>
  <c r="AN182" i="16"/>
  <c r="AM182" i="16"/>
  <c r="AL182" i="16"/>
  <c r="AK182" i="16"/>
  <c r="AJ182" i="16"/>
  <c r="AI182" i="16"/>
  <c r="AH182" i="16"/>
  <c r="AG182" i="16"/>
  <c r="AF182" i="16"/>
  <c r="AE182" i="16"/>
  <c r="AD182" i="16"/>
  <c r="AC182" i="16"/>
  <c r="AB182" i="16"/>
  <c r="AA182" i="16"/>
  <c r="L182" i="16"/>
  <c r="J182" i="16"/>
  <c r="BE180" i="16"/>
  <c r="BD180" i="16"/>
  <c r="BC180" i="16"/>
  <c r="BB180" i="16"/>
  <c r="BA180" i="16"/>
  <c r="AZ180" i="16"/>
  <c r="AY180" i="16"/>
  <c r="AX180" i="16"/>
  <c r="AW180" i="16"/>
  <c r="AV180" i="16"/>
  <c r="AU180" i="16"/>
  <c r="AT180" i="16"/>
  <c r="AS180" i="16"/>
  <c r="AR180" i="16"/>
  <c r="AQ180" i="16"/>
  <c r="AP180" i="16"/>
  <c r="AO180" i="16"/>
  <c r="AN180" i="16"/>
  <c r="AM180" i="16"/>
  <c r="AL180" i="16"/>
  <c r="AK180" i="16"/>
  <c r="AJ180" i="16"/>
  <c r="AI180" i="16"/>
  <c r="AH180" i="16"/>
  <c r="AG180" i="16"/>
  <c r="AF180" i="16"/>
  <c r="AE180" i="16"/>
  <c r="AD180" i="16"/>
  <c r="AC180" i="16"/>
  <c r="AB180" i="16"/>
  <c r="AA180" i="16"/>
  <c r="L180" i="16"/>
  <c r="J180" i="16"/>
  <c r="BE178" i="16"/>
  <c r="BD178" i="16"/>
  <c r="BC178" i="16"/>
  <c r="BB178" i="16"/>
  <c r="BA178" i="16"/>
  <c r="AZ178" i="16"/>
  <c r="AY178" i="16"/>
  <c r="AX178" i="16"/>
  <c r="AW178" i="16"/>
  <c r="AV178" i="16"/>
  <c r="AU178" i="16"/>
  <c r="AT178" i="16"/>
  <c r="AS178" i="16"/>
  <c r="AR178" i="16"/>
  <c r="AQ178" i="16"/>
  <c r="AP178" i="16"/>
  <c r="AO178" i="16"/>
  <c r="AN178" i="16"/>
  <c r="AM178" i="16"/>
  <c r="AL178" i="16"/>
  <c r="AK178" i="16"/>
  <c r="AJ178" i="16"/>
  <c r="AI178" i="16"/>
  <c r="AH178" i="16"/>
  <c r="AG178" i="16"/>
  <c r="AF178" i="16"/>
  <c r="AE178" i="16"/>
  <c r="AD178" i="16"/>
  <c r="AC178" i="16"/>
  <c r="AB178" i="16"/>
  <c r="AA178" i="16"/>
  <c r="L178" i="16"/>
  <c r="J178" i="16"/>
  <c r="BE176" i="16"/>
  <c r="BD176" i="16"/>
  <c r="BC176" i="16"/>
  <c r="BB176" i="16"/>
  <c r="BA176" i="16"/>
  <c r="AZ176" i="16"/>
  <c r="AY176" i="16"/>
  <c r="AX176" i="16"/>
  <c r="AW176" i="16"/>
  <c r="AV176" i="16"/>
  <c r="AU176" i="16"/>
  <c r="AT176" i="16"/>
  <c r="AS176" i="16"/>
  <c r="AR176" i="16"/>
  <c r="AQ176" i="16"/>
  <c r="AP176" i="16"/>
  <c r="AO176" i="16"/>
  <c r="AN176" i="16"/>
  <c r="AM176" i="16"/>
  <c r="AL176" i="16"/>
  <c r="AK176" i="16"/>
  <c r="AJ176" i="16"/>
  <c r="AI176" i="16"/>
  <c r="AH176" i="16"/>
  <c r="AG176" i="16"/>
  <c r="AF176" i="16"/>
  <c r="AE176" i="16"/>
  <c r="AD176" i="16"/>
  <c r="AC176" i="16"/>
  <c r="AB176" i="16"/>
  <c r="AA176" i="16"/>
  <c r="L176" i="16"/>
  <c r="J176" i="16"/>
  <c r="BE174" i="16"/>
  <c r="BD174" i="16"/>
  <c r="BC174" i="16"/>
  <c r="BB174" i="16"/>
  <c r="BA174" i="16"/>
  <c r="AZ174" i="16"/>
  <c r="AY174" i="16"/>
  <c r="AX174" i="16"/>
  <c r="AW174" i="16"/>
  <c r="AV174" i="16"/>
  <c r="AU174" i="16"/>
  <c r="AT174" i="16"/>
  <c r="AS174" i="16"/>
  <c r="AR174" i="16"/>
  <c r="AQ174" i="16"/>
  <c r="AP174" i="16"/>
  <c r="AO174" i="16"/>
  <c r="AN174" i="16"/>
  <c r="AM174" i="16"/>
  <c r="AL174" i="16"/>
  <c r="AK174" i="16"/>
  <c r="AJ174" i="16"/>
  <c r="AI174" i="16"/>
  <c r="AH174" i="16"/>
  <c r="AG174" i="16"/>
  <c r="AF174" i="16"/>
  <c r="AE174" i="16"/>
  <c r="AD174" i="16"/>
  <c r="AC174" i="16"/>
  <c r="AB174" i="16"/>
  <c r="AA174" i="16"/>
  <c r="L174" i="16"/>
  <c r="J174" i="16"/>
  <c r="BE172" i="16"/>
  <c r="BD172" i="16"/>
  <c r="BC172" i="16"/>
  <c r="BB172" i="16"/>
  <c r="BA172" i="16"/>
  <c r="AZ172" i="16"/>
  <c r="AY172" i="16"/>
  <c r="AX172" i="16"/>
  <c r="AW172" i="16"/>
  <c r="AV172" i="16"/>
  <c r="AU172" i="16"/>
  <c r="AT172" i="16"/>
  <c r="AS172" i="16"/>
  <c r="AR172" i="16"/>
  <c r="AQ172" i="16"/>
  <c r="AP172" i="16"/>
  <c r="AO172" i="16"/>
  <c r="AN172" i="16"/>
  <c r="AM172" i="16"/>
  <c r="AL172" i="16"/>
  <c r="AK172" i="16"/>
  <c r="AJ172" i="16"/>
  <c r="AI172" i="16"/>
  <c r="AH172" i="16"/>
  <c r="AG172" i="16"/>
  <c r="AF172" i="16"/>
  <c r="AE172" i="16"/>
  <c r="AD172" i="16"/>
  <c r="AC172" i="16"/>
  <c r="AB172" i="16"/>
  <c r="AA172" i="16"/>
  <c r="L172" i="16"/>
  <c r="J172" i="16"/>
  <c r="BE170" i="16"/>
  <c r="BD170" i="16"/>
  <c r="BC170" i="16"/>
  <c r="BB170" i="16"/>
  <c r="BA170" i="16"/>
  <c r="AZ170" i="16"/>
  <c r="AY170" i="16"/>
  <c r="AX170" i="16"/>
  <c r="AW170" i="16"/>
  <c r="AV170" i="16"/>
  <c r="AU170" i="16"/>
  <c r="AT170" i="16"/>
  <c r="AS170" i="16"/>
  <c r="AR170" i="16"/>
  <c r="AQ170" i="16"/>
  <c r="AP170" i="16"/>
  <c r="AO170" i="16"/>
  <c r="AN170" i="16"/>
  <c r="AM170" i="16"/>
  <c r="AL170" i="16"/>
  <c r="AK170" i="16"/>
  <c r="AJ170" i="16"/>
  <c r="AI170" i="16"/>
  <c r="AH170" i="16"/>
  <c r="AG170" i="16"/>
  <c r="AF170" i="16"/>
  <c r="AE170" i="16"/>
  <c r="AD170" i="16"/>
  <c r="AC170" i="16"/>
  <c r="AB170" i="16"/>
  <c r="AA170" i="16"/>
  <c r="L170" i="16"/>
  <c r="J170" i="16"/>
  <c r="BE168" i="16"/>
  <c r="BD168" i="16"/>
  <c r="BC168" i="16"/>
  <c r="BB168" i="16"/>
  <c r="BA168" i="16"/>
  <c r="AZ168" i="16"/>
  <c r="AY168" i="16"/>
  <c r="AX168" i="16"/>
  <c r="AW168"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L168" i="16"/>
  <c r="J168" i="16"/>
  <c r="BE166" i="16"/>
  <c r="BD166" i="16"/>
  <c r="BC166" i="16"/>
  <c r="BB166" i="16"/>
  <c r="BA166" i="16"/>
  <c r="AZ166" i="16"/>
  <c r="AY166" i="16"/>
  <c r="AX166" i="16"/>
  <c r="AW166" i="16"/>
  <c r="AV166" i="16"/>
  <c r="AU166" i="16"/>
  <c r="AT166" i="16"/>
  <c r="AS166" i="16"/>
  <c r="AR166" i="16"/>
  <c r="AQ166" i="16"/>
  <c r="AP166" i="16"/>
  <c r="AO166" i="16"/>
  <c r="AN166" i="16"/>
  <c r="AM166" i="16"/>
  <c r="AL166" i="16"/>
  <c r="AK166" i="16"/>
  <c r="AJ166" i="16"/>
  <c r="AI166" i="16"/>
  <c r="AH166" i="16"/>
  <c r="AG166" i="16"/>
  <c r="AF166" i="16"/>
  <c r="AE166" i="16"/>
  <c r="AD166" i="16"/>
  <c r="AC166" i="16"/>
  <c r="AB166" i="16"/>
  <c r="AA166" i="16"/>
  <c r="L166" i="16"/>
  <c r="J166" i="16"/>
  <c r="BE164" i="16"/>
  <c r="BD164" i="16"/>
  <c r="BC164" i="16"/>
  <c r="BB164" i="16"/>
  <c r="BA164" i="16"/>
  <c r="AZ164" i="16"/>
  <c r="AY164" i="16"/>
  <c r="AX164"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L164" i="16"/>
  <c r="J164" i="16"/>
  <c r="BE162" i="16"/>
  <c r="BD162" i="16"/>
  <c r="BC162" i="16"/>
  <c r="BB162" i="16"/>
  <c r="BA162" i="16"/>
  <c r="AZ162" i="16"/>
  <c r="AY162" i="16"/>
  <c r="AX162" i="16"/>
  <c r="AW162" i="16"/>
  <c r="AV162" i="16"/>
  <c r="AU162" i="16"/>
  <c r="AT162" i="16"/>
  <c r="AS162" i="16"/>
  <c r="AR162" i="16"/>
  <c r="AQ162" i="16"/>
  <c r="AP162" i="16"/>
  <c r="AO162" i="16"/>
  <c r="AN162" i="16"/>
  <c r="AM162" i="16"/>
  <c r="AL162" i="16"/>
  <c r="AK162" i="16"/>
  <c r="AJ162" i="16"/>
  <c r="AI162" i="16"/>
  <c r="AH162" i="16"/>
  <c r="AG162" i="16"/>
  <c r="AF162" i="16"/>
  <c r="AE162" i="16"/>
  <c r="AD162" i="16"/>
  <c r="AC162" i="16"/>
  <c r="AB162" i="16"/>
  <c r="AA162" i="16"/>
  <c r="L162" i="16"/>
  <c r="J162" i="16"/>
  <c r="BE160" i="16"/>
  <c r="BD160" i="16"/>
  <c r="BC160" i="16"/>
  <c r="BB160" i="16"/>
  <c r="BA160" i="16"/>
  <c r="AZ160" i="16"/>
  <c r="AY160" i="16"/>
  <c r="AX160" i="16"/>
  <c r="AW160" i="16"/>
  <c r="AV160" i="16"/>
  <c r="AU160" i="16"/>
  <c r="AT160" i="16"/>
  <c r="AS160" i="16"/>
  <c r="AR160" i="16"/>
  <c r="AQ160" i="16"/>
  <c r="AP160" i="16"/>
  <c r="AO160" i="16"/>
  <c r="AN160" i="16"/>
  <c r="AM160" i="16"/>
  <c r="AL160" i="16"/>
  <c r="AK160" i="16"/>
  <c r="AJ160" i="16"/>
  <c r="AI160" i="16"/>
  <c r="AH160" i="16"/>
  <c r="AG160" i="16"/>
  <c r="AF160" i="16"/>
  <c r="AE160" i="16"/>
  <c r="AD160" i="16"/>
  <c r="AC160" i="16"/>
  <c r="AB160" i="16"/>
  <c r="AA160" i="16"/>
  <c r="L160" i="16"/>
  <c r="J160" i="16"/>
  <c r="BE158" i="16"/>
  <c r="BD158" i="16"/>
  <c r="BC158" i="16"/>
  <c r="BB158" i="16"/>
  <c r="BA158" i="16"/>
  <c r="AZ158" i="16"/>
  <c r="AY158" i="16"/>
  <c r="AX158" i="16"/>
  <c r="AW158" i="16"/>
  <c r="AV158" i="16"/>
  <c r="AU158" i="16"/>
  <c r="AT158" i="16"/>
  <c r="AS158" i="16"/>
  <c r="AR158" i="16"/>
  <c r="AQ158" i="16"/>
  <c r="AP158" i="16"/>
  <c r="AO158" i="16"/>
  <c r="AN158" i="16"/>
  <c r="AM158" i="16"/>
  <c r="AL158" i="16"/>
  <c r="AK158" i="16"/>
  <c r="AJ158" i="16"/>
  <c r="AI158" i="16"/>
  <c r="AH158" i="16"/>
  <c r="AG158" i="16"/>
  <c r="AF158" i="16"/>
  <c r="AE158" i="16"/>
  <c r="AD158" i="16"/>
  <c r="AC158" i="16"/>
  <c r="AB158" i="16"/>
  <c r="AA158" i="16"/>
  <c r="L158" i="16"/>
  <c r="J158" i="16"/>
  <c r="BE156" i="16"/>
  <c r="BD156" i="16"/>
  <c r="BC156" i="16"/>
  <c r="BB156" i="16"/>
  <c r="BA156" i="16"/>
  <c r="AZ156" i="16"/>
  <c r="AY156" i="16"/>
  <c r="AX156"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L156" i="16"/>
  <c r="J156" i="16"/>
  <c r="BE154" i="16"/>
  <c r="BD154" i="16"/>
  <c r="BC154" i="16"/>
  <c r="BB154" i="16"/>
  <c r="BA154" i="16"/>
  <c r="AZ154" i="16"/>
  <c r="AY154" i="16"/>
  <c r="AX154" i="16"/>
  <c r="AW154" i="16"/>
  <c r="AV154" i="16"/>
  <c r="AU154" i="16"/>
  <c r="AT154" i="16"/>
  <c r="AS154" i="16"/>
  <c r="AR154" i="16"/>
  <c r="AQ154" i="16"/>
  <c r="AP154" i="16"/>
  <c r="AO154" i="16"/>
  <c r="AN154" i="16"/>
  <c r="AM154" i="16"/>
  <c r="AL154" i="16"/>
  <c r="AK154" i="16"/>
  <c r="AJ154" i="16"/>
  <c r="AI154" i="16"/>
  <c r="AH154" i="16"/>
  <c r="AG154" i="16"/>
  <c r="AF154" i="16"/>
  <c r="AE154" i="16"/>
  <c r="AD154" i="16"/>
  <c r="AC154" i="16"/>
  <c r="AB154" i="16"/>
  <c r="AA154" i="16"/>
  <c r="L154" i="16"/>
  <c r="J154" i="16"/>
  <c r="BE152" i="16"/>
  <c r="BD152" i="16"/>
  <c r="BC152" i="16"/>
  <c r="BB152" i="16"/>
  <c r="BA152" i="16"/>
  <c r="AZ152" i="16"/>
  <c r="AY152" i="16"/>
  <c r="AX152" i="16"/>
  <c r="AW152" i="16"/>
  <c r="AV152" i="16"/>
  <c r="AU152" i="16"/>
  <c r="AT152" i="16"/>
  <c r="AS152" i="16"/>
  <c r="AR152" i="16"/>
  <c r="AQ152" i="16"/>
  <c r="AP152" i="16"/>
  <c r="AO152" i="16"/>
  <c r="AN152" i="16"/>
  <c r="AM152" i="16"/>
  <c r="AL152" i="16"/>
  <c r="AK152" i="16"/>
  <c r="AJ152" i="16"/>
  <c r="AI152" i="16"/>
  <c r="AH152" i="16"/>
  <c r="AG152" i="16"/>
  <c r="AF152" i="16"/>
  <c r="AE152" i="16"/>
  <c r="AD152" i="16"/>
  <c r="AC152" i="16"/>
  <c r="AB152" i="16"/>
  <c r="AA152" i="16"/>
  <c r="L152" i="16"/>
  <c r="J152" i="16"/>
  <c r="BE150" i="16"/>
  <c r="BD150" i="16"/>
  <c r="BC150" i="16"/>
  <c r="BB150" i="16"/>
  <c r="BA150" i="16"/>
  <c r="AZ150" i="16"/>
  <c r="AY150" i="16"/>
  <c r="AX150" i="16"/>
  <c r="AW150" i="16"/>
  <c r="AV150" i="16"/>
  <c r="AU150" i="16"/>
  <c r="AT150" i="16"/>
  <c r="AS150" i="16"/>
  <c r="AR150" i="16"/>
  <c r="AQ150" i="16"/>
  <c r="AP150" i="16"/>
  <c r="AO150" i="16"/>
  <c r="AN150" i="16"/>
  <c r="AM150" i="16"/>
  <c r="AL150" i="16"/>
  <c r="AK150" i="16"/>
  <c r="AJ150" i="16"/>
  <c r="AI150" i="16"/>
  <c r="AH150" i="16"/>
  <c r="AG150" i="16"/>
  <c r="AF150" i="16"/>
  <c r="AE150" i="16"/>
  <c r="AD150" i="16"/>
  <c r="AC150" i="16"/>
  <c r="AB150" i="16"/>
  <c r="AA150" i="16"/>
  <c r="L150" i="16"/>
  <c r="J150" i="16"/>
  <c r="BE148" i="16"/>
  <c r="BD148" i="16"/>
  <c r="BC148" i="16"/>
  <c r="BB148" i="16"/>
  <c r="BA148" i="16"/>
  <c r="AZ148" i="16"/>
  <c r="AY148" i="16"/>
  <c r="AX148" i="16"/>
  <c r="AW148" i="16"/>
  <c r="AV148" i="16"/>
  <c r="AU148" i="16"/>
  <c r="AT148" i="16"/>
  <c r="AS148" i="16"/>
  <c r="AR148" i="16"/>
  <c r="AQ148" i="16"/>
  <c r="AP148" i="16"/>
  <c r="AO148" i="16"/>
  <c r="AN148" i="16"/>
  <c r="AM148" i="16"/>
  <c r="AL148" i="16"/>
  <c r="AK148" i="16"/>
  <c r="AJ148" i="16"/>
  <c r="AI148" i="16"/>
  <c r="AH148" i="16"/>
  <c r="AG148" i="16"/>
  <c r="AF148" i="16"/>
  <c r="AE148" i="16"/>
  <c r="AD148" i="16"/>
  <c r="AC148" i="16"/>
  <c r="AB148" i="16"/>
  <c r="AA148" i="16"/>
  <c r="L148" i="16"/>
  <c r="J148" i="16"/>
  <c r="BE146" i="16"/>
  <c r="BD146" i="16"/>
  <c r="BC146" i="16"/>
  <c r="BB146" i="16"/>
  <c r="BA146" i="16"/>
  <c r="AZ146" i="16"/>
  <c r="AY146" i="16"/>
  <c r="AX146" i="16"/>
  <c r="AW146"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L146" i="16"/>
  <c r="J146" i="16"/>
  <c r="BE144" i="16"/>
  <c r="BD144" i="16"/>
  <c r="BC144" i="16"/>
  <c r="BB144" i="16"/>
  <c r="BA144" i="16"/>
  <c r="AZ144" i="16"/>
  <c r="AY144" i="16"/>
  <c r="AX144" i="16"/>
  <c r="AW144" i="16"/>
  <c r="AV144" i="16"/>
  <c r="AU144" i="16"/>
  <c r="AT144" i="16"/>
  <c r="AS144" i="16"/>
  <c r="AR144" i="16"/>
  <c r="AQ144" i="16"/>
  <c r="AP144" i="16"/>
  <c r="AO144" i="16"/>
  <c r="AN144" i="16"/>
  <c r="AM144" i="16"/>
  <c r="AL144" i="16"/>
  <c r="AK144" i="16"/>
  <c r="AJ144" i="16"/>
  <c r="AI144" i="16"/>
  <c r="AH144" i="16"/>
  <c r="AG144" i="16"/>
  <c r="AF144" i="16"/>
  <c r="AE144" i="16"/>
  <c r="AD144" i="16"/>
  <c r="AC144" i="16"/>
  <c r="AB144" i="16"/>
  <c r="AA144" i="16"/>
  <c r="L144" i="16"/>
  <c r="J144" i="16"/>
  <c r="BE142" i="16"/>
  <c r="BD142" i="16"/>
  <c r="BC142" i="16"/>
  <c r="BB142" i="16"/>
  <c r="BA142" i="16"/>
  <c r="AZ142" i="16"/>
  <c r="AY142" i="16"/>
  <c r="AX142" i="16"/>
  <c r="AW142" i="16"/>
  <c r="AV142" i="16"/>
  <c r="AU142" i="16"/>
  <c r="AT142" i="16"/>
  <c r="AS142" i="16"/>
  <c r="AR142" i="16"/>
  <c r="AQ142" i="16"/>
  <c r="AP142" i="16"/>
  <c r="AO142" i="16"/>
  <c r="AN142" i="16"/>
  <c r="AM142" i="16"/>
  <c r="AL142" i="16"/>
  <c r="AK142" i="16"/>
  <c r="AJ142" i="16"/>
  <c r="AI142" i="16"/>
  <c r="AH142" i="16"/>
  <c r="AG142" i="16"/>
  <c r="AF142" i="16"/>
  <c r="AE142" i="16"/>
  <c r="AD142" i="16"/>
  <c r="AC142" i="16"/>
  <c r="AB142" i="16"/>
  <c r="AA142" i="16"/>
  <c r="L142" i="16"/>
  <c r="J142" i="16"/>
  <c r="BE140" i="16"/>
  <c r="BD140" i="16"/>
  <c r="BC140" i="16"/>
  <c r="BB140" i="16"/>
  <c r="BA140" i="16"/>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L140" i="16"/>
  <c r="J140" i="16"/>
  <c r="BE138" i="16"/>
  <c r="BD138" i="16"/>
  <c r="BC138" i="16"/>
  <c r="BB138" i="16"/>
  <c r="BA138" i="16"/>
  <c r="AZ138" i="16"/>
  <c r="AY138" i="16"/>
  <c r="AX138" i="16"/>
  <c r="AW138" i="16"/>
  <c r="AV138" i="16"/>
  <c r="AU138" i="16"/>
  <c r="AT138" i="16"/>
  <c r="AS138" i="16"/>
  <c r="AR138" i="16"/>
  <c r="AQ138" i="16"/>
  <c r="AP138" i="16"/>
  <c r="AO138" i="16"/>
  <c r="AN138" i="16"/>
  <c r="AM138" i="16"/>
  <c r="AL138" i="16"/>
  <c r="AK138" i="16"/>
  <c r="AJ138" i="16"/>
  <c r="AI138" i="16"/>
  <c r="AH138" i="16"/>
  <c r="AG138" i="16"/>
  <c r="AF138" i="16"/>
  <c r="AE138" i="16"/>
  <c r="AD138" i="16"/>
  <c r="AC138" i="16"/>
  <c r="AB138" i="16"/>
  <c r="AA138" i="16"/>
  <c r="L138" i="16"/>
  <c r="J138" i="16"/>
  <c r="BE136" i="16"/>
  <c r="BD136" i="16"/>
  <c r="BC136" i="16"/>
  <c r="BB136" i="16"/>
  <c r="BA136" i="16"/>
  <c r="AZ136" i="16"/>
  <c r="AY136" i="16"/>
  <c r="AX136" i="16"/>
  <c r="AW136" i="16"/>
  <c r="AV136" i="16"/>
  <c r="AU136" i="16"/>
  <c r="AT136" i="16"/>
  <c r="AS136" i="16"/>
  <c r="AR136" i="16"/>
  <c r="AQ136" i="16"/>
  <c r="AP136" i="16"/>
  <c r="AO136" i="16"/>
  <c r="AN136" i="16"/>
  <c r="AM136" i="16"/>
  <c r="AL136" i="16"/>
  <c r="AK136" i="16"/>
  <c r="AJ136" i="16"/>
  <c r="AI136" i="16"/>
  <c r="AH136" i="16"/>
  <c r="AG136" i="16"/>
  <c r="AF136" i="16"/>
  <c r="AE136" i="16"/>
  <c r="AD136" i="16"/>
  <c r="AC136" i="16"/>
  <c r="AB136" i="16"/>
  <c r="AA136" i="16"/>
  <c r="L136" i="16"/>
  <c r="J136" i="16"/>
  <c r="BE134" i="16"/>
  <c r="BD134" i="16"/>
  <c r="BC134" i="16"/>
  <c r="BB134" i="16"/>
  <c r="BA134" i="16"/>
  <c r="AZ134" i="16"/>
  <c r="AY134" i="16"/>
  <c r="AX134" i="16"/>
  <c r="AW134" i="16"/>
  <c r="AV134"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L134" i="16"/>
  <c r="J134" i="16"/>
  <c r="BE132" i="16"/>
  <c r="BD132" i="16"/>
  <c r="BC132" i="16"/>
  <c r="BB132" i="16"/>
  <c r="BA132" i="16"/>
  <c r="AZ132" i="16"/>
  <c r="AY132" i="16"/>
  <c r="AX132"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L132" i="16"/>
  <c r="J132" i="16"/>
  <c r="BE130" i="16"/>
  <c r="BD130" i="16"/>
  <c r="BC130" i="16"/>
  <c r="BB130" i="16"/>
  <c r="BA130" i="16"/>
  <c r="AZ130" i="16"/>
  <c r="AY130" i="16"/>
  <c r="AX130" i="16"/>
  <c r="AW130" i="16"/>
  <c r="AV130" i="16"/>
  <c r="AU130" i="16"/>
  <c r="AT130" i="16"/>
  <c r="AS130" i="16"/>
  <c r="AR130" i="16"/>
  <c r="AQ130" i="16"/>
  <c r="AP130" i="16"/>
  <c r="AO130" i="16"/>
  <c r="AN130" i="16"/>
  <c r="AM130" i="16"/>
  <c r="AL130" i="16"/>
  <c r="AK130" i="16"/>
  <c r="AJ130" i="16"/>
  <c r="AI130" i="16"/>
  <c r="AH130" i="16"/>
  <c r="AG130" i="16"/>
  <c r="AF130" i="16"/>
  <c r="AE130" i="16"/>
  <c r="AD130" i="16"/>
  <c r="AC130" i="16"/>
  <c r="AB130" i="16"/>
  <c r="AA130" i="16"/>
  <c r="L130" i="16"/>
  <c r="J130" i="16"/>
  <c r="BE128" i="16"/>
  <c r="BD128" i="16"/>
  <c r="BC128" i="16"/>
  <c r="BB128" i="16"/>
  <c r="BA128" i="16"/>
  <c r="AZ128" i="16"/>
  <c r="AY128" i="16"/>
  <c r="AX128" i="16"/>
  <c r="AW128" i="16"/>
  <c r="AV128" i="16"/>
  <c r="AU128" i="16"/>
  <c r="AT128" i="16"/>
  <c r="AS128" i="16"/>
  <c r="AR128" i="16"/>
  <c r="AQ128" i="16"/>
  <c r="AP128" i="16"/>
  <c r="AO128" i="16"/>
  <c r="AN128" i="16"/>
  <c r="AM128" i="16"/>
  <c r="AL128" i="16"/>
  <c r="AK128" i="16"/>
  <c r="AJ128" i="16"/>
  <c r="AI128" i="16"/>
  <c r="AH128" i="16"/>
  <c r="AG128" i="16"/>
  <c r="AF128" i="16"/>
  <c r="AE128" i="16"/>
  <c r="AD128" i="16"/>
  <c r="AC128" i="16"/>
  <c r="AB128" i="16"/>
  <c r="AA128" i="16"/>
  <c r="L128" i="16"/>
  <c r="J128" i="16"/>
  <c r="BE126" i="16"/>
  <c r="BD126" i="16"/>
  <c r="BC126" i="16"/>
  <c r="BB126" i="16"/>
  <c r="BA126" i="16"/>
  <c r="AZ126" i="16"/>
  <c r="AY126" i="16"/>
  <c r="AX126" i="16"/>
  <c r="AW126" i="16"/>
  <c r="AV126" i="16"/>
  <c r="AU126" i="16"/>
  <c r="AT126" i="16"/>
  <c r="AS126" i="16"/>
  <c r="AR126" i="16"/>
  <c r="AQ126" i="16"/>
  <c r="AP126" i="16"/>
  <c r="AO126" i="16"/>
  <c r="AN126" i="16"/>
  <c r="AM126" i="16"/>
  <c r="AL126" i="16"/>
  <c r="AK126" i="16"/>
  <c r="AJ126" i="16"/>
  <c r="AI126" i="16"/>
  <c r="AH126" i="16"/>
  <c r="AG126" i="16"/>
  <c r="AF126" i="16"/>
  <c r="AE126" i="16"/>
  <c r="AD126" i="16"/>
  <c r="AC126" i="16"/>
  <c r="AB126" i="16"/>
  <c r="AA126" i="16"/>
  <c r="L126" i="16"/>
  <c r="J126" i="16"/>
  <c r="BE124" i="16"/>
  <c r="BD124" i="16"/>
  <c r="BC124" i="16"/>
  <c r="BB124" i="16"/>
  <c r="BA124" i="16"/>
  <c r="AZ124" i="16"/>
  <c r="AY124" i="16"/>
  <c r="AX124" i="16"/>
  <c r="AW124" i="16"/>
  <c r="AV124" i="16"/>
  <c r="AU124" i="16"/>
  <c r="AT124" i="16"/>
  <c r="AS124" i="16"/>
  <c r="AR124" i="16"/>
  <c r="AQ124" i="16"/>
  <c r="AP124" i="16"/>
  <c r="AO124" i="16"/>
  <c r="AN124" i="16"/>
  <c r="AM124" i="16"/>
  <c r="AL124" i="16"/>
  <c r="AK124" i="16"/>
  <c r="AJ124" i="16"/>
  <c r="AI124" i="16"/>
  <c r="AH124" i="16"/>
  <c r="AG124" i="16"/>
  <c r="AF124" i="16"/>
  <c r="AE124" i="16"/>
  <c r="AD124" i="16"/>
  <c r="AC124" i="16"/>
  <c r="AB124" i="16"/>
  <c r="AA124" i="16"/>
  <c r="L124" i="16"/>
  <c r="J124"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L122" i="16"/>
  <c r="J122" i="16"/>
  <c r="BE120" i="16"/>
  <c r="BD120" i="16"/>
  <c r="BC120" i="16"/>
  <c r="BB120" i="16"/>
  <c r="BA120" i="16"/>
  <c r="AZ120" i="16"/>
  <c r="AY120" i="16"/>
  <c r="AX120" i="16"/>
  <c r="AW120"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L120" i="16"/>
  <c r="J120" i="16"/>
  <c r="BE118" i="16"/>
  <c r="BD118" i="16"/>
  <c r="BC118" i="16"/>
  <c r="BB118" i="16"/>
  <c r="BA118" i="16"/>
  <c r="AZ118" i="16"/>
  <c r="AY118" i="16"/>
  <c r="AX118" i="16"/>
  <c r="AW118" i="16"/>
  <c r="AV118" i="16"/>
  <c r="AU118" i="16"/>
  <c r="AT118" i="16"/>
  <c r="AS118" i="16"/>
  <c r="AR118" i="16"/>
  <c r="AQ118" i="16"/>
  <c r="AP118" i="16"/>
  <c r="AO118" i="16"/>
  <c r="AN118" i="16"/>
  <c r="AM118" i="16"/>
  <c r="AL118" i="16"/>
  <c r="AK118" i="16"/>
  <c r="AJ118" i="16"/>
  <c r="AI118" i="16"/>
  <c r="AH118" i="16"/>
  <c r="AG118" i="16"/>
  <c r="AF118" i="16"/>
  <c r="AE118" i="16"/>
  <c r="AD118" i="16"/>
  <c r="AC118" i="16"/>
  <c r="AB118" i="16"/>
  <c r="AA118" i="16"/>
  <c r="L118" i="16"/>
  <c r="J118" i="16"/>
  <c r="BE116" i="16"/>
  <c r="BD116" i="16"/>
  <c r="BC116" i="16"/>
  <c r="BB116" i="16"/>
  <c r="BA116" i="16"/>
  <c r="AZ116" i="16"/>
  <c r="AY116" i="16"/>
  <c r="AX116"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L116" i="16"/>
  <c r="J116" i="16"/>
  <c r="BE114" i="16"/>
  <c r="BD114" i="16"/>
  <c r="BC114" i="16"/>
  <c r="BB114" i="16"/>
  <c r="BA114" i="16"/>
  <c r="AZ114" i="16"/>
  <c r="AY114" i="16"/>
  <c r="AX114" i="16"/>
  <c r="AW114" i="16"/>
  <c r="AV114" i="16"/>
  <c r="AU114" i="16"/>
  <c r="AT114" i="16"/>
  <c r="AS114" i="16"/>
  <c r="AR114" i="16"/>
  <c r="AQ114" i="16"/>
  <c r="AP114" i="16"/>
  <c r="AO114" i="16"/>
  <c r="AN114" i="16"/>
  <c r="AM114" i="16"/>
  <c r="AL114" i="16"/>
  <c r="AK114" i="16"/>
  <c r="AJ114" i="16"/>
  <c r="AI114" i="16"/>
  <c r="AH114" i="16"/>
  <c r="AG114" i="16"/>
  <c r="AF114" i="16"/>
  <c r="AE114" i="16"/>
  <c r="AD114" i="16"/>
  <c r="AC114" i="16"/>
  <c r="AB114" i="16"/>
  <c r="AA114" i="16"/>
  <c r="L114" i="16"/>
  <c r="J114" i="16"/>
  <c r="BE112" i="16"/>
  <c r="BD112" i="16"/>
  <c r="BC112" i="16"/>
  <c r="BB112" i="16"/>
  <c r="BA112" i="16"/>
  <c r="AZ112" i="16"/>
  <c r="AY112" i="16"/>
  <c r="AX112" i="16"/>
  <c r="AW112" i="16"/>
  <c r="AV112" i="16"/>
  <c r="AU112" i="16"/>
  <c r="AT112" i="16"/>
  <c r="AS112" i="16"/>
  <c r="AR112" i="16"/>
  <c r="AQ112" i="16"/>
  <c r="AP112" i="16"/>
  <c r="AO112" i="16"/>
  <c r="AN112" i="16"/>
  <c r="AM112" i="16"/>
  <c r="AL112" i="16"/>
  <c r="AK112" i="16"/>
  <c r="AJ112" i="16"/>
  <c r="AI112" i="16"/>
  <c r="AH112" i="16"/>
  <c r="AG112" i="16"/>
  <c r="AF112" i="16"/>
  <c r="AE112" i="16"/>
  <c r="AD112" i="16"/>
  <c r="AC112" i="16"/>
  <c r="AB112" i="16"/>
  <c r="AA112" i="16"/>
  <c r="L112" i="16"/>
  <c r="J112" i="16"/>
  <c r="BE110" i="16"/>
  <c r="BD110" i="16"/>
  <c r="BC110" i="16"/>
  <c r="BB110" i="16"/>
  <c r="BA110" i="16"/>
  <c r="AZ110" i="16"/>
  <c r="AY110" i="16"/>
  <c r="AX110"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L110" i="16"/>
  <c r="J110" i="16"/>
  <c r="BE108" i="16"/>
  <c r="BD108" i="16"/>
  <c r="BC108" i="16"/>
  <c r="BB108" i="16"/>
  <c r="BA108" i="16"/>
  <c r="AZ108" i="16"/>
  <c r="AY108" i="16"/>
  <c r="AX108"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L108" i="16"/>
  <c r="J108" i="16"/>
  <c r="BE106" i="16"/>
  <c r="BD106" i="16"/>
  <c r="BC106" i="16"/>
  <c r="BB106" i="16"/>
  <c r="BA106" i="16"/>
  <c r="AZ106" i="16"/>
  <c r="AY106" i="16"/>
  <c r="AX106" i="16"/>
  <c r="AW106" i="16"/>
  <c r="AV106" i="16"/>
  <c r="AU106" i="16"/>
  <c r="AT106" i="16"/>
  <c r="AS106" i="16"/>
  <c r="AR106" i="16"/>
  <c r="AQ106" i="16"/>
  <c r="AP106" i="16"/>
  <c r="AO106" i="16"/>
  <c r="AN106" i="16"/>
  <c r="AM106" i="16"/>
  <c r="AL106" i="16"/>
  <c r="AK106" i="16"/>
  <c r="AJ106" i="16"/>
  <c r="AI106" i="16"/>
  <c r="AH106" i="16"/>
  <c r="AG106" i="16"/>
  <c r="AF106" i="16"/>
  <c r="AE106" i="16"/>
  <c r="AD106" i="16"/>
  <c r="AC106" i="16"/>
  <c r="AB106" i="16"/>
  <c r="AA106" i="16"/>
  <c r="L106" i="16"/>
  <c r="J106" i="16"/>
  <c r="BE104"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L104" i="16"/>
  <c r="J104" i="16"/>
  <c r="BE102" i="16"/>
  <c r="BD102" i="16"/>
  <c r="BC102" i="16"/>
  <c r="BB102" i="16"/>
  <c r="BA102" i="16"/>
  <c r="AZ102" i="16"/>
  <c r="AY102" i="16"/>
  <c r="AX102" i="16"/>
  <c r="AW102"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L102" i="16"/>
  <c r="J102" i="16"/>
  <c r="BE100" i="16"/>
  <c r="BD100" i="16"/>
  <c r="BC100" i="16"/>
  <c r="BB100" i="16"/>
  <c r="BA100" i="16"/>
  <c r="AZ100" i="16"/>
  <c r="AY100" i="16"/>
  <c r="AX100" i="16"/>
  <c r="AW100" i="16"/>
  <c r="AV100" i="16"/>
  <c r="AU100" i="16"/>
  <c r="AT100" i="16"/>
  <c r="AS100" i="16"/>
  <c r="AR100" i="16"/>
  <c r="AQ100" i="16"/>
  <c r="AP100" i="16"/>
  <c r="AO100" i="16"/>
  <c r="AN100" i="16"/>
  <c r="AM100" i="16"/>
  <c r="AL100" i="16"/>
  <c r="AK100" i="16"/>
  <c r="AJ100" i="16"/>
  <c r="AI100" i="16"/>
  <c r="AH100" i="16"/>
  <c r="AG100" i="16"/>
  <c r="AF100" i="16"/>
  <c r="AE100" i="16"/>
  <c r="AD100" i="16"/>
  <c r="AC100" i="16"/>
  <c r="AB100" i="16"/>
  <c r="AA100" i="16"/>
  <c r="L100" i="16"/>
  <c r="J100" i="16"/>
  <c r="BE98" i="16"/>
  <c r="BD98" i="16"/>
  <c r="BC98" i="16"/>
  <c r="BB98" i="16"/>
  <c r="BA98" i="16"/>
  <c r="AZ98" i="16"/>
  <c r="AY98" i="16"/>
  <c r="AX98" i="16"/>
  <c r="AW98" i="16"/>
  <c r="AV98" i="16"/>
  <c r="AU98" i="16"/>
  <c r="AT98" i="16"/>
  <c r="AS98" i="16"/>
  <c r="AR98" i="16"/>
  <c r="AQ98" i="16"/>
  <c r="AP98" i="16"/>
  <c r="AO98" i="16"/>
  <c r="AN98" i="16"/>
  <c r="AM98" i="16"/>
  <c r="AL98" i="16"/>
  <c r="AK98" i="16"/>
  <c r="AJ98" i="16"/>
  <c r="AI98" i="16"/>
  <c r="AH98" i="16"/>
  <c r="AG98" i="16"/>
  <c r="AF98" i="16"/>
  <c r="AE98" i="16"/>
  <c r="AD98" i="16"/>
  <c r="AC98" i="16"/>
  <c r="AB98" i="16"/>
  <c r="AA98" i="16"/>
  <c r="L98" i="16"/>
  <c r="J98" i="16"/>
  <c r="BE96" i="16"/>
  <c r="BD96" i="16"/>
  <c r="BC96" i="16"/>
  <c r="BB96" i="16"/>
  <c r="BA96" i="16"/>
  <c r="AZ96" i="16"/>
  <c r="AY96" i="16"/>
  <c r="AX96" i="16"/>
  <c r="AW96" i="16"/>
  <c r="AV96" i="16"/>
  <c r="AU96" i="16"/>
  <c r="AT96" i="16"/>
  <c r="AS96" i="16"/>
  <c r="AR96" i="16"/>
  <c r="AQ96" i="16"/>
  <c r="AP96" i="16"/>
  <c r="AO96" i="16"/>
  <c r="AN96" i="16"/>
  <c r="AM96" i="16"/>
  <c r="AL96" i="16"/>
  <c r="AK96" i="16"/>
  <c r="AJ96" i="16"/>
  <c r="AI96" i="16"/>
  <c r="AH96" i="16"/>
  <c r="AG96" i="16"/>
  <c r="AF96" i="16"/>
  <c r="AE96" i="16"/>
  <c r="AD96" i="16"/>
  <c r="AC96" i="16"/>
  <c r="AB96" i="16"/>
  <c r="AA96" i="16"/>
  <c r="L96" i="16"/>
  <c r="J96" i="16"/>
  <c r="BE94" i="16"/>
  <c r="BD94" i="16"/>
  <c r="BC94" i="16"/>
  <c r="BB94" i="16"/>
  <c r="BA94" i="16"/>
  <c r="AZ94" i="16"/>
  <c r="AY94" i="16"/>
  <c r="AX94" i="16"/>
  <c r="AW94" i="16"/>
  <c r="AV94" i="16"/>
  <c r="AU94" i="16"/>
  <c r="AT94" i="16"/>
  <c r="AS94" i="16"/>
  <c r="AR94" i="16"/>
  <c r="AQ94" i="16"/>
  <c r="AP94" i="16"/>
  <c r="AO94" i="16"/>
  <c r="AN94" i="16"/>
  <c r="AM94" i="16"/>
  <c r="AL94" i="16"/>
  <c r="AK94" i="16"/>
  <c r="AJ94" i="16"/>
  <c r="AI94" i="16"/>
  <c r="AH94" i="16"/>
  <c r="AG94" i="16"/>
  <c r="AF94" i="16"/>
  <c r="AE94" i="16"/>
  <c r="AD94" i="16"/>
  <c r="AC94" i="16"/>
  <c r="AB94" i="16"/>
  <c r="AA94" i="16"/>
  <c r="L94" i="16"/>
  <c r="J94" i="16"/>
  <c r="BE92" i="16"/>
  <c r="BD92" i="16"/>
  <c r="BC92" i="16"/>
  <c r="BB92" i="16"/>
  <c r="BA92" i="16"/>
  <c r="AZ92" i="16"/>
  <c r="AY92" i="16"/>
  <c r="AX92" i="16"/>
  <c r="AW92" i="16"/>
  <c r="AV92" i="16"/>
  <c r="AU92" i="16"/>
  <c r="AT92" i="16"/>
  <c r="AS92" i="16"/>
  <c r="AR92" i="16"/>
  <c r="AQ92" i="16"/>
  <c r="AP92" i="16"/>
  <c r="AO92" i="16"/>
  <c r="AN92" i="16"/>
  <c r="AM92" i="16"/>
  <c r="AL92" i="16"/>
  <c r="AK92" i="16"/>
  <c r="AJ92" i="16"/>
  <c r="AI92" i="16"/>
  <c r="AH92" i="16"/>
  <c r="AG92" i="16"/>
  <c r="AF92" i="16"/>
  <c r="AE92" i="16"/>
  <c r="AD92" i="16"/>
  <c r="AC92" i="16"/>
  <c r="AB92" i="16"/>
  <c r="AA92" i="16"/>
  <c r="L92" i="16"/>
  <c r="J92"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L90" i="16"/>
  <c r="J90" i="16"/>
  <c r="BE88" i="16"/>
  <c r="BD88" i="16"/>
  <c r="BC88" i="16"/>
  <c r="BB88" i="16"/>
  <c r="BA88" i="16"/>
  <c r="AZ88" i="16"/>
  <c r="AY88" i="16"/>
  <c r="AX88" i="16"/>
  <c r="AW88" i="16"/>
  <c r="AV88" i="16"/>
  <c r="AU88" i="16"/>
  <c r="AT88" i="16"/>
  <c r="AS88" i="16"/>
  <c r="AR88" i="16"/>
  <c r="AQ88" i="16"/>
  <c r="AP88" i="16"/>
  <c r="AO88" i="16"/>
  <c r="AN88" i="16"/>
  <c r="AM88" i="16"/>
  <c r="AL88" i="16"/>
  <c r="AK88" i="16"/>
  <c r="AJ88" i="16"/>
  <c r="AI88" i="16"/>
  <c r="AH88" i="16"/>
  <c r="AG88" i="16"/>
  <c r="AF88" i="16"/>
  <c r="AE88" i="16"/>
  <c r="AD88" i="16"/>
  <c r="AC88" i="16"/>
  <c r="AB88" i="16"/>
  <c r="AA88" i="16"/>
  <c r="L88" i="16"/>
  <c r="J88" i="16"/>
  <c r="BE86" i="16"/>
  <c r="BD86" i="16"/>
  <c r="BC86" i="16"/>
  <c r="BB86" i="16"/>
  <c r="BA86" i="16"/>
  <c r="AZ86" i="16"/>
  <c r="AY86" i="16"/>
  <c r="AX86"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L86" i="16"/>
  <c r="J86" i="16"/>
  <c r="BE84" i="16"/>
  <c r="BD84" i="16"/>
  <c r="BC84" i="16"/>
  <c r="BB84" i="16"/>
  <c r="BA84" i="16"/>
  <c r="AZ84" i="16"/>
  <c r="AY84" i="16"/>
  <c r="AX84" i="16"/>
  <c r="AW84" i="16"/>
  <c r="AV84" i="16"/>
  <c r="AU84" i="16"/>
  <c r="AT84" i="16"/>
  <c r="AS84" i="16"/>
  <c r="AR84" i="16"/>
  <c r="AQ84" i="16"/>
  <c r="AP84" i="16"/>
  <c r="AO84" i="16"/>
  <c r="AN84" i="16"/>
  <c r="AM84" i="16"/>
  <c r="AL84" i="16"/>
  <c r="AK84" i="16"/>
  <c r="AJ84" i="16"/>
  <c r="AI84" i="16"/>
  <c r="AH84" i="16"/>
  <c r="AG84" i="16"/>
  <c r="AF84" i="16"/>
  <c r="AE84" i="16"/>
  <c r="AD84" i="16"/>
  <c r="AC84" i="16"/>
  <c r="AB84" i="16"/>
  <c r="AA84" i="16"/>
  <c r="L84" i="16"/>
  <c r="J84" i="16"/>
  <c r="BE82" i="16"/>
  <c r="BD82" i="16"/>
  <c r="BC82" i="16"/>
  <c r="BB82" i="16"/>
  <c r="BA82" i="16"/>
  <c r="AZ82" i="16"/>
  <c r="AY82" i="16"/>
  <c r="AX82" i="16"/>
  <c r="AW82" i="16"/>
  <c r="AV82" i="16"/>
  <c r="AU82" i="16"/>
  <c r="AT82" i="16"/>
  <c r="AS82" i="16"/>
  <c r="AR82" i="16"/>
  <c r="AQ82" i="16"/>
  <c r="AP82" i="16"/>
  <c r="AO82" i="16"/>
  <c r="AN82" i="16"/>
  <c r="AM82" i="16"/>
  <c r="AL82" i="16"/>
  <c r="AK82" i="16"/>
  <c r="AJ82" i="16"/>
  <c r="AI82" i="16"/>
  <c r="AH82" i="16"/>
  <c r="AG82" i="16"/>
  <c r="AF82" i="16"/>
  <c r="AE82" i="16"/>
  <c r="AD82" i="16"/>
  <c r="AC82" i="16"/>
  <c r="AB82" i="16"/>
  <c r="AA82" i="16"/>
  <c r="L82" i="16"/>
  <c r="J82" i="16"/>
  <c r="BE80" i="16"/>
  <c r="BD80" i="16"/>
  <c r="BC80" i="16"/>
  <c r="BB80" i="16"/>
  <c r="BA80" i="16"/>
  <c r="AZ80" i="16"/>
  <c r="AY80" i="16"/>
  <c r="AX80"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L80" i="16"/>
  <c r="J80" i="16"/>
  <c r="BE78" i="16"/>
  <c r="BD78" i="16"/>
  <c r="BC78" i="16"/>
  <c r="BB78" i="16"/>
  <c r="BA78" i="16"/>
  <c r="AZ78" i="16"/>
  <c r="AY78" i="16"/>
  <c r="AX78" i="16"/>
  <c r="AW78" i="16"/>
  <c r="AV78" i="16"/>
  <c r="AU78" i="16"/>
  <c r="AT78" i="16"/>
  <c r="AS78" i="16"/>
  <c r="AR78" i="16"/>
  <c r="AQ78" i="16"/>
  <c r="AP78" i="16"/>
  <c r="AO78" i="16"/>
  <c r="AN78" i="16"/>
  <c r="AM78" i="16"/>
  <c r="AL78" i="16"/>
  <c r="AK78" i="16"/>
  <c r="AJ78" i="16"/>
  <c r="AI78" i="16"/>
  <c r="AH78" i="16"/>
  <c r="AG78" i="16"/>
  <c r="AF78" i="16"/>
  <c r="AE78" i="16"/>
  <c r="AD78" i="16"/>
  <c r="AC78" i="16"/>
  <c r="AB78" i="16"/>
  <c r="AA78" i="16"/>
  <c r="L78" i="16"/>
  <c r="J78" i="16"/>
  <c r="BE76" i="16"/>
  <c r="BD76" i="16"/>
  <c r="BC76" i="16"/>
  <c r="BB76" i="16"/>
  <c r="BA76" i="16"/>
  <c r="AZ76" i="16"/>
  <c r="AY76" i="16"/>
  <c r="AX76" i="16"/>
  <c r="AW76" i="16"/>
  <c r="AV76" i="16"/>
  <c r="AU76" i="16"/>
  <c r="AT76" i="16"/>
  <c r="AS76" i="16"/>
  <c r="AR76" i="16"/>
  <c r="AQ76" i="16"/>
  <c r="AP76" i="16"/>
  <c r="AO76" i="16"/>
  <c r="AN76" i="16"/>
  <c r="AM76" i="16"/>
  <c r="AL76" i="16"/>
  <c r="AK76" i="16"/>
  <c r="AJ76" i="16"/>
  <c r="AI76" i="16"/>
  <c r="AH76" i="16"/>
  <c r="AG76" i="16"/>
  <c r="AF76" i="16"/>
  <c r="AE76" i="16"/>
  <c r="AD76" i="16"/>
  <c r="AC76" i="16"/>
  <c r="AB76" i="16"/>
  <c r="AA76" i="16"/>
  <c r="L76" i="16"/>
  <c r="J76" i="16"/>
  <c r="BE74" i="16"/>
  <c r="BD74" i="16"/>
  <c r="BC74" i="16"/>
  <c r="BB74" i="16"/>
  <c r="BA74" i="16"/>
  <c r="AZ74" i="16"/>
  <c r="AY74" i="16"/>
  <c r="AX74" i="16"/>
  <c r="AW74" i="16"/>
  <c r="AV74" i="16"/>
  <c r="AU74" i="16"/>
  <c r="AT74" i="16"/>
  <c r="AS74" i="16"/>
  <c r="AR74" i="16"/>
  <c r="AQ74" i="16"/>
  <c r="AP74" i="16"/>
  <c r="AO74" i="16"/>
  <c r="AN74" i="16"/>
  <c r="AM74" i="16"/>
  <c r="AL74" i="16"/>
  <c r="AK74" i="16"/>
  <c r="AJ74" i="16"/>
  <c r="AI74" i="16"/>
  <c r="AH74" i="16"/>
  <c r="AG74" i="16"/>
  <c r="AF74" i="16"/>
  <c r="AE74" i="16"/>
  <c r="AD74" i="16"/>
  <c r="AC74" i="16"/>
  <c r="AB74" i="16"/>
  <c r="AA74" i="16"/>
  <c r="L74" i="16"/>
  <c r="J74" i="16"/>
  <c r="BE72" i="16"/>
  <c r="BD72" i="16"/>
  <c r="BC72" i="16"/>
  <c r="BB72" i="16"/>
  <c r="BA72" i="16"/>
  <c r="AZ72" i="16"/>
  <c r="AY72" i="16"/>
  <c r="AX72"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L72" i="16"/>
  <c r="J72" i="16"/>
  <c r="BE70" i="16"/>
  <c r="BD70" i="16"/>
  <c r="BC70" i="16"/>
  <c r="BB70" i="16"/>
  <c r="BA70" i="16"/>
  <c r="AZ70" i="16"/>
  <c r="AY70" i="16"/>
  <c r="AX70" i="16"/>
  <c r="AW70" i="16"/>
  <c r="AV70" i="16"/>
  <c r="AU70" i="16"/>
  <c r="AT70" i="16"/>
  <c r="AS70" i="16"/>
  <c r="AR70" i="16"/>
  <c r="AQ70" i="16"/>
  <c r="AP70" i="16"/>
  <c r="AO70" i="16"/>
  <c r="AN70" i="16"/>
  <c r="AM70" i="16"/>
  <c r="AL70" i="16"/>
  <c r="AK70" i="16"/>
  <c r="AJ70" i="16"/>
  <c r="AI70" i="16"/>
  <c r="AH70" i="16"/>
  <c r="AG70" i="16"/>
  <c r="AF70" i="16"/>
  <c r="AE70" i="16"/>
  <c r="AD70" i="16"/>
  <c r="AC70" i="16"/>
  <c r="AB70" i="16"/>
  <c r="AA70" i="16"/>
  <c r="L70" i="16"/>
  <c r="J70" i="16"/>
  <c r="BE68" i="16"/>
  <c r="BD68" i="16"/>
  <c r="BC68" i="16"/>
  <c r="BB68" i="16"/>
  <c r="BA68" i="16"/>
  <c r="AZ68" i="16"/>
  <c r="AY68" i="16"/>
  <c r="AX68"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L68" i="16"/>
  <c r="J68" i="16"/>
  <c r="BE66" i="16"/>
  <c r="BD66" i="16"/>
  <c r="BC66" i="16"/>
  <c r="BB66" i="16"/>
  <c r="BA66" i="16"/>
  <c r="AZ66" i="16"/>
  <c r="AY66" i="16"/>
  <c r="AX66"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L66" i="16"/>
  <c r="J66" i="16"/>
  <c r="BE64" i="16"/>
  <c r="BD64" i="16"/>
  <c r="BC64" i="16"/>
  <c r="BB64" i="16"/>
  <c r="BA64" i="16"/>
  <c r="AZ64" i="16"/>
  <c r="AY64" i="16"/>
  <c r="AX64" i="16"/>
  <c r="AW64" i="16"/>
  <c r="AV64" i="16"/>
  <c r="AU64" i="16"/>
  <c r="AT64" i="16"/>
  <c r="AS64" i="16"/>
  <c r="AR64" i="16"/>
  <c r="AQ64" i="16"/>
  <c r="AP64" i="16"/>
  <c r="AO64" i="16"/>
  <c r="AN64" i="16"/>
  <c r="AM64" i="16"/>
  <c r="AL64" i="16"/>
  <c r="AK64" i="16"/>
  <c r="AJ64" i="16"/>
  <c r="AI64" i="16"/>
  <c r="AH64" i="16"/>
  <c r="AG64" i="16"/>
  <c r="AF64" i="16"/>
  <c r="AE64" i="16"/>
  <c r="AD64" i="16"/>
  <c r="AC64" i="16"/>
  <c r="AB64" i="16"/>
  <c r="AA64" i="16"/>
  <c r="L64" i="16"/>
  <c r="J64" i="16"/>
  <c r="BE62" i="16"/>
  <c r="BD62" i="16"/>
  <c r="BC62" i="16"/>
  <c r="BB62" i="16"/>
  <c r="BA62" i="16"/>
  <c r="AZ62" i="16"/>
  <c r="AY62" i="16"/>
  <c r="AX62"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L62" i="16"/>
  <c r="J62" i="16"/>
  <c r="BE60" i="16"/>
  <c r="BD60" i="16"/>
  <c r="BC60" i="16"/>
  <c r="BB60" i="16"/>
  <c r="BA60" i="16"/>
  <c r="AZ60" i="16"/>
  <c r="AY60" i="16"/>
  <c r="AX60"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L60" i="16"/>
  <c r="J60" i="16"/>
  <c r="BE58" i="16"/>
  <c r="BD58" i="16"/>
  <c r="BC58" i="16"/>
  <c r="BB58" i="16"/>
  <c r="BA58" i="16"/>
  <c r="AZ58" i="16"/>
  <c r="AY58" i="16"/>
  <c r="AX58" i="16"/>
  <c r="AW58" i="16"/>
  <c r="AV58" i="16"/>
  <c r="AU58" i="16"/>
  <c r="AT58" i="16"/>
  <c r="AS58" i="16"/>
  <c r="AR58" i="16"/>
  <c r="AQ58" i="16"/>
  <c r="AP58" i="16"/>
  <c r="AO58" i="16"/>
  <c r="AN58" i="16"/>
  <c r="AM58" i="16"/>
  <c r="AL58" i="16"/>
  <c r="AK58" i="16"/>
  <c r="AJ58" i="16"/>
  <c r="AI58" i="16"/>
  <c r="AH58" i="16"/>
  <c r="AG58" i="16"/>
  <c r="AF58" i="16"/>
  <c r="AE58" i="16"/>
  <c r="AD58" i="16"/>
  <c r="AC58" i="16"/>
  <c r="AB58" i="16"/>
  <c r="AA58" i="16"/>
  <c r="L58" i="16"/>
  <c r="J58"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L56" i="16"/>
  <c r="J56" i="16"/>
  <c r="BE54" i="16"/>
  <c r="BD54" i="16"/>
  <c r="BC54" i="16"/>
  <c r="BB54"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L54" i="16"/>
  <c r="J54" i="16"/>
  <c r="BE52" i="16"/>
  <c r="BD52" i="16"/>
  <c r="BC52" i="16"/>
  <c r="BB52" i="16"/>
  <c r="BA52" i="16"/>
  <c r="AZ52"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L52" i="16"/>
  <c r="J52"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L50" i="16"/>
  <c r="J50"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L48" i="16"/>
  <c r="J48" i="16"/>
  <c r="BE46" i="16"/>
  <c r="BD46" i="16"/>
  <c r="BC46" i="16"/>
  <c r="BB46"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L46" i="16"/>
  <c r="J46" i="16"/>
  <c r="BE44" i="16"/>
  <c r="BD44" i="16"/>
  <c r="BC44" i="16"/>
  <c r="BB44" i="16"/>
  <c r="BA44" i="16"/>
  <c r="AZ44"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L44" i="16"/>
  <c r="J44"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L42" i="16"/>
  <c r="J42"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L40" i="16"/>
  <c r="J40"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L38" i="16"/>
  <c r="J38"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L36" i="16"/>
  <c r="J36"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L34" i="16"/>
  <c r="J34"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L32" i="16"/>
  <c r="J32"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L30" i="16"/>
  <c r="J30"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L28" i="16"/>
  <c r="J28"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L26" i="16"/>
  <c r="J26"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L24" i="16"/>
  <c r="J24"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L22" i="16"/>
  <c r="J22" i="16"/>
  <c r="B21" i="16"/>
  <c r="B23" i="16" s="1"/>
  <c r="B25" i="16" s="1"/>
  <c r="B27" i="16" s="1"/>
  <c r="B29" i="16" s="1"/>
  <c r="B31" i="16" s="1"/>
  <c r="B33" i="16" s="1"/>
  <c r="B35" i="16" s="1"/>
  <c r="B37" i="16" s="1"/>
  <c r="B39" i="16" s="1"/>
  <c r="B41" i="16" s="1"/>
  <c r="B43" i="16" s="1"/>
  <c r="B45" i="16" s="1"/>
  <c r="B47" i="16" s="1"/>
  <c r="B49" i="16" s="1"/>
  <c r="B51" i="16" s="1"/>
  <c r="B53" i="16" s="1"/>
  <c r="B55" i="16" s="1"/>
  <c r="B57" i="16" s="1"/>
  <c r="B59" i="16" s="1"/>
  <c r="B61" i="16" s="1"/>
  <c r="B63" i="16" s="1"/>
  <c r="B65" i="16" s="1"/>
  <c r="B67" i="16" s="1"/>
  <c r="B69" i="16" s="1"/>
  <c r="B71" i="16" s="1"/>
  <c r="B73" i="16" s="1"/>
  <c r="B75" i="16" s="1"/>
  <c r="B77" i="16" s="1"/>
  <c r="B79" i="16" s="1"/>
  <c r="B81" i="16" s="1"/>
  <c r="B83" i="16" s="1"/>
  <c r="B85" i="16" s="1"/>
  <c r="B87" i="16" s="1"/>
  <c r="B89" i="16" s="1"/>
  <c r="B91" i="16" s="1"/>
  <c r="B93" i="16" s="1"/>
  <c r="B95" i="16" s="1"/>
  <c r="B97" i="16" s="1"/>
  <c r="B99" i="16" s="1"/>
  <c r="B101" i="16" s="1"/>
  <c r="B103" i="16" s="1"/>
  <c r="B105" i="16" s="1"/>
  <c r="B107" i="16" s="1"/>
  <c r="B109" i="16" s="1"/>
  <c r="B111" i="16" s="1"/>
  <c r="B113" i="16" s="1"/>
  <c r="B115" i="16" s="1"/>
  <c r="B117" i="16" s="1"/>
  <c r="B119" i="16" s="1"/>
  <c r="B121" i="16" s="1"/>
  <c r="B123" i="16" s="1"/>
  <c r="B125" i="16" s="1"/>
  <c r="B127" i="16" s="1"/>
  <c r="B129" i="16" s="1"/>
  <c r="B131" i="16" s="1"/>
  <c r="B133" i="16" s="1"/>
  <c r="B135" i="16" s="1"/>
  <c r="B137" i="16" s="1"/>
  <c r="B139" i="16" s="1"/>
  <c r="B141" i="16" s="1"/>
  <c r="B143" i="16" s="1"/>
  <c r="B145" i="16" s="1"/>
  <c r="B147" i="16" s="1"/>
  <c r="B149" i="16" s="1"/>
  <c r="B151" i="16" s="1"/>
  <c r="B153" i="16" s="1"/>
  <c r="B155" i="16" s="1"/>
  <c r="B157" i="16" s="1"/>
  <c r="B159" i="16" s="1"/>
  <c r="B161" i="16" s="1"/>
  <c r="B163" i="16" s="1"/>
  <c r="B165" i="16" s="1"/>
  <c r="B167" i="16" s="1"/>
  <c r="B169" i="16" s="1"/>
  <c r="B171" i="16" s="1"/>
  <c r="B173" i="16" s="1"/>
  <c r="B175" i="16" s="1"/>
  <c r="B177" i="16" s="1"/>
  <c r="B179" i="16" s="1"/>
  <c r="B181" i="16" s="1"/>
  <c r="B183" i="16" s="1"/>
  <c r="B185" i="16" s="1"/>
  <c r="B187" i="16" s="1"/>
  <c r="B189" i="16" s="1"/>
  <c r="B191" i="16" s="1"/>
  <c r="B193" i="16" s="1"/>
  <c r="B195" i="16" s="1"/>
  <c r="B197" i="16" s="1"/>
  <c r="B199" i="16" s="1"/>
  <c r="B201" i="16" s="1"/>
  <c r="B203" i="16" s="1"/>
  <c r="B205" i="16" s="1"/>
  <c r="B207" i="16" s="1"/>
  <c r="B209" i="16" s="1"/>
  <c r="B211" i="16" s="1"/>
  <c r="B213" i="16" s="1"/>
  <c r="B215" i="16" s="1"/>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L20" i="16"/>
  <c r="J20"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L18" i="16"/>
  <c r="J18" i="16"/>
  <c r="B17" i="16"/>
  <c r="B19" i="16" s="1"/>
  <c r="BE14" i="16"/>
  <c r="BE15" i="16" s="1"/>
  <c r="BE16" i="16" s="1"/>
  <c r="BD14" i="16"/>
  <c r="BD15" i="16" s="1"/>
  <c r="BD16" i="16" s="1"/>
  <c r="BC14" i="16"/>
  <c r="BC15" i="16" s="1"/>
  <c r="BC16" i="16" s="1"/>
  <c r="BF12" i="16"/>
  <c r="AJ2" i="16"/>
  <c r="BA15" i="16" s="1"/>
  <c r="BA16" i="16" s="1"/>
  <c r="AA250" i="15"/>
  <c r="AK250" i="15" s="1"/>
  <c r="AF255" i="15" s="1"/>
  <c r="P250" i="15"/>
  <c r="P249" i="15"/>
  <c r="R247" i="15"/>
  <c r="K249" i="15" s="1"/>
  <c r="AM245" i="15"/>
  <c r="AA255" i="15" s="1"/>
  <c r="AJ245" i="15"/>
  <c r="AH245" i="15"/>
  <c r="W245" i="15"/>
  <c r="K255" i="15" s="1"/>
  <c r="T245" i="15"/>
  <c r="K250" i="15" s="1"/>
  <c r="U250" i="15" s="1"/>
  <c r="P255" i="15" s="1"/>
  <c r="R245" i="15"/>
  <c r="AA231" i="15"/>
  <c r="P231" i="15"/>
  <c r="AF230" i="15"/>
  <c r="AA230" i="15"/>
  <c r="P230" i="15"/>
  <c r="K230" i="15"/>
  <c r="AH228" i="15"/>
  <c r="AF250" i="15" s="1"/>
  <c r="AM226" i="15"/>
  <c r="AA236" i="15" s="1"/>
  <c r="AJ226" i="15"/>
  <c r="AH226" i="15"/>
  <c r="W226" i="15"/>
  <c r="K236" i="15" s="1"/>
  <c r="T226" i="15"/>
  <c r="K231" i="15" s="1"/>
  <c r="U231" i="15" s="1"/>
  <c r="P236" i="15" s="1"/>
  <c r="R226" i="15"/>
  <c r="BA216" i="15"/>
  <c r="AZ216" i="15"/>
  <c r="AY216" i="15"/>
  <c r="AX216" i="15"/>
  <c r="AW216" i="15"/>
  <c r="AV216" i="15"/>
  <c r="AU216" i="15"/>
  <c r="AT216" i="15"/>
  <c r="AS216" i="15"/>
  <c r="AR216" i="15"/>
  <c r="AQ216" i="15"/>
  <c r="AP216" i="15"/>
  <c r="AO216" i="15"/>
  <c r="AN216" i="15"/>
  <c r="AM216" i="15"/>
  <c r="AL216" i="15"/>
  <c r="AK216" i="15"/>
  <c r="AJ216" i="15"/>
  <c r="AI216" i="15"/>
  <c r="AH216" i="15"/>
  <c r="AG216" i="15"/>
  <c r="AF216" i="15"/>
  <c r="AE216" i="15"/>
  <c r="AD216" i="15"/>
  <c r="AC216" i="15"/>
  <c r="AB216" i="15"/>
  <c r="AA216" i="15"/>
  <c r="Z216" i="15"/>
  <c r="Y216" i="15"/>
  <c r="X216" i="15"/>
  <c r="W216" i="15"/>
  <c r="H216" i="15"/>
  <c r="F216" i="15"/>
  <c r="BA214" i="15"/>
  <c r="AZ214" i="15"/>
  <c r="AY214" i="15"/>
  <c r="AX214" i="15"/>
  <c r="AW214" i="15"/>
  <c r="AV214" i="15"/>
  <c r="AU214" i="15"/>
  <c r="AT214" i="15"/>
  <c r="AS214" i="15"/>
  <c r="AR214" i="15"/>
  <c r="AQ214" i="15"/>
  <c r="AP214" i="15"/>
  <c r="AO214" i="15"/>
  <c r="AN214" i="15"/>
  <c r="AM214" i="15"/>
  <c r="AL214" i="15"/>
  <c r="AK214" i="15"/>
  <c r="AJ214" i="15"/>
  <c r="AI214" i="15"/>
  <c r="AH214" i="15"/>
  <c r="AG214" i="15"/>
  <c r="AF214" i="15"/>
  <c r="AE214" i="15"/>
  <c r="AD214" i="15"/>
  <c r="AC214" i="15"/>
  <c r="AB214" i="15"/>
  <c r="AA214" i="15"/>
  <c r="Z214" i="15"/>
  <c r="Y214" i="15"/>
  <c r="X214" i="15"/>
  <c r="W214" i="15"/>
  <c r="H214" i="15"/>
  <c r="F214" i="15"/>
  <c r="BA212" i="15"/>
  <c r="AZ212" i="15"/>
  <c r="AY212" i="15"/>
  <c r="AX212" i="15"/>
  <c r="AW212" i="15"/>
  <c r="AV212" i="15"/>
  <c r="AU212" i="15"/>
  <c r="AT212" i="15"/>
  <c r="AS212" i="15"/>
  <c r="AR212" i="15"/>
  <c r="AQ212" i="15"/>
  <c r="AP212" i="15"/>
  <c r="AO212" i="15"/>
  <c r="AN212" i="15"/>
  <c r="AM212" i="15"/>
  <c r="AL212" i="15"/>
  <c r="AK212" i="15"/>
  <c r="AJ212" i="15"/>
  <c r="AI212" i="15"/>
  <c r="AH212" i="15"/>
  <c r="AG212" i="15"/>
  <c r="AF212" i="15"/>
  <c r="AE212" i="15"/>
  <c r="AD212" i="15"/>
  <c r="AC212" i="15"/>
  <c r="AB212" i="15"/>
  <c r="AA212" i="15"/>
  <c r="Z212" i="15"/>
  <c r="Y212" i="15"/>
  <c r="X212" i="15"/>
  <c r="W212" i="15"/>
  <c r="H212" i="15"/>
  <c r="F212" i="15"/>
  <c r="BA210" i="15"/>
  <c r="AZ210" i="15"/>
  <c r="AY210" i="15"/>
  <c r="AX210" i="15"/>
  <c r="AW210" i="15"/>
  <c r="AV210" i="15"/>
  <c r="AU210" i="15"/>
  <c r="AT210" i="15"/>
  <c r="AS210" i="15"/>
  <c r="AR210" i="15"/>
  <c r="AQ210" i="15"/>
  <c r="AP210" i="15"/>
  <c r="AO210" i="15"/>
  <c r="AN210" i="15"/>
  <c r="AM210" i="15"/>
  <c r="AL210" i="15"/>
  <c r="AK210" i="15"/>
  <c r="AJ210" i="15"/>
  <c r="AI210" i="15"/>
  <c r="AH210" i="15"/>
  <c r="AG210" i="15"/>
  <c r="AF210" i="15"/>
  <c r="AE210" i="15"/>
  <c r="AD210" i="15"/>
  <c r="AC210" i="15"/>
  <c r="AB210" i="15"/>
  <c r="AA210" i="15"/>
  <c r="Z210" i="15"/>
  <c r="Y210" i="15"/>
  <c r="X210" i="15"/>
  <c r="W210" i="15"/>
  <c r="H210" i="15"/>
  <c r="F210" i="15"/>
  <c r="BA208" i="15"/>
  <c r="AZ208" i="15"/>
  <c r="AY208" i="15"/>
  <c r="AX208" i="15"/>
  <c r="AW208" i="15"/>
  <c r="AV208" i="15"/>
  <c r="AU208" i="15"/>
  <c r="AT208" i="15"/>
  <c r="AS208" i="15"/>
  <c r="AR208" i="15"/>
  <c r="AQ208" i="15"/>
  <c r="AP208" i="15"/>
  <c r="AO208" i="15"/>
  <c r="AN208" i="15"/>
  <c r="AM208" i="15"/>
  <c r="AL208" i="15"/>
  <c r="AK208" i="15"/>
  <c r="AJ208" i="15"/>
  <c r="AI208" i="15"/>
  <c r="AH208" i="15"/>
  <c r="AG208" i="15"/>
  <c r="AF208" i="15"/>
  <c r="AE208" i="15"/>
  <c r="AD208" i="15"/>
  <c r="AC208" i="15"/>
  <c r="AB208" i="15"/>
  <c r="AA208" i="15"/>
  <c r="Z208" i="15"/>
  <c r="Y208" i="15"/>
  <c r="X208" i="15"/>
  <c r="W208" i="15"/>
  <c r="H208" i="15"/>
  <c r="F208" i="15"/>
  <c r="BA206" i="15"/>
  <c r="AZ206" i="15"/>
  <c r="AY206" i="15"/>
  <c r="AX206" i="15"/>
  <c r="AW206" i="15"/>
  <c r="AV206" i="15"/>
  <c r="AU206" i="15"/>
  <c r="AT206" i="15"/>
  <c r="AS206" i="15"/>
  <c r="AR206" i="15"/>
  <c r="AQ206" i="15"/>
  <c r="AP206" i="15"/>
  <c r="AO206" i="15"/>
  <c r="AN206" i="15"/>
  <c r="AM206" i="15"/>
  <c r="AL206" i="15"/>
  <c r="AK206" i="15"/>
  <c r="AJ206" i="15"/>
  <c r="AI206" i="15"/>
  <c r="AH206" i="15"/>
  <c r="AG206" i="15"/>
  <c r="AF206" i="15"/>
  <c r="AE206" i="15"/>
  <c r="AD206" i="15"/>
  <c r="AC206" i="15"/>
  <c r="AB206" i="15"/>
  <c r="AA206" i="15"/>
  <c r="Z206" i="15"/>
  <c r="Y206" i="15"/>
  <c r="X206" i="15"/>
  <c r="W206" i="15"/>
  <c r="H206" i="15"/>
  <c r="F206" i="15"/>
  <c r="BA204" i="15"/>
  <c r="AZ204" i="15"/>
  <c r="AY204" i="15"/>
  <c r="AX204" i="15"/>
  <c r="AW204" i="15"/>
  <c r="AV204" i="15"/>
  <c r="AU204" i="15"/>
  <c r="AT204" i="15"/>
  <c r="AS204" i="15"/>
  <c r="AR204" i="15"/>
  <c r="AQ204" i="15"/>
  <c r="AP204" i="15"/>
  <c r="AO204" i="15"/>
  <c r="AN204" i="15"/>
  <c r="AM204" i="15"/>
  <c r="AL204" i="15"/>
  <c r="AK204" i="15"/>
  <c r="AJ204" i="15"/>
  <c r="AI204" i="15"/>
  <c r="AH204" i="15"/>
  <c r="AG204" i="15"/>
  <c r="AF204" i="15"/>
  <c r="AE204" i="15"/>
  <c r="AD204" i="15"/>
  <c r="AC204" i="15"/>
  <c r="AB204" i="15"/>
  <c r="AA204" i="15"/>
  <c r="Z204" i="15"/>
  <c r="Y204" i="15"/>
  <c r="X204" i="15"/>
  <c r="W204" i="15"/>
  <c r="H204" i="15"/>
  <c r="F204" i="15"/>
  <c r="BA202" i="15"/>
  <c r="AZ202" i="15"/>
  <c r="AY202" i="15"/>
  <c r="AX202" i="15"/>
  <c r="AW202" i="15"/>
  <c r="AV202" i="15"/>
  <c r="AU202" i="15"/>
  <c r="AT202" i="15"/>
  <c r="AS202" i="15"/>
  <c r="AR202" i="15"/>
  <c r="AQ202" i="15"/>
  <c r="AP202" i="15"/>
  <c r="AO202" i="15"/>
  <c r="AN202" i="15"/>
  <c r="AM202" i="15"/>
  <c r="AL202" i="15"/>
  <c r="AK202" i="15"/>
  <c r="AJ202" i="15"/>
  <c r="AI202" i="15"/>
  <c r="AH202" i="15"/>
  <c r="AG202" i="15"/>
  <c r="AF202" i="15"/>
  <c r="AE202" i="15"/>
  <c r="AD202" i="15"/>
  <c r="AC202" i="15"/>
  <c r="AB202" i="15"/>
  <c r="AA202" i="15"/>
  <c r="Z202" i="15"/>
  <c r="Y202" i="15"/>
  <c r="X202" i="15"/>
  <c r="W202" i="15"/>
  <c r="H202" i="15"/>
  <c r="F202" i="15"/>
  <c r="BA200" i="15"/>
  <c r="AZ200" i="15"/>
  <c r="AY200" i="15"/>
  <c r="AX200" i="15"/>
  <c r="AW200" i="15"/>
  <c r="AV200" i="15"/>
  <c r="AU200" i="15"/>
  <c r="AT200" i="15"/>
  <c r="AS200" i="15"/>
  <c r="AR200" i="15"/>
  <c r="AQ200" i="15"/>
  <c r="AP200" i="15"/>
  <c r="AO200" i="15"/>
  <c r="AN200" i="15"/>
  <c r="AM200" i="15"/>
  <c r="AL200" i="15"/>
  <c r="AK200" i="15"/>
  <c r="AJ200" i="15"/>
  <c r="AI200" i="15"/>
  <c r="AH200" i="15"/>
  <c r="AG200" i="15"/>
  <c r="AF200" i="15"/>
  <c r="AE200" i="15"/>
  <c r="AD200" i="15"/>
  <c r="AC200" i="15"/>
  <c r="AB200" i="15"/>
  <c r="AA200" i="15"/>
  <c r="Z200" i="15"/>
  <c r="Y200" i="15"/>
  <c r="X200" i="15"/>
  <c r="W200" i="15"/>
  <c r="H200" i="15"/>
  <c r="F200" i="15"/>
  <c r="BA198" i="15"/>
  <c r="AZ198" i="15"/>
  <c r="AY198" i="15"/>
  <c r="AX198" i="15"/>
  <c r="AW198" i="15"/>
  <c r="AV198" i="15"/>
  <c r="AU198" i="15"/>
  <c r="AT198" i="15"/>
  <c r="AS198" i="15"/>
  <c r="AR198" i="15"/>
  <c r="AQ198" i="15"/>
  <c r="AP198" i="15"/>
  <c r="AO198" i="15"/>
  <c r="AN198" i="15"/>
  <c r="AM198" i="15"/>
  <c r="AL198" i="15"/>
  <c r="AK198" i="15"/>
  <c r="AJ198" i="15"/>
  <c r="AI198" i="15"/>
  <c r="AH198" i="15"/>
  <c r="AG198" i="15"/>
  <c r="AF198" i="15"/>
  <c r="AE198" i="15"/>
  <c r="AD198" i="15"/>
  <c r="AC198" i="15"/>
  <c r="AB198" i="15"/>
  <c r="AA198" i="15"/>
  <c r="Z198" i="15"/>
  <c r="Y198" i="15"/>
  <c r="X198" i="15"/>
  <c r="W198" i="15"/>
  <c r="H198" i="15"/>
  <c r="F198" i="15"/>
  <c r="BA196" i="15"/>
  <c r="AZ196" i="15"/>
  <c r="AY196" i="15"/>
  <c r="AX196" i="15"/>
  <c r="AW196" i="15"/>
  <c r="AV196" i="15"/>
  <c r="AU196" i="15"/>
  <c r="AT196" i="15"/>
  <c r="AS196" i="15"/>
  <c r="AR196" i="15"/>
  <c r="AQ196" i="15"/>
  <c r="AP196" i="15"/>
  <c r="AO196" i="15"/>
  <c r="AN196" i="15"/>
  <c r="AM196" i="15"/>
  <c r="AL196" i="15"/>
  <c r="AK196" i="15"/>
  <c r="AJ196" i="15"/>
  <c r="AI196" i="15"/>
  <c r="AH196" i="15"/>
  <c r="AG196" i="15"/>
  <c r="AF196" i="15"/>
  <c r="AE196" i="15"/>
  <c r="AD196" i="15"/>
  <c r="AC196" i="15"/>
  <c r="AB196" i="15"/>
  <c r="AA196" i="15"/>
  <c r="Z196" i="15"/>
  <c r="Y196" i="15"/>
  <c r="X196" i="15"/>
  <c r="W196" i="15"/>
  <c r="H196" i="15"/>
  <c r="F196" i="15"/>
  <c r="BA194" i="15"/>
  <c r="AZ194" i="15"/>
  <c r="AY194" i="15"/>
  <c r="AX194" i="15"/>
  <c r="AW194" i="15"/>
  <c r="AV194" i="15"/>
  <c r="AU194" i="15"/>
  <c r="AT194" i="15"/>
  <c r="AS194" i="15"/>
  <c r="AR194" i="15"/>
  <c r="AQ194" i="15"/>
  <c r="AP194" i="15"/>
  <c r="AO194" i="15"/>
  <c r="AN194" i="15"/>
  <c r="AM194" i="15"/>
  <c r="AL194" i="15"/>
  <c r="AK194" i="15"/>
  <c r="AJ194" i="15"/>
  <c r="AI194" i="15"/>
  <c r="AH194" i="15"/>
  <c r="AG194" i="15"/>
  <c r="AF194" i="15"/>
  <c r="AE194" i="15"/>
  <c r="AD194" i="15"/>
  <c r="AC194" i="15"/>
  <c r="AB194" i="15"/>
  <c r="AA194" i="15"/>
  <c r="Z194" i="15"/>
  <c r="Y194" i="15"/>
  <c r="X194" i="15"/>
  <c r="W194" i="15"/>
  <c r="H194" i="15"/>
  <c r="F194" i="15"/>
  <c r="BA192" i="15"/>
  <c r="AZ192" i="15"/>
  <c r="AY192" i="15"/>
  <c r="AX192" i="15"/>
  <c r="AW192" i="15"/>
  <c r="AV192" i="15"/>
  <c r="AU192" i="15"/>
  <c r="AT192" i="15"/>
  <c r="AS192" i="15"/>
  <c r="AR192" i="15"/>
  <c r="AQ192" i="15"/>
  <c r="AP192" i="15"/>
  <c r="AO192" i="15"/>
  <c r="AN192" i="15"/>
  <c r="AM192" i="15"/>
  <c r="AL192" i="15"/>
  <c r="AK192" i="15"/>
  <c r="AJ192" i="15"/>
  <c r="AI192" i="15"/>
  <c r="AH192" i="15"/>
  <c r="AG192" i="15"/>
  <c r="AF192" i="15"/>
  <c r="AE192" i="15"/>
  <c r="AD192" i="15"/>
  <c r="AC192" i="15"/>
  <c r="AB192" i="15"/>
  <c r="AA192" i="15"/>
  <c r="Z192" i="15"/>
  <c r="Y192" i="15"/>
  <c r="X192" i="15"/>
  <c r="W192" i="15"/>
  <c r="H192" i="15"/>
  <c r="F192" i="15"/>
  <c r="BA190" i="15"/>
  <c r="AZ190" i="15"/>
  <c r="AY190" i="15"/>
  <c r="AX190" i="15"/>
  <c r="AW190" i="15"/>
  <c r="AV190" i="15"/>
  <c r="AU190" i="15"/>
  <c r="AT190" i="15"/>
  <c r="AS190" i="15"/>
  <c r="AR190" i="15"/>
  <c r="AQ190" i="15"/>
  <c r="AP190" i="15"/>
  <c r="AO190" i="15"/>
  <c r="AN190" i="15"/>
  <c r="AM190" i="15"/>
  <c r="AL190" i="15"/>
  <c r="AK190" i="15"/>
  <c r="AJ190" i="15"/>
  <c r="AI190" i="15"/>
  <c r="AH190" i="15"/>
  <c r="AG190" i="15"/>
  <c r="AF190" i="15"/>
  <c r="AE190" i="15"/>
  <c r="AD190" i="15"/>
  <c r="AC190" i="15"/>
  <c r="AB190" i="15"/>
  <c r="AA190" i="15"/>
  <c r="Z190" i="15"/>
  <c r="Y190" i="15"/>
  <c r="X190" i="15"/>
  <c r="W190" i="15"/>
  <c r="H190" i="15"/>
  <c r="F190" i="15"/>
  <c r="BA188" i="15"/>
  <c r="AZ188" i="15"/>
  <c r="AY188" i="15"/>
  <c r="AX188" i="15"/>
  <c r="AW188" i="15"/>
  <c r="AV188" i="15"/>
  <c r="AU188" i="15"/>
  <c r="AT188" i="15"/>
  <c r="AS188" i="15"/>
  <c r="AR188" i="15"/>
  <c r="AQ188" i="15"/>
  <c r="AP188" i="15"/>
  <c r="AO188" i="15"/>
  <c r="AN188" i="15"/>
  <c r="AM188" i="15"/>
  <c r="AL188" i="15"/>
  <c r="AK188" i="15"/>
  <c r="AJ188" i="15"/>
  <c r="AI188" i="15"/>
  <c r="AH188" i="15"/>
  <c r="AG188" i="15"/>
  <c r="AF188" i="15"/>
  <c r="AE188" i="15"/>
  <c r="AD188" i="15"/>
  <c r="AC188" i="15"/>
  <c r="AB188" i="15"/>
  <c r="AA188" i="15"/>
  <c r="Z188" i="15"/>
  <c r="Y188" i="15"/>
  <c r="X188" i="15"/>
  <c r="W188" i="15"/>
  <c r="H188" i="15"/>
  <c r="F188" i="15"/>
  <c r="BA186" i="15"/>
  <c r="AZ186" i="15"/>
  <c r="AY186" i="15"/>
  <c r="AX186" i="15"/>
  <c r="AW186" i="15"/>
  <c r="AV186" i="15"/>
  <c r="AU186" i="15"/>
  <c r="AT186" i="15"/>
  <c r="AS186" i="15"/>
  <c r="AR186" i="15"/>
  <c r="AQ186" i="15"/>
  <c r="AP186" i="15"/>
  <c r="AO186" i="15"/>
  <c r="AN186" i="15"/>
  <c r="AM186" i="15"/>
  <c r="AL186" i="15"/>
  <c r="AK186" i="15"/>
  <c r="AJ186" i="15"/>
  <c r="AI186" i="15"/>
  <c r="AH186" i="15"/>
  <c r="AG186" i="15"/>
  <c r="AF186" i="15"/>
  <c r="AE186" i="15"/>
  <c r="AD186" i="15"/>
  <c r="AC186" i="15"/>
  <c r="AB186" i="15"/>
  <c r="AA186" i="15"/>
  <c r="Z186" i="15"/>
  <c r="Y186" i="15"/>
  <c r="X186" i="15"/>
  <c r="W186" i="15"/>
  <c r="H186" i="15"/>
  <c r="F186" i="15"/>
  <c r="BA184" i="15"/>
  <c r="AZ184" i="15"/>
  <c r="AY184" i="15"/>
  <c r="AX184" i="15"/>
  <c r="AW184" i="15"/>
  <c r="AV184" i="15"/>
  <c r="AU184" i="15"/>
  <c r="AT184" i="15"/>
  <c r="AS184" i="15"/>
  <c r="AR184" i="15"/>
  <c r="AQ184" i="15"/>
  <c r="AP184" i="15"/>
  <c r="AO184" i="15"/>
  <c r="AN184" i="15"/>
  <c r="AM184" i="15"/>
  <c r="AL184" i="15"/>
  <c r="AK184" i="15"/>
  <c r="AJ184" i="15"/>
  <c r="AI184" i="15"/>
  <c r="AH184" i="15"/>
  <c r="AG184" i="15"/>
  <c r="AF184" i="15"/>
  <c r="AE184" i="15"/>
  <c r="AD184" i="15"/>
  <c r="AC184" i="15"/>
  <c r="AB184" i="15"/>
  <c r="AA184" i="15"/>
  <c r="Z184" i="15"/>
  <c r="Y184" i="15"/>
  <c r="X184" i="15"/>
  <c r="W184" i="15"/>
  <c r="H184" i="15"/>
  <c r="F184" i="15"/>
  <c r="BA182" i="15"/>
  <c r="AZ182" i="15"/>
  <c r="AY182" i="15"/>
  <c r="AX182" i="15"/>
  <c r="AW182" i="15"/>
  <c r="AV182" i="15"/>
  <c r="AU182" i="15"/>
  <c r="AT182" i="15"/>
  <c r="AS182" i="15"/>
  <c r="AR182" i="15"/>
  <c r="AQ182" i="15"/>
  <c r="AP182" i="15"/>
  <c r="AO182" i="15"/>
  <c r="AN182" i="15"/>
  <c r="AM182" i="15"/>
  <c r="AL182" i="15"/>
  <c r="AK182" i="15"/>
  <c r="AJ182" i="15"/>
  <c r="AI182" i="15"/>
  <c r="AH182" i="15"/>
  <c r="AG182" i="15"/>
  <c r="AF182" i="15"/>
  <c r="AE182" i="15"/>
  <c r="AD182" i="15"/>
  <c r="AC182" i="15"/>
  <c r="AB182" i="15"/>
  <c r="AA182" i="15"/>
  <c r="Z182" i="15"/>
  <c r="Y182" i="15"/>
  <c r="X182" i="15"/>
  <c r="W182" i="15"/>
  <c r="H182" i="15"/>
  <c r="F182" i="15"/>
  <c r="BA180" i="15"/>
  <c r="AZ180" i="15"/>
  <c r="AY180" i="15"/>
  <c r="AX180" i="15"/>
  <c r="AW180" i="15"/>
  <c r="AV180" i="15"/>
  <c r="AU180" i="15"/>
  <c r="AT180" i="15"/>
  <c r="AS180" i="15"/>
  <c r="AR180" i="15"/>
  <c r="AQ180" i="15"/>
  <c r="AP180" i="15"/>
  <c r="AO180" i="15"/>
  <c r="AN180" i="15"/>
  <c r="AM180" i="15"/>
  <c r="AL180" i="15"/>
  <c r="AK180" i="15"/>
  <c r="AJ180" i="15"/>
  <c r="AI180" i="15"/>
  <c r="AH180" i="15"/>
  <c r="AG180" i="15"/>
  <c r="AF180" i="15"/>
  <c r="AE180" i="15"/>
  <c r="AD180" i="15"/>
  <c r="AC180" i="15"/>
  <c r="AB180" i="15"/>
  <c r="AA180" i="15"/>
  <c r="Z180" i="15"/>
  <c r="Y180" i="15"/>
  <c r="X180" i="15"/>
  <c r="W180" i="15"/>
  <c r="H180" i="15"/>
  <c r="F180" i="15"/>
  <c r="BA178" i="15"/>
  <c r="AZ178" i="15"/>
  <c r="AY178" i="15"/>
  <c r="AX178" i="15"/>
  <c r="AW178" i="15"/>
  <c r="AV178" i="15"/>
  <c r="AU178" i="15"/>
  <c r="AT178" i="15"/>
  <c r="AS178" i="15"/>
  <c r="AR178" i="15"/>
  <c r="AQ178" i="15"/>
  <c r="AP178" i="15"/>
  <c r="AO178" i="15"/>
  <c r="AN178" i="15"/>
  <c r="AM178" i="15"/>
  <c r="AL178" i="15"/>
  <c r="AK178" i="15"/>
  <c r="AJ178" i="15"/>
  <c r="AI178" i="15"/>
  <c r="AH178" i="15"/>
  <c r="AG178" i="15"/>
  <c r="AF178" i="15"/>
  <c r="AE178" i="15"/>
  <c r="AD178" i="15"/>
  <c r="AC178" i="15"/>
  <c r="AB178" i="15"/>
  <c r="AA178" i="15"/>
  <c r="Z178" i="15"/>
  <c r="Y178" i="15"/>
  <c r="X178" i="15"/>
  <c r="W178" i="15"/>
  <c r="H178" i="15"/>
  <c r="F178" i="15"/>
  <c r="BA176" i="15"/>
  <c r="AZ176" i="15"/>
  <c r="AY176" i="15"/>
  <c r="AX176" i="15"/>
  <c r="AW176" i="15"/>
  <c r="AV176" i="15"/>
  <c r="AU176" i="15"/>
  <c r="AT176" i="15"/>
  <c r="AS176" i="15"/>
  <c r="AR176" i="15"/>
  <c r="AQ176" i="15"/>
  <c r="AP176" i="15"/>
  <c r="AO176" i="15"/>
  <c r="AN176" i="15"/>
  <c r="AM176" i="15"/>
  <c r="AL176" i="15"/>
  <c r="AK176" i="15"/>
  <c r="AJ176" i="15"/>
  <c r="AI176" i="15"/>
  <c r="AH176" i="15"/>
  <c r="AG176" i="15"/>
  <c r="AF176" i="15"/>
  <c r="AE176" i="15"/>
  <c r="AD176" i="15"/>
  <c r="AC176" i="15"/>
  <c r="AB176" i="15"/>
  <c r="AA176" i="15"/>
  <c r="Z176" i="15"/>
  <c r="Y176" i="15"/>
  <c r="X176" i="15"/>
  <c r="W176" i="15"/>
  <c r="H176" i="15"/>
  <c r="F176" i="15"/>
  <c r="BA174" i="15"/>
  <c r="AZ174" i="15"/>
  <c r="AY174" i="15"/>
  <c r="AX174" i="15"/>
  <c r="AW174" i="15"/>
  <c r="AV174" i="15"/>
  <c r="AU174" i="15"/>
  <c r="AT174" i="15"/>
  <c r="AS174" i="15"/>
  <c r="AR174" i="15"/>
  <c r="AQ174" i="15"/>
  <c r="AP174" i="15"/>
  <c r="AO174" i="15"/>
  <c r="AN174" i="15"/>
  <c r="AM174" i="15"/>
  <c r="AL174" i="15"/>
  <c r="AK174" i="15"/>
  <c r="AJ174" i="15"/>
  <c r="AI174" i="15"/>
  <c r="AH174" i="15"/>
  <c r="AG174" i="15"/>
  <c r="AF174" i="15"/>
  <c r="AE174" i="15"/>
  <c r="AD174" i="15"/>
  <c r="AC174" i="15"/>
  <c r="AB174" i="15"/>
  <c r="AA174" i="15"/>
  <c r="Z174" i="15"/>
  <c r="Y174" i="15"/>
  <c r="X174" i="15"/>
  <c r="W174" i="15"/>
  <c r="H174" i="15"/>
  <c r="F174" i="15"/>
  <c r="BA172" i="15"/>
  <c r="AZ172" i="15"/>
  <c r="AY172" i="15"/>
  <c r="AX172" i="15"/>
  <c r="AW172" i="15"/>
  <c r="AV172" i="15"/>
  <c r="AU172" i="15"/>
  <c r="AT172" i="15"/>
  <c r="AS172" i="15"/>
  <c r="AR172" i="15"/>
  <c r="AQ172" i="15"/>
  <c r="AP172" i="15"/>
  <c r="AO172" i="15"/>
  <c r="AN172" i="15"/>
  <c r="AM172" i="15"/>
  <c r="AL172" i="15"/>
  <c r="AK172" i="15"/>
  <c r="AJ172" i="15"/>
  <c r="AI172" i="15"/>
  <c r="AH172" i="15"/>
  <c r="AG172" i="15"/>
  <c r="AF172" i="15"/>
  <c r="AE172" i="15"/>
  <c r="AD172" i="15"/>
  <c r="AC172" i="15"/>
  <c r="AB172" i="15"/>
  <c r="AA172" i="15"/>
  <c r="Z172" i="15"/>
  <c r="Y172" i="15"/>
  <c r="X172" i="15"/>
  <c r="W172" i="15"/>
  <c r="H172" i="15"/>
  <c r="F172" i="15"/>
  <c r="BA170" i="15"/>
  <c r="AZ170" i="15"/>
  <c r="AY170" i="15"/>
  <c r="AX170" i="15"/>
  <c r="AW170" i="15"/>
  <c r="AV170" i="15"/>
  <c r="AU170" i="15"/>
  <c r="AT170" i="15"/>
  <c r="AS170" i="15"/>
  <c r="AR170" i="15"/>
  <c r="AQ170" i="15"/>
  <c r="AP170" i="15"/>
  <c r="AO170" i="15"/>
  <c r="AN170" i="15"/>
  <c r="AM170" i="15"/>
  <c r="AL170" i="15"/>
  <c r="AK170" i="15"/>
  <c r="AJ170" i="15"/>
  <c r="AI170" i="15"/>
  <c r="AH170" i="15"/>
  <c r="AG170" i="15"/>
  <c r="AF170" i="15"/>
  <c r="AE170" i="15"/>
  <c r="AD170" i="15"/>
  <c r="AC170" i="15"/>
  <c r="AB170" i="15"/>
  <c r="AA170" i="15"/>
  <c r="Z170" i="15"/>
  <c r="Y170" i="15"/>
  <c r="X170" i="15"/>
  <c r="W170" i="15"/>
  <c r="H170" i="15"/>
  <c r="F170" i="15"/>
  <c r="BA168" i="15"/>
  <c r="AZ168" i="15"/>
  <c r="AY168" i="15"/>
  <c r="AX168" i="15"/>
  <c r="AW168" i="15"/>
  <c r="AV168" i="15"/>
  <c r="AU168" i="15"/>
  <c r="AT168" i="15"/>
  <c r="AS168" i="15"/>
  <c r="AR168" i="15"/>
  <c r="AQ168" i="15"/>
  <c r="AP168" i="15"/>
  <c r="AO168" i="15"/>
  <c r="AN168" i="15"/>
  <c r="AM168" i="15"/>
  <c r="AL168" i="15"/>
  <c r="AK168" i="15"/>
  <c r="AJ168" i="15"/>
  <c r="AI168" i="15"/>
  <c r="AH168" i="15"/>
  <c r="AG168" i="15"/>
  <c r="AF168" i="15"/>
  <c r="AE168" i="15"/>
  <c r="AD168" i="15"/>
  <c r="AC168" i="15"/>
  <c r="AB168" i="15"/>
  <c r="AA168" i="15"/>
  <c r="Z168" i="15"/>
  <c r="Y168" i="15"/>
  <c r="X168" i="15"/>
  <c r="W168" i="15"/>
  <c r="H168" i="15"/>
  <c r="F168" i="15"/>
  <c r="BA166" i="15"/>
  <c r="AZ166" i="15"/>
  <c r="AY166" i="15"/>
  <c r="AX166" i="15"/>
  <c r="AW166" i="15"/>
  <c r="AV166" i="15"/>
  <c r="AU166" i="15"/>
  <c r="AT166" i="15"/>
  <c r="AS166" i="15"/>
  <c r="AR166" i="15"/>
  <c r="AQ166" i="15"/>
  <c r="AP166" i="15"/>
  <c r="AO166" i="15"/>
  <c r="AN166" i="15"/>
  <c r="AM166" i="15"/>
  <c r="AL166" i="15"/>
  <c r="AK166" i="15"/>
  <c r="AJ166" i="15"/>
  <c r="AI166" i="15"/>
  <c r="AH166" i="15"/>
  <c r="AG166" i="15"/>
  <c r="AF166" i="15"/>
  <c r="AE166" i="15"/>
  <c r="AD166" i="15"/>
  <c r="AC166" i="15"/>
  <c r="AB166" i="15"/>
  <c r="AA166" i="15"/>
  <c r="Z166" i="15"/>
  <c r="Y166" i="15"/>
  <c r="X166" i="15"/>
  <c r="W166" i="15"/>
  <c r="H166" i="15"/>
  <c r="F166" i="15"/>
  <c r="BA164" i="15"/>
  <c r="AZ164" i="15"/>
  <c r="AY164" i="15"/>
  <c r="AX164" i="15"/>
  <c r="AW164"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X164" i="15"/>
  <c r="W164" i="15"/>
  <c r="H164" i="15"/>
  <c r="F164" i="15"/>
  <c r="BA162" i="15"/>
  <c r="AZ162" i="15"/>
  <c r="AY162" i="15"/>
  <c r="AX162" i="15"/>
  <c r="AW162" i="15"/>
  <c r="AV162" i="15"/>
  <c r="AU162" i="15"/>
  <c r="AT162" i="15"/>
  <c r="AS162" i="15"/>
  <c r="AR162" i="15"/>
  <c r="AQ162" i="15"/>
  <c r="AP162" i="15"/>
  <c r="AO162" i="15"/>
  <c r="AN162" i="15"/>
  <c r="AM162" i="15"/>
  <c r="AL162" i="15"/>
  <c r="AK162" i="15"/>
  <c r="AJ162" i="15"/>
  <c r="AI162" i="15"/>
  <c r="AH162" i="15"/>
  <c r="AG162" i="15"/>
  <c r="AF162" i="15"/>
  <c r="AE162" i="15"/>
  <c r="AD162" i="15"/>
  <c r="AC162" i="15"/>
  <c r="AB162" i="15"/>
  <c r="AA162" i="15"/>
  <c r="Z162" i="15"/>
  <c r="Y162" i="15"/>
  <c r="X162" i="15"/>
  <c r="W162" i="15"/>
  <c r="H162" i="15"/>
  <c r="F162"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H160" i="15"/>
  <c r="F160"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H158" i="15"/>
  <c r="F158"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H156" i="15"/>
  <c r="F156"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H154" i="15"/>
  <c r="F154"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H152" i="15"/>
  <c r="F152"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H150" i="15"/>
  <c r="F150"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H148" i="15"/>
  <c r="F148"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H146" i="15"/>
  <c r="F146"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H144" i="15"/>
  <c r="F144"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H142" i="15"/>
  <c r="F142"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H140" i="15"/>
  <c r="F140"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H138" i="15"/>
  <c r="F138"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H136" i="15"/>
  <c r="F136"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H134" i="15"/>
  <c r="F134"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H132" i="15"/>
  <c r="F132"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H130" i="15"/>
  <c r="F130"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H128" i="15"/>
  <c r="F128"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H126" i="15"/>
  <c r="F126"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H124" i="15"/>
  <c r="F124"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H122" i="15"/>
  <c r="F122"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H120" i="15"/>
  <c r="F120"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H118" i="15"/>
  <c r="F118"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H116" i="15"/>
  <c r="F116"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H114" i="15"/>
  <c r="F114"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H112" i="15"/>
  <c r="F112"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H110" i="15"/>
  <c r="F110"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H108" i="15"/>
  <c r="F108"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H106" i="15"/>
  <c r="F106"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H104" i="15"/>
  <c r="F104"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H102" i="15"/>
  <c r="F102"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H100" i="15"/>
  <c r="F100"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H98" i="15"/>
  <c r="F98"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H96" i="15"/>
  <c r="F96"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H94" i="15"/>
  <c r="F94"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H92" i="15"/>
  <c r="F92"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H90" i="15"/>
  <c r="F90"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H88" i="15"/>
  <c r="F88"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H86" i="15"/>
  <c r="F86"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H84" i="15"/>
  <c r="F84"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H82" i="15"/>
  <c r="F82"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H80" i="15"/>
  <c r="F80"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H78" i="15"/>
  <c r="F78"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H76" i="15"/>
  <c r="F76"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H74" i="15"/>
  <c r="F74"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H72" i="15"/>
  <c r="F72"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H70" i="15"/>
  <c r="F70"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H68" i="15"/>
  <c r="F68"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H66" i="15"/>
  <c r="F66"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H64" i="15"/>
  <c r="F64"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H62" i="15"/>
  <c r="F62"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H60" i="15"/>
  <c r="F60"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H58" i="15"/>
  <c r="F58"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H56" i="15"/>
  <c r="F56"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H54" i="15"/>
  <c r="F54"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H52" i="15"/>
  <c r="F52"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H50" i="15"/>
  <c r="F50"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H48" i="15"/>
  <c r="F48"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H46" i="15"/>
  <c r="F46"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H44" i="15"/>
  <c r="F44"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H42" i="15"/>
  <c r="F42"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H40" i="15"/>
  <c r="F40"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H38" i="15"/>
  <c r="F38"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H36" i="15"/>
  <c r="F36"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H34" i="15"/>
  <c r="F34"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H32" i="15"/>
  <c r="F32"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H30" i="15"/>
  <c r="F30"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H28" i="15"/>
  <c r="F28"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H26" i="15"/>
  <c r="F26"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H24" i="15"/>
  <c r="F24"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H22" i="15"/>
  <c r="F22"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H20" i="15"/>
  <c r="F20"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H18" i="15"/>
  <c r="F18" i="15"/>
  <c r="O222" i="15" s="1"/>
  <c r="B17" i="15"/>
  <c r="B19" i="15" s="1"/>
  <c r="B21" i="15" s="1"/>
  <c r="B23" i="15" s="1"/>
  <c r="B25" i="15" s="1"/>
  <c r="B27" i="15" s="1"/>
  <c r="B29" i="15" s="1"/>
  <c r="B31" i="15" s="1"/>
  <c r="B33" i="15" s="1"/>
  <c r="B35" i="15" s="1"/>
  <c r="B37" i="15" s="1"/>
  <c r="B39" i="15" s="1"/>
  <c r="B41" i="15" s="1"/>
  <c r="B43" i="15" s="1"/>
  <c r="B45" i="15" s="1"/>
  <c r="B47" i="15" s="1"/>
  <c r="B49" i="15" s="1"/>
  <c r="B51" i="15" s="1"/>
  <c r="B53" i="15" s="1"/>
  <c r="B55" i="15" s="1"/>
  <c r="B57" i="15" s="1"/>
  <c r="B59" i="15" s="1"/>
  <c r="B61" i="15" s="1"/>
  <c r="B63" i="15" s="1"/>
  <c r="B65" i="15" s="1"/>
  <c r="B67" i="15" s="1"/>
  <c r="B69" i="15" s="1"/>
  <c r="B71" i="15" s="1"/>
  <c r="B73" i="15" s="1"/>
  <c r="B75" i="15" s="1"/>
  <c r="B77" i="15" s="1"/>
  <c r="B79" i="15" s="1"/>
  <c r="B81" i="15" s="1"/>
  <c r="B83" i="15" s="1"/>
  <c r="B85" i="15" s="1"/>
  <c r="B87" i="15" s="1"/>
  <c r="B89" i="15" s="1"/>
  <c r="B91" i="15" s="1"/>
  <c r="B93" i="15" s="1"/>
  <c r="B95" i="15" s="1"/>
  <c r="B97" i="15" s="1"/>
  <c r="B99" i="15" s="1"/>
  <c r="B101" i="15" s="1"/>
  <c r="B103" i="15" s="1"/>
  <c r="B105" i="15" s="1"/>
  <c r="B107" i="15" s="1"/>
  <c r="B109" i="15" s="1"/>
  <c r="B111" i="15" s="1"/>
  <c r="B113" i="15" s="1"/>
  <c r="B115" i="15" s="1"/>
  <c r="B117" i="15" s="1"/>
  <c r="B119" i="15" s="1"/>
  <c r="B121" i="15" s="1"/>
  <c r="B123" i="15" s="1"/>
  <c r="B125" i="15" s="1"/>
  <c r="B127" i="15" s="1"/>
  <c r="B129" i="15" s="1"/>
  <c r="B131" i="15" s="1"/>
  <c r="B133" i="15" s="1"/>
  <c r="B135" i="15" s="1"/>
  <c r="B137" i="15" s="1"/>
  <c r="B139" i="15" s="1"/>
  <c r="B141" i="15" s="1"/>
  <c r="B143" i="15" s="1"/>
  <c r="B145" i="15" s="1"/>
  <c r="B147" i="15" s="1"/>
  <c r="B149" i="15" s="1"/>
  <c r="B151" i="15" s="1"/>
  <c r="B153" i="15" s="1"/>
  <c r="B155" i="15" s="1"/>
  <c r="B157" i="15" s="1"/>
  <c r="B159" i="15" s="1"/>
  <c r="B161" i="15" s="1"/>
  <c r="B163" i="15" s="1"/>
  <c r="B165" i="15" s="1"/>
  <c r="B167" i="15" s="1"/>
  <c r="B169" i="15" s="1"/>
  <c r="B171" i="15" s="1"/>
  <c r="B173" i="15" s="1"/>
  <c r="B175" i="15" s="1"/>
  <c r="B177" i="15" s="1"/>
  <c r="B179" i="15" s="1"/>
  <c r="B181" i="15" s="1"/>
  <c r="B183" i="15" s="1"/>
  <c r="B185" i="15" s="1"/>
  <c r="B187" i="15" s="1"/>
  <c r="B189" i="15" s="1"/>
  <c r="B191" i="15" s="1"/>
  <c r="B193" i="15" s="1"/>
  <c r="B195" i="15" s="1"/>
  <c r="B197" i="15" s="1"/>
  <c r="B199" i="15" s="1"/>
  <c r="B201" i="15" s="1"/>
  <c r="B203" i="15" s="1"/>
  <c r="B205" i="15" s="1"/>
  <c r="B207" i="15" s="1"/>
  <c r="B209" i="15" s="1"/>
  <c r="B211" i="15" s="1"/>
  <c r="B213" i="15" s="1"/>
  <c r="B215" i="15" s="1"/>
  <c r="BA14" i="15"/>
  <c r="BA15" i="15" s="1"/>
  <c r="BA16" i="15" s="1"/>
  <c r="AZ14" i="15"/>
  <c r="AZ15" i="15" s="1"/>
  <c r="AZ16" i="15" s="1"/>
  <c r="AY14" i="15"/>
  <c r="AY15" i="15" s="1"/>
  <c r="AY16" i="15" s="1"/>
  <c r="BB12" i="15"/>
  <c r="AF2" i="15"/>
  <c r="D47" i="14"/>
  <c r="L46" i="14"/>
  <c r="L45" i="14"/>
  <c r="D44" i="14"/>
  <c r="L43" i="14"/>
  <c r="L42" i="14"/>
  <c r="D41" i="14"/>
  <c r="L40" i="14"/>
  <c r="L39" i="14"/>
  <c r="D38" i="14"/>
  <c r="D37" i="14"/>
  <c r="D36" i="14"/>
  <c r="D35" i="14"/>
  <c r="D34" i="14"/>
  <c r="D33" i="14"/>
  <c r="D32" i="14"/>
  <c r="D31" i="14"/>
  <c r="D30" i="14"/>
  <c r="D29" i="14"/>
  <c r="D28" i="14"/>
  <c r="D27" i="14"/>
  <c r="D26" i="14"/>
  <c r="D25" i="14"/>
  <c r="D24" i="14"/>
  <c r="D23" i="14"/>
  <c r="L22" i="14"/>
  <c r="D22" i="14"/>
  <c r="L21" i="14"/>
  <c r="D21" i="14"/>
  <c r="L20" i="14"/>
  <c r="D20" i="14"/>
  <c r="L19" i="14"/>
  <c r="D19" i="14"/>
  <c r="L18" i="14"/>
  <c r="D18" i="14"/>
  <c r="L17" i="14"/>
  <c r="D17" i="14"/>
  <c r="L16" i="14"/>
  <c r="D16" i="14"/>
  <c r="L15" i="14"/>
  <c r="D15" i="14"/>
  <c r="L14" i="14"/>
  <c r="AA62" i="13" s="1"/>
  <c r="D14" i="14"/>
  <c r="L13" i="14"/>
  <c r="AK70" i="13" s="1"/>
  <c r="D13" i="14"/>
  <c r="L12" i="14"/>
  <c r="D12" i="14"/>
  <c r="L11" i="14"/>
  <c r="D11" i="14"/>
  <c r="L10" i="14"/>
  <c r="D10" i="14"/>
  <c r="L9" i="14"/>
  <c r="D9" i="14"/>
  <c r="L8" i="14"/>
  <c r="D8" i="14"/>
  <c r="L7" i="14"/>
  <c r="D7" i="14"/>
  <c r="L6" i="14"/>
  <c r="AO68" i="13" s="1"/>
  <c r="D6" i="14"/>
  <c r="P110" i="13"/>
  <c r="K110" i="13"/>
  <c r="U110" i="13" s="1"/>
  <c r="P115" i="13" s="1"/>
  <c r="P109" i="13"/>
  <c r="R107" i="13"/>
  <c r="AM105" i="13"/>
  <c r="AA115" i="13" s="1"/>
  <c r="AJ105" i="13"/>
  <c r="AH105" i="13"/>
  <c r="W105" i="13"/>
  <c r="K115" i="13" s="1"/>
  <c r="U115" i="13" s="1"/>
  <c r="T105" i="13"/>
  <c r="R105" i="13"/>
  <c r="P91" i="13"/>
  <c r="K91" i="13"/>
  <c r="U91" i="13" s="1"/>
  <c r="P96" i="13" s="1"/>
  <c r="U96" i="13" s="1"/>
  <c r="P90" i="13"/>
  <c r="K90" i="13"/>
  <c r="AH88" i="13"/>
  <c r="AF90" i="13" s="1"/>
  <c r="AM86" i="13"/>
  <c r="AA96" i="13" s="1"/>
  <c r="AJ86" i="13"/>
  <c r="AH86" i="13"/>
  <c r="W86" i="13"/>
  <c r="K96" i="13" s="1"/>
  <c r="T86" i="13"/>
  <c r="R86"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H76" i="13"/>
  <c r="F76"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H74" i="13"/>
  <c r="F74" i="13"/>
  <c r="BA72" i="13"/>
  <c r="AZ72" i="13"/>
  <c r="AY72" i="13"/>
  <c r="AW72" i="13"/>
  <c r="AU72" i="13"/>
  <c r="AT72" i="13"/>
  <c r="AS72" i="13"/>
  <c r="AR72" i="13"/>
  <c r="AQ72" i="13"/>
  <c r="AO72" i="13"/>
  <c r="AK72" i="13"/>
  <c r="AJ72" i="13"/>
  <c r="AG72" i="13"/>
  <c r="AE72" i="13"/>
  <c r="AC72" i="13"/>
  <c r="AB72" i="13"/>
  <c r="X72" i="13"/>
  <c r="W72" i="13"/>
  <c r="H72" i="13"/>
  <c r="F72" i="13"/>
  <c r="BA70" i="13"/>
  <c r="AZ70" i="13"/>
  <c r="AY70" i="13"/>
  <c r="AX70" i="13"/>
  <c r="AT70" i="13"/>
  <c r="AS70" i="13"/>
  <c r="AR70" i="13"/>
  <c r="AQ70" i="13"/>
  <c r="AP70" i="13"/>
  <c r="AN70" i="13"/>
  <c r="AL70" i="13"/>
  <c r="AI70" i="13"/>
  <c r="AE70" i="13"/>
  <c r="AD70" i="13"/>
  <c r="AC70" i="13"/>
  <c r="AB70" i="13"/>
  <c r="Z70" i="13"/>
  <c r="X70" i="13"/>
  <c r="H70" i="13"/>
  <c r="F70" i="13"/>
  <c r="BA68" i="13"/>
  <c r="AZ68" i="13"/>
  <c r="AY68" i="13"/>
  <c r="AX68" i="13"/>
  <c r="AW68" i="13"/>
  <c r="AV68" i="13"/>
  <c r="AU68" i="13"/>
  <c r="AQ68" i="13"/>
  <c r="AP68" i="13"/>
  <c r="AK68" i="13"/>
  <c r="AI68" i="13"/>
  <c r="AH68" i="13"/>
  <c r="AE68" i="13"/>
  <c r="AD68" i="13"/>
  <c r="AC68" i="13"/>
  <c r="AB68" i="13"/>
  <c r="AA68" i="13"/>
  <c r="W68" i="13"/>
  <c r="H68" i="13"/>
  <c r="F68" i="13"/>
  <c r="BA66" i="13"/>
  <c r="AZ66" i="13"/>
  <c r="AY66" i="13"/>
  <c r="AX66" i="13"/>
  <c r="AU66" i="13"/>
  <c r="AR66" i="13"/>
  <c r="AQ66" i="13"/>
  <c r="AP66" i="13"/>
  <c r="AO66" i="13"/>
  <c r="AN66" i="13"/>
  <c r="AM66" i="13"/>
  <c r="AL66" i="13"/>
  <c r="AK66" i="13"/>
  <c r="AJ66" i="13"/>
  <c r="AI66" i="13"/>
  <c r="AH66" i="13"/>
  <c r="AE66" i="13"/>
  <c r="AB66" i="13"/>
  <c r="AA66" i="13"/>
  <c r="Z66" i="13"/>
  <c r="Y66" i="13"/>
  <c r="X66" i="13"/>
  <c r="W66" i="13"/>
  <c r="H66" i="13"/>
  <c r="F66" i="13"/>
  <c r="BA64" i="13"/>
  <c r="AZ64" i="13"/>
  <c r="AY64" i="13"/>
  <c r="AX64" i="13"/>
  <c r="AU64" i="13"/>
  <c r="AT64" i="13"/>
  <c r="AS64" i="13"/>
  <c r="AR64" i="13"/>
  <c r="AQ64" i="13"/>
  <c r="AP64" i="13"/>
  <c r="AN64" i="13"/>
  <c r="AL64" i="13"/>
  <c r="AK64" i="13"/>
  <c r="AI64" i="13"/>
  <c r="AH64" i="13"/>
  <c r="AG64" i="13"/>
  <c r="AF64" i="13"/>
  <c r="AE64" i="13"/>
  <c r="AD64" i="13"/>
  <c r="AC64" i="13"/>
  <c r="Z64" i="13"/>
  <c r="W64" i="13"/>
  <c r="H64" i="13"/>
  <c r="F64" i="13"/>
  <c r="BA62" i="13"/>
  <c r="AZ62" i="13"/>
  <c r="AY62" i="13"/>
  <c r="AX62" i="13"/>
  <c r="AW62" i="13"/>
  <c r="AT62" i="13"/>
  <c r="AS62" i="13"/>
  <c r="AQ62" i="13"/>
  <c r="AP62" i="13"/>
  <c r="AO62" i="13"/>
  <c r="AL62" i="13"/>
  <c r="AK62" i="13"/>
  <c r="AJ62" i="13"/>
  <c r="AI62" i="13"/>
  <c r="AH62" i="13"/>
  <c r="AG62" i="13"/>
  <c r="AF62" i="13"/>
  <c r="AB62" i="13"/>
  <c r="Z62" i="13"/>
  <c r="Y62" i="13"/>
  <c r="H62" i="13"/>
  <c r="F62" i="13"/>
  <c r="BA60" i="13"/>
  <c r="AZ60" i="13"/>
  <c r="AY60" i="13"/>
  <c r="AX60" i="13"/>
  <c r="AV60" i="13"/>
  <c r="AS60" i="13"/>
  <c r="AQ60" i="13"/>
  <c r="AP60" i="13"/>
  <c r="AO60" i="13"/>
  <c r="AN60" i="13"/>
  <c r="AM60" i="13"/>
  <c r="AK60" i="13"/>
  <c r="AJ60" i="13"/>
  <c r="AH60" i="13"/>
  <c r="AF60" i="13"/>
  <c r="AD60" i="13"/>
  <c r="AC60" i="13"/>
  <c r="AB60" i="13"/>
  <c r="AA60" i="13"/>
  <c r="Z60" i="13"/>
  <c r="Y60" i="13"/>
  <c r="X60" i="13"/>
  <c r="H60" i="13"/>
  <c r="F60" i="13"/>
  <c r="BA58" i="13"/>
  <c r="AZ58" i="13"/>
  <c r="AY58" i="13"/>
  <c r="AX58" i="13"/>
  <c r="AW58" i="13"/>
  <c r="AV58" i="13"/>
  <c r="AU58" i="13"/>
  <c r="AR58" i="13"/>
  <c r="AQ58" i="13"/>
  <c r="AO58" i="13"/>
  <c r="AN58" i="13"/>
  <c r="AM58" i="13"/>
  <c r="AL58" i="13"/>
  <c r="AK58" i="13"/>
  <c r="AJ58" i="13"/>
  <c r="AI58" i="13"/>
  <c r="AH58" i="13"/>
  <c r="AF58" i="13"/>
  <c r="AE58" i="13"/>
  <c r="AB58" i="13"/>
  <c r="Y58" i="13"/>
  <c r="X58" i="13"/>
  <c r="W58" i="13"/>
  <c r="H58" i="13"/>
  <c r="F58" i="13"/>
  <c r="BA56" i="13"/>
  <c r="AZ56" i="13"/>
  <c r="AY56" i="13"/>
  <c r="AV56" i="13"/>
  <c r="AT56" i="13"/>
  <c r="AS56" i="13"/>
  <c r="AQ56" i="13"/>
  <c r="AO56" i="13"/>
  <c r="AN56" i="13"/>
  <c r="AL56" i="13"/>
  <c r="AK56" i="13"/>
  <c r="AI56" i="13"/>
  <c r="AH56" i="13"/>
  <c r="AF56" i="13"/>
  <c r="AE56" i="13"/>
  <c r="AD56" i="13"/>
  <c r="AC56" i="13"/>
  <c r="AB56" i="13"/>
  <c r="AA56" i="13"/>
  <c r="Y56" i="13"/>
  <c r="X56" i="13"/>
  <c r="W56" i="13"/>
  <c r="H56" i="13"/>
  <c r="F56" i="13"/>
  <c r="BA54" i="13"/>
  <c r="AZ54" i="13"/>
  <c r="AY54" i="13"/>
  <c r="AX54" i="13"/>
  <c r="AW54" i="13"/>
  <c r="AV54" i="13"/>
  <c r="AT54" i="13"/>
  <c r="AS54" i="13"/>
  <c r="AR54" i="13"/>
  <c r="AP54" i="13"/>
  <c r="AN54" i="13"/>
  <c r="AL54" i="13"/>
  <c r="AG54" i="13"/>
  <c r="AF54" i="13"/>
  <c r="AE54" i="13"/>
  <c r="AD54" i="13"/>
  <c r="AC54" i="13"/>
  <c r="AA54" i="13"/>
  <c r="Y54" i="13"/>
  <c r="X54" i="13"/>
  <c r="H54" i="13"/>
  <c r="F54" i="13"/>
  <c r="BA52" i="13"/>
  <c r="AZ52" i="13"/>
  <c r="AY52" i="13"/>
  <c r="AX52" i="13"/>
  <c r="AW52" i="13"/>
  <c r="AU52" i="13"/>
  <c r="AT52" i="13"/>
  <c r="AS52" i="13"/>
  <c r="AO52" i="13"/>
  <c r="AM52" i="13"/>
  <c r="AL52" i="13"/>
  <c r="AK52" i="13"/>
  <c r="AJ52" i="13"/>
  <c r="AI52" i="13"/>
  <c r="AG52" i="13"/>
  <c r="AE52" i="13"/>
  <c r="AC52" i="13"/>
  <c r="Z52" i="13"/>
  <c r="Y52" i="13"/>
  <c r="X52" i="13"/>
  <c r="W52" i="13"/>
  <c r="H52" i="13"/>
  <c r="F52" i="13"/>
  <c r="BA50" i="13"/>
  <c r="AZ50" i="13"/>
  <c r="AY50" i="13"/>
  <c r="AX50" i="13"/>
  <c r="AU50" i="13"/>
  <c r="AT50" i="13"/>
  <c r="AR50" i="13"/>
  <c r="AQ50" i="13"/>
  <c r="AN50" i="13"/>
  <c r="AL50" i="13"/>
  <c r="AK50" i="13"/>
  <c r="AI50" i="13"/>
  <c r="AB50" i="13"/>
  <c r="AA50" i="13"/>
  <c r="Z50" i="13"/>
  <c r="Y50" i="13"/>
  <c r="X50" i="13"/>
  <c r="H50" i="13"/>
  <c r="F50" i="13"/>
  <c r="BA48" i="13"/>
  <c r="AZ48" i="13"/>
  <c r="AY48" i="13"/>
  <c r="AW48" i="13"/>
  <c r="AV48" i="13"/>
  <c r="AU48" i="13"/>
  <c r="AT48" i="13"/>
  <c r="AS48" i="13"/>
  <c r="AR48" i="13"/>
  <c r="AQ48" i="13"/>
  <c r="AO48" i="13"/>
  <c r="AK48" i="13"/>
  <c r="AJ48" i="13"/>
  <c r="AI48" i="13"/>
  <c r="AH48" i="13"/>
  <c r="AG48" i="13"/>
  <c r="AF48" i="13"/>
  <c r="AE48" i="13"/>
  <c r="AC48" i="13"/>
  <c r="AB48" i="13"/>
  <c r="AA48" i="13"/>
  <c r="W48" i="13"/>
  <c r="H48" i="13"/>
  <c r="F48" i="13"/>
  <c r="BA46" i="13"/>
  <c r="AZ46" i="13"/>
  <c r="AY46" i="13"/>
  <c r="AX46" i="13"/>
  <c r="AW46" i="13"/>
  <c r="AU46" i="13"/>
  <c r="AS46" i="13"/>
  <c r="AR46" i="13"/>
  <c r="AP46" i="13"/>
  <c r="AO46" i="13"/>
  <c r="AM46" i="13"/>
  <c r="AL46" i="13"/>
  <c r="AK46" i="13"/>
  <c r="AH46" i="13"/>
  <c r="AE46" i="13"/>
  <c r="AB46" i="13"/>
  <c r="Z46" i="13"/>
  <c r="Y46" i="13"/>
  <c r="H46" i="13"/>
  <c r="F46" i="13"/>
  <c r="BA44" i="13"/>
  <c r="AZ44" i="13"/>
  <c r="AY44" i="13"/>
  <c r="AX44" i="13"/>
  <c r="AW44" i="13"/>
  <c r="AU44" i="13"/>
  <c r="AR44" i="13"/>
  <c r="AP44" i="13"/>
  <c r="AO44" i="13"/>
  <c r="AN44" i="13"/>
  <c r="AM44" i="13"/>
  <c r="AL44" i="13"/>
  <c r="AK44" i="13"/>
  <c r="AI44" i="13"/>
  <c r="AH44" i="13"/>
  <c r="AD44" i="13"/>
  <c r="AC44" i="13"/>
  <c r="Z44" i="13"/>
  <c r="Y44" i="13"/>
  <c r="W44" i="13"/>
  <c r="H44" i="13"/>
  <c r="F44" i="13"/>
  <c r="BA42" i="13"/>
  <c r="AZ42" i="13"/>
  <c r="AY42" i="13"/>
  <c r="AW42" i="13"/>
  <c r="AT42" i="13"/>
  <c r="AR42" i="13"/>
  <c r="AQ42" i="13"/>
  <c r="AO42" i="13"/>
  <c r="AL42" i="13"/>
  <c r="AJ42" i="13"/>
  <c r="AI42" i="13"/>
  <c r="AH42" i="13"/>
  <c r="AG42" i="13"/>
  <c r="AF42" i="13"/>
  <c r="AE42" i="13"/>
  <c r="AB42" i="13"/>
  <c r="AA42" i="13"/>
  <c r="Z42" i="13"/>
  <c r="Y42" i="13"/>
  <c r="H42" i="13"/>
  <c r="F42" i="13"/>
  <c r="BA40" i="13"/>
  <c r="AZ40" i="13"/>
  <c r="AY40" i="13"/>
  <c r="AX40" i="13"/>
  <c r="AW40" i="13"/>
  <c r="AV40" i="13"/>
  <c r="AS40" i="13"/>
  <c r="AO40" i="13"/>
  <c r="AN40" i="13"/>
  <c r="AM40" i="13"/>
  <c r="AK40" i="13"/>
  <c r="AJ40" i="13"/>
  <c r="AI40" i="13"/>
  <c r="AH40" i="13"/>
  <c r="AG40" i="13"/>
  <c r="AF40" i="13"/>
  <c r="AC40" i="13"/>
  <c r="Z40" i="13"/>
  <c r="Y40" i="13"/>
  <c r="X40" i="13"/>
  <c r="W40" i="13"/>
  <c r="H40" i="13"/>
  <c r="F40" i="13"/>
  <c r="BA38" i="13"/>
  <c r="AZ38" i="13"/>
  <c r="AY38" i="13"/>
  <c r="AW38" i="13"/>
  <c r="AU38" i="13"/>
  <c r="AR38" i="13"/>
  <c r="AQ38" i="13"/>
  <c r="AP38" i="13"/>
  <c r="AO38" i="13"/>
  <c r="AN38" i="13"/>
  <c r="AM38" i="13"/>
  <c r="AJ38" i="13"/>
  <c r="AG38" i="13"/>
  <c r="AF38" i="13"/>
  <c r="AE38" i="13"/>
  <c r="AD38" i="13"/>
  <c r="AC38" i="13"/>
  <c r="AB38" i="13"/>
  <c r="Z38" i="13"/>
  <c r="Y38" i="13"/>
  <c r="W38" i="13"/>
  <c r="H38" i="13"/>
  <c r="F38" i="13"/>
  <c r="BA36" i="13"/>
  <c r="AZ36" i="13"/>
  <c r="AY36" i="13"/>
  <c r="AX36" i="13"/>
  <c r="AW36" i="13"/>
  <c r="AU36" i="13"/>
  <c r="AT36" i="13"/>
  <c r="AS36" i="13"/>
  <c r="AQ36" i="13"/>
  <c r="AO36" i="13"/>
  <c r="AN36" i="13"/>
  <c r="AM36" i="13"/>
  <c r="AL36" i="13"/>
  <c r="AI36" i="13"/>
  <c r="AH36" i="13"/>
  <c r="AF36" i="13"/>
  <c r="AE36" i="13"/>
  <c r="AD36" i="13"/>
  <c r="AC36" i="13"/>
  <c r="AA36" i="13"/>
  <c r="W36" i="13"/>
  <c r="H36" i="13"/>
  <c r="F36" i="13"/>
  <c r="BA34" i="13"/>
  <c r="AZ34" i="13"/>
  <c r="AY34" i="13"/>
  <c r="AX34" i="13"/>
  <c r="AW34" i="13"/>
  <c r="AT34" i="13"/>
  <c r="AQ34" i="13"/>
  <c r="AP34" i="13"/>
  <c r="AM34" i="13"/>
  <c r="AJ34" i="13"/>
  <c r="AI34" i="13"/>
  <c r="AF34" i="13"/>
  <c r="AC34" i="13"/>
  <c r="AB34" i="13"/>
  <c r="AA34" i="13"/>
  <c r="Y34" i="13"/>
  <c r="H34" i="13"/>
  <c r="F34" i="13"/>
  <c r="BA32" i="13"/>
  <c r="AZ32" i="13"/>
  <c r="AY32" i="13"/>
  <c r="AU32" i="13"/>
  <c r="AT32" i="13"/>
  <c r="AN32" i="13"/>
  <c r="AM32" i="13"/>
  <c r="AG32" i="13"/>
  <c r="AF32" i="13"/>
  <c r="AE32" i="13"/>
  <c r="Z32" i="13"/>
  <c r="Y32" i="13"/>
  <c r="W32" i="13"/>
  <c r="H32" i="13"/>
  <c r="F32" i="13"/>
  <c r="BA30" i="13"/>
  <c r="AZ30" i="13"/>
  <c r="AY30" i="13"/>
  <c r="AV30" i="13"/>
  <c r="AU30" i="13"/>
  <c r="AQ30" i="13"/>
  <c r="AO30" i="13"/>
  <c r="AN30" i="13"/>
  <c r="AI30" i="13"/>
  <c r="AH30" i="13"/>
  <c r="AG30" i="13"/>
  <c r="AA30" i="13"/>
  <c r="Z30" i="13"/>
  <c r="H30" i="13"/>
  <c r="F30" i="13"/>
  <c r="BA28" i="13"/>
  <c r="AZ28" i="13"/>
  <c r="AY28" i="13"/>
  <c r="AU28" i="13"/>
  <c r="AT28" i="13"/>
  <c r="AN28" i="13"/>
  <c r="AM28" i="13"/>
  <c r="AG28" i="13"/>
  <c r="AF28" i="13"/>
  <c r="AE28" i="13"/>
  <c r="Z28" i="13"/>
  <c r="Y28" i="13"/>
  <c r="H28" i="13"/>
  <c r="F28" i="13"/>
  <c r="BA26" i="13"/>
  <c r="AZ26" i="13"/>
  <c r="AY26" i="13"/>
  <c r="AU26" i="13"/>
  <c r="AT26" i="13"/>
  <c r="AN26" i="13"/>
  <c r="AM26" i="13"/>
  <c r="AG26" i="13"/>
  <c r="AF26" i="13"/>
  <c r="AA26" i="13"/>
  <c r="Z26" i="13"/>
  <c r="Y26" i="13"/>
  <c r="H26" i="13"/>
  <c r="F26" i="13"/>
  <c r="BA24" i="13"/>
  <c r="AZ24" i="13"/>
  <c r="AY24" i="13"/>
  <c r="AU24" i="13"/>
  <c r="AT24" i="13"/>
  <c r="AN24" i="13"/>
  <c r="AM24" i="13"/>
  <c r="AG24" i="13"/>
  <c r="AF24" i="13"/>
  <c r="AE24" i="13"/>
  <c r="Z24" i="13"/>
  <c r="Y24" i="13"/>
  <c r="W24" i="13"/>
  <c r="H24" i="13"/>
  <c r="F24" i="13"/>
  <c r="BA22" i="13"/>
  <c r="AZ22" i="13"/>
  <c r="AY22" i="13"/>
  <c r="AS22" i="13"/>
  <c r="AR22" i="13"/>
  <c r="AQ22" i="13"/>
  <c r="AL22" i="13"/>
  <c r="AK22" i="13"/>
  <c r="AI22" i="13"/>
  <c r="AE22" i="13"/>
  <c r="AD22" i="13"/>
  <c r="AA22" i="13"/>
  <c r="X22" i="13"/>
  <c r="W22" i="13"/>
  <c r="H22" i="13"/>
  <c r="F22" i="13"/>
  <c r="BA20" i="13"/>
  <c r="AZ20" i="13"/>
  <c r="AY20" i="13"/>
  <c r="AV20" i="13"/>
  <c r="AU20" i="13"/>
  <c r="AO20" i="13"/>
  <c r="AN20" i="13"/>
  <c r="AM20" i="13"/>
  <c r="AH20" i="13"/>
  <c r="AG20" i="13"/>
  <c r="AA20" i="13"/>
  <c r="Z20" i="13"/>
  <c r="W20" i="13"/>
  <c r="H20" i="13"/>
  <c r="F20" i="13"/>
  <c r="BA18" i="13"/>
  <c r="AZ18" i="13"/>
  <c r="AY18" i="13"/>
  <c r="AV18" i="13"/>
  <c r="AU18" i="13"/>
  <c r="AO18" i="13"/>
  <c r="AN18" i="13"/>
  <c r="AI18" i="13"/>
  <c r="AH18" i="13"/>
  <c r="AG18" i="13"/>
  <c r="AA18" i="13"/>
  <c r="Z18" i="13"/>
  <c r="H18" i="13"/>
  <c r="F18" i="13"/>
  <c r="M102" i="13" s="1"/>
  <c r="B17" i="13"/>
  <c r="B19" i="13" s="1"/>
  <c r="B21" i="13" s="1"/>
  <c r="B23" i="13" s="1"/>
  <c r="B25" i="13" s="1"/>
  <c r="B27" i="13" s="1"/>
  <c r="B29" i="13" s="1"/>
  <c r="B31" i="13" s="1"/>
  <c r="B33" i="13" s="1"/>
  <c r="B35" i="13" s="1"/>
  <c r="B37" i="13" s="1"/>
  <c r="B39" i="13" s="1"/>
  <c r="B41" i="13" s="1"/>
  <c r="B43" i="13" s="1"/>
  <c r="B45" i="13" s="1"/>
  <c r="B47" i="13" s="1"/>
  <c r="B49" i="13" s="1"/>
  <c r="B51" i="13" s="1"/>
  <c r="B53" i="13" s="1"/>
  <c r="B55" i="13" s="1"/>
  <c r="B57" i="13" s="1"/>
  <c r="B59" i="13" s="1"/>
  <c r="B61" i="13" s="1"/>
  <c r="B63" i="13" s="1"/>
  <c r="B65" i="13" s="1"/>
  <c r="B67" i="13" s="1"/>
  <c r="B69" i="13" s="1"/>
  <c r="B71" i="13" s="1"/>
  <c r="B73" i="13" s="1"/>
  <c r="B75" i="13" s="1"/>
  <c r="AZ15" i="13"/>
  <c r="AZ16" i="13" s="1"/>
  <c r="AV15" i="13"/>
  <c r="AV16" i="13" s="1"/>
  <c r="AU15" i="13"/>
  <c r="AU16" i="13" s="1"/>
  <c r="AS15" i="13"/>
  <c r="AS16" i="13" s="1"/>
  <c r="AR15" i="13"/>
  <c r="AR16" i="13" s="1"/>
  <c r="AL15" i="13"/>
  <c r="AL16" i="13" s="1"/>
  <c r="AJ15" i="13"/>
  <c r="AJ16" i="13" s="1"/>
  <c r="AF15" i="13"/>
  <c r="AF16" i="13" s="1"/>
  <c r="AC15" i="13"/>
  <c r="AC16" i="13" s="1"/>
  <c r="X15" i="13"/>
  <c r="X16" i="13" s="1"/>
  <c r="W15" i="13"/>
  <c r="W16" i="13" s="1"/>
  <c r="BA14" i="13"/>
  <c r="BA15" i="13" s="1"/>
  <c r="BA16" i="13" s="1"/>
  <c r="AZ14" i="13"/>
  <c r="AY14" i="13"/>
  <c r="AY15" i="13" s="1"/>
  <c r="AY16" i="13" s="1"/>
  <c r="BB12" i="13"/>
  <c r="AF2" i="13"/>
  <c r="AE15" i="13" s="1"/>
  <c r="AE16" i="13" s="1"/>
  <c r="AE85" i="13" l="1"/>
  <c r="AP72" i="13"/>
  <c r="AA70" i="13"/>
  <c r="AG66" i="13"/>
  <c r="AM62" i="13"/>
  <c r="AS58" i="13"/>
  <c r="AM54" i="13"/>
  <c r="AD48" i="13"/>
  <c r="AV44" i="13"/>
  <c r="AJ36" i="13"/>
  <c r="AV70" i="13"/>
  <c r="AJ70" i="13"/>
  <c r="AG68" i="13"/>
  <c r="AA64" i="13"/>
  <c r="AV62" i="13"/>
  <c r="X62" i="13"/>
  <c r="AP58" i="13"/>
  <c r="AD58" i="13"/>
  <c r="AP50" i="13"/>
  <c r="AM48" i="13"/>
  <c r="X46" i="13"/>
  <c r="AS44" i="13"/>
  <c r="AG44" i="13"/>
  <c r="BB44" i="13" s="1"/>
  <c r="BD44" i="13" s="1"/>
  <c r="AD42" i="13"/>
  <c r="AA40" i="13"/>
  <c r="AX72" i="13"/>
  <c r="AF68" i="13"/>
  <c r="AU62" i="13"/>
  <c r="AC58" i="13"/>
  <c r="AU54" i="13"/>
  <c r="W54" i="13"/>
  <c r="AR52" i="13"/>
  <c r="AO50" i="13"/>
  <c r="AL48" i="13"/>
  <c r="Z48" i="13"/>
  <c r="W46" i="13"/>
  <c r="BB46" i="13" s="1"/>
  <c r="BD46" i="13" s="1"/>
  <c r="AF44" i="13"/>
  <c r="AL40" i="13"/>
  <c r="AR36" i="13"/>
  <c r="Y72" i="13"/>
  <c r="AU42" i="13"/>
  <c r="AA44" i="13"/>
  <c r="AN46" i="13"/>
  <c r="AE50" i="13"/>
  <c r="AE60" i="13"/>
  <c r="AN62" i="13"/>
  <c r="AF70" i="13"/>
  <c r="AK36" i="13"/>
  <c r="AS38" i="13"/>
  <c r="AV42" i="13"/>
  <c r="AB44" i="13"/>
  <c r="AQ44" i="13"/>
  <c r="AF50" i="13"/>
  <c r="AV50" i="13"/>
  <c r="AA52" i="13"/>
  <c r="BB52" i="13" s="1"/>
  <c r="BD52" i="13" s="1"/>
  <c r="AN52" i="13"/>
  <c r="AH54" i="13"/>
  <c r="AR56" i="13"/>
  <c r="AT60" i="13"/>
  <c r="AV64" i="13"/>
  <c r="AL68" i="13"/>
  <c r="AG70" i="13"/>
  <c r="AW70" i="13"/>
  <c r="AF72" i="13"/>
  <c r="AE83" i="13"/>
  <c r="AE102" i="13"/>
  <c r="AT38" i="13"/>
  <c r="AH50" i="13"/>
  <c r="AW50" i="13"/>
  <c r="AB52" i="13"/>
  <c r="AK54" i="13"/>
  <c r="AU60" i="13"/>
  <c r="AC62" i="13"/>
  <c r="AJ64" i="13"/>
  <c r="AW64" i="13"/>
  <c r="AM68" i="13"/>
  <c r="AH70" i="13"/>
  <c r="AV72" i="13"/>
  <c r="O104" i="13"/>
  <c r="AD15" i="13"/>
  <c r="AD16" i="13" s="1"/>
  <c r="Y36" i="13"/>
  <c r="BB36" i="13" s="1"/>
  <c r="BD36" i="13" s="1"/>
  <c r="AH38" i="13"/>
  <c r="AB40" i="13"/>
  <c r="BB40" i="13" s="1"/>
  <c r="BD40" i="13" s="1"/>
  <c r="AQ40" i="13"/>
  <c r="AX42" i="13"/>
  <c r="AT44" i="13"/>
  <c r="AC46" i="13"/>
  <c r="AQ46" i="13"/>
  <c r="AP52" i="13"/>
  <c r="Z58" i="13"/>
  <c r="AI60" i="13"/>
  <c r="AD62" i="13"/>
  <c r="X64" i="13"/>
  <c r="BB64" i="13" s="1"/>
  <c r="BD64" i="13" s="1"/>
  <c r="Y68" i="13"/>
  <c r="BB68" i="13" s="1"/>
  <c r="BD68" i="13" s="1"/>
  <c r="AN68" i="13"/>
  <c r="AH72" i="13"/>
  <c r="AW15" i="15"/>
  <c r="AW16" i="15" s="1"/>
  <c r="AV15" i="15"/>
  <c r="AV16" i="15" s="1"/>
  <c r="AM15" i="15"/>
  <c r="AM16" i="15" s="1"/>
  <c r="AD15" i="15"/>
  <c r="AD16" i="15" s="1"/>
  <c r="Z36" i="13"/>
  <c r="AR40" i="13"/>
  <c r="W42" i="13"/>
  <c r="AK42" i="13"/>
  <c r="AE44" i="13"/>
  <c r="AD46" i="13"/>
  <c r="X48" i="13"/>
  <c r="AN48" i="13"/>
  <c r="AJ50" i="13"/>
  <c r="AD52" i="13"/>
  <c r="AQ52" i="13"/>
  <c r="AG56" i="13"/>
  <c r="AU56" i="13"/>
  <c r="AA58" i="13"/>
  <c r="W60" i="13"/>
  <c r="BB60" i="13" s="1"/>
  <c r="BD60" i="13" s="1"/>
  <c r="AW60" i="13"/>
  <c r="AE62" i="13"/>
  <c r="AR62" i="13"/>
  <c r="Y64" i="13"/>
  <c r="AF66" i="13"/>
  <c r="AT66" i="13"/>
  <c r="Z68" i="13"/>
  <c r="AI72" i="13"/>
  <c r="K109" i="13"/>
  <c r="AH107" i="13"/>
  <c r="AA109" i="13" s="1"/>
  <c r="AK38" i="13"/>
  <c r="AX38" i="13"/>
  <c r="AE40" i="13"/>
  <c r="X42" i="13"/>
  <c r="BB42" i="13" s="1"/>
  <c r="BD42" i="13" s="1"/>
  <c r="Y48" i="13"/>
  <c r="Z54" i="13"/>
  <c r="BB54" i="13" s="1"/>
  <c r="AO54" i="13"/>
  <c r="AM70" i="13"/>
  <c r="X68" i="13"/>
  <c r="AS66" i="13"/>
  <c r="AP56" i="13"/>
  <c r="AV52" i="13"/>
  <c r="AG50" i="13"/>
  <c r="AP48" i="13"/>
  <c r="AJ44" i="13"/>
  <c r="X44" i="13"/>
  <c r="AS42" i="13"/>
  <c r="AD40" i="13"/>
  <c r="AA38" i="13"/>
  <c r="BB38" i="13" s="1"/>
  <c r="BD38" i="13" s="1"/>
  <c r="AA72" i="13"/>
  <c r="AD66" i="13"/>
  <c r="AM64" i="13"/>
  <c r="AJ54" i="13"/>
  <c r="AV46" i="13"/>
  <c r="AG36" i="13"/>
  <c r="Z72" i="13"/>
  <c r="AU70" i="13"/>
  <c r="W70" i="13"/>
  <c r="AC66" i="13"/>
  <c r="BB66" i="13" s="1"/>
  <c r="BD66" i="13" s="1"/>
  <c r="W62" i="13"/>
  <c r="BB62" i="13" s="1"/>
  <c r="BD62" i="13" s="1"/>
  <c r="AR60" i="13"/>
  <c r="AX56" i="13"/>
  <c r="Z56" i="13"/>
  <c r="AI54" i="13"/>
  <c r="AF52" i="13"/>
  <c r="AX48" i="13"/>
  <c r="AC42" i="13"/>
  <c r="AI38" i="13"/>
  <c r="AI242" i="16"/>
  <c r="AB36" i="13"/>
  <c r="AP36" i="13"/>
  <c r="AL38" i="13"/>
  <c r="AT40" i="13"/>
  <c r="AM42" i="13"/>
  <c r="AF46" i="13"/>
  <c r="AT46" i="13"/>
  <c r="W50" i="13"/>
  <c r="AW56" i="13"/>
  <c r="AT58" i="13"/>
  <c r="AL60" i="13"/>
  <c r="AB64" i="13"/>
  <c r="AO64" i="13"/>
  <c r="AV66" i="13"/>
  <c r="Y70" i="13"/>
  <c r="BB70" i="13" s="1"/>
  <c r="BD70" i="13" s="1"/>
  <c r="AQ15" i="13"/>
  <c r="AQ16" i="13" s="1"/>
  <c r="AT15" i="13"/>
  <c r="AT16" i="13" s="1"/>
  <c r="AB15" i="13"/>
  <c r="AB16" i="13" s="1"/>
  <c r="AN15" i="13"/>
  <c r="AN16" i="13" s="1"/>
  <c r="AM15" i="13"/>
  <c r="AM16" i="13" s="1"/>
  <c r="AK15" i="13"/>
  <c r="AK16" i="13" s="1"/>
  <c r="AU40" i="13"/>
  <c r="AN42" i="13"/>
  <c r="AG46" i="13"/>
  <c r="AM50" i="13"/>
  <c r="AH52" i="13"/>
  <c r="AB54" i="13"/>
  <c r="AQ54" i="13"/>
  <c r="AJ56" i="13"/>
  <c r="AW66" i="13"/>
  <c r="AT68" i="13"/>
  <c r="AO70" i="13"/>
  <c r="AN72" i="13"/>
  <c r="AH34" i="13"/>
  <c r="AQ26" i="13"/>
  <c r="AI26" i="13"/>
  <c r="AQ18" i="13"/>
  <c r="W28" i="13"/>
  <c r="AE20" i="13"/>
  <c r="AD72" i="13"/>
  <c r="AJ68" i="13"/>
  <c r="AS50" i="13"/>
  <c r="AA46" i="13"/>
  <c r="AG60" i="13"/>
  <c r="AM56" i="13"/>
  <c r="AP42" i="13"/>
  <c r="AV38" i="13"/>
  <c r="X38" i="13"/>
  <c r="AL72" i="13"/>
  <c r="AR68" i="13"/>
  <c r="AC50" i="13"/>
  <c r="BB50" i="13" s="1"/>
  <c r="BD50" i="13" s="1"/>
  <c r="AI46" i="13"/>
  <c r="L41" i="14"/>
  <c r="AK255" i="15"/>
  <c r="AG222" i="16"/>
  <c r="AJ46" i="13"/>
  <c r="AD50" i="13"/>
  <c r="AS68" i="13"/>
  <c r="AM72" i="13"/>
  <c r="L44" i="14"/>
  <c r="Y250" i="16"/>
  <c r="T255" i="16" s="1"/>
  <c r="Y255" i="16" s="1"/>
  <c r="L41" i="17"/>
  <c r="Y231" i="16"/>
  <c r="T236" i="16" s="1"/>
  <c r="Y236" i="16" s="1"/>
  <c r="AC104" i="13"/>
  <c r="X36" i="13"/>
  <c r="AV36" i="13"/>
  <c r="AP40" i="13"/>
  <c r="AG58" i="13"/>
  <c r="L47" i="14"/>
  <c r="L44" i="17"/>
  <c r="BF42" i="16"/>
  <c r="BH42" i="16" s="1"/>
  <c r="BF56" i="16"/>
  <c r="BH56" i="16" s="1"/>
  <c r="BF58" i="16"/>
  <c r="BH58" i="16" s="1"/>
  <c r="BF88" i="16"/>
  <c r="BH88" i="16" s="1"/>
  <c r="BF90" i="16"/>
  <c r="BH90" i="16" s="1"/>
  <c r="BF106" i="16"/>
  <c r="BH106" i="16" s="1"/>
  <c r="BF120" i="16"/>
  <c r="BH120" i="16" s="1"/>
  <c r="BF122" i="16"/>
  <c r="BH122" i="16" s="1"/>
  <c r="BF152" i="16"/>
  <c r="BH152" i="16" s="1"/>
  <c r="BF154" i="16"/>
  <c r="BH154" i="16" s="1"/>
  <c r="BF170" i="16"/>
  <c r="BH170" i="16" s="1"/>
  <c r="BF186" i="16"/>
  <c r="BH186" i="16" s="1"/>
  <c r="BF202" i="16"/>
  <c r="BH202" i="16" s="1"/>
  <c r="BF216" i="16"/>
  <c r="BH216" i="16" s="1"/>
  <c r="BB198" i="15"/>
  <c r="BD198" i="15" s="1"/>
  <c r="BF74" i="16"/>
  <c r="BH74" i="16" s="1"/>
  <c r="BB40" i="15"/>
  <c r="BD40" i="15" s="1"/>
  <c r="BB52" i="15"/>
  <c r="BD52" i="15" s="1"/>
  <c r="BB86" i="15"/>
  <c r="BD86" i="15" s="1"/>
  <c r="BB88" i="15"/>
  <c r="BD88" i="15" s="1"/>
  <c r="BB118" i="15"/>
  <c r="BD118" i="15" s="1"/>
  <c r="BB120" i="15"/>
  <c r="BD120" i="15" s="1"/>
  <c r="BB150" i="15"/>
  <c r="BD150" i="15" s="1"/>
  <c r="BB152" i="15"/>
  <c r="BD152" i="15" s="1"/>
  <c r="BB180" i="15"/>
  <c r="BD180" i="15" s="1"/>
  <c r="BF138" i="16"/>
  <c r="BH138" i="16" s="1"/>
  <c r="BB182" i="15"/>
  <c r="BD182" i="15" s="1"/>
  <c r="BB214" i="15"/>
  <c r="BD214" i="15" s="1"/>
  <c r="BB36" i="15"/>
  <c r="BD36" i="15" s="1"/>
  <c r="BB44" i="15"/>
  <c r="BD44" i="15" s="1"/>
  <c r="BB104" i="15"/>
  <c r="BD104" i="15" s="1"/>
  <c r="BB136" i="15"/>
  <c r="BD136" i="15" s="1"/>
  <c r="BB168" i="15"/>
  <c r="BD168" i="15" s="1"/>
  <c r="BB194" i="15"/>
  <c r="BD194" i="15" s="1"/>
  <c r="BB210" i="15"/>
  <c r="BD210" i="15" s="1"/>
  <c r="BB212" i="15"/>
  <c r="BD212" i="15" s="1"/>
  <c r="BF180" i="16"/>
  <c r="BH180" i="16" s="1"/>
  <c r="BB76" i="15"/>
  <c r="BD76" i="15" s="1"/>
  <c r="BB92" i="15"/>
  <c r="BD92" i="15" s="1"/>
  <c r="BB108" i="15"/>
  <c r="BD108" i="15" s="1"/>
  <c r="BB124" i="15"/>
  <c r="BD124" i="15" s="1"/>
  <c r="BB140" i="15"/>
  <c r="BD140" i="15" s="1"/>
  <c r="BB156" i="15"/>
  <c r="BD156" i="15" s="1"/>
  <c r="BB172" i="15"/>
  <c r="BD172" i="15" s="1"/>
  <c r="BB186" i="15"/>
  <c r="BD186" i="15" s="1"/>
  <c r="BF22" i="16"/>
  <c r="BH22" i="16" s="1"/>
  <c r="BF30" i="16"/>
  <c r="BH30" i="16" s="1"/>
  <c r="BB18" i="15"/>
  <c r="BD18" i="15" s="1"/>
  <c r="BB26" i="15"/>
  <c r="BD26" i="15" s="1"/>
  <c r="BB58" i="15"/>
  <c r="BD58" i="15" s="1"/>
  <c r="BB202" i="15"/>
  <c r="BD202" i="15" s="1"/>
  <c r="BB208" i="15"/>
  <c r="BD208" i="15" s="1"/>
  <c r="BF44" i="16"/>
  <c r="BH44" i="16" s="1"/>
  <c r="BF46" i="16"/>
  <c r="BH46" i="16" s="1"/>
  <c r="BF62" i="16"/>
  <c r="BH62" i="16" s="1"/>
  <c r="BF76" i="16"/>
  <c r="BH76" i="16" s="1"/>
  <c r="BF78" i="16"/>
  <c r="BH78" i="16" s="1"/>
  <c r="BF94" i="16"/>
  <c r="BH94" i="16" s="1"/>
  <c r="BF108" i="16"/>
  <c r="BH108" i="16" s="1"/>
  <c r="BF110" i="16"/>
  <c r="BH110" i="16" s="1"/>
  <c r="BF126" i="16"/>
  <c r="BH126" i="16" s="1"/>
  <c r="BF140" i="16"/>
  <c r="BH140" i="16" s="1"/>
  <c r="BF142" i="16"/>
  <c r="BH142" i="16" s="1"/>
  <c r="BF158" i="16"/>
  <c r="BH158" i="16" s="1"/>
  <c r="BF172" i="16"/>
  <c r="BH172" i="16" s="1"/>
  <c r="BF174" i="16"/>
  <c r="BH174" i="16" s="1"/>
  <c r="BF190" i="16"/>
  <c r="BH190" i="16" s="1"/>
  <c r="BF206" i="16"/>
  <c r="BH206" i="16" s="1"/>
  <c r="BB28" i="15"/>
  <c r="BD28" i="15" s="1"/>
  <c r="BB68" i="15"/>
  <c r="BD68" i="15" s="1"/>
  <c r="BB96" i="15"/>
  <c r="BD96" i="15" s="1"/>
  <c r="BB128" i="15"/>
  <c r="BD128" i="15" s="1"/>
  <c r="BB160" i="15"/>
  <c r="BD160" i="15" s="1"/>
  <c r="BF32" i="16"/>
  <c r="BH32" i="16" s="1"/>
  <c r="BF204" i="16"/>
  <c r="BH204" i="16" s="1"/>
  <c r="BB24" i="15"/>
  <c r="BD24" i="15" s="1"/>
  <c r="BB46" i="15"/>
  <c r="BD46" i="15" s="1"/>
  <c r="BB60" i="15"/>
  <c r="BD60" i="15" s="1"/>
  <c r="BB80" i="15"/>
  <c r="BD80" i="15" s="1"/>
  <c r="BB112" i="15"/>
  <c r="BD112" i="15" s="1"/>
  <c r="BB144" i="15"/>
  <c r="BD144" i="15" s="1"/>
  <c r="BB176" i="15"/>
  <c r="BD176" i="15" s="1"/>
  <c r="BB184" i="15"/>
  <c r="BD184" i="15" s="1"/>
  <c r="BB200" i="15"/>
  <c r="BD200" i="15" s="1"/>
  <c r="BB216" i="15"/>
  <c r="BD216" i="15" s="1"/>
  <c r="BF34" i="16"/>
  <c r="BH34" i="16" s="1"/>
  <c r="BF50" i="16"/>
  <c r="BH50" i="16" s="1"/>
  <c r="BF64" i="16"/>
  <c r="BH64" i="16" s="1"/>
  <c r="BF66" i="16"/>
  <c r="BH66" i="16" s="1"/>
  <c r="BF82" i="16"/>
  <c r="BH82" i="16" s="1"/>
  <c r="BF96" i="16"/>
  <c r="BH96" i="16" s="1"/>
  <c r="BF98" i="16"/>
  <c r="BH98" i="16" s="1"/>
  <c r="BF114" i="16"/>
  <c r="BH114" i="16" s="1"/>
  <c r="BF128" i="16"/>
  <c r="BH128" i="16" s="1"/>
  <c r="BF130" i="16"/>
  <c r="BH130" i="16" s="1"/>
  <c r="BF146" i="16"/>
  <c r="BH146" i="16" s="1"/>
  <c r="BF160" i="16"/>
  <c r="BH160" i="16" s="1"/>
  <c r="BF162" i="16"/>
  <c r="BH162" i="16" s="1"/>
  <c r="BF178" i="16"/>
  <c r="BH178" i="16" s="1"/>
  <c r="BF192" i="16"/>
  <c r="BH192" i="16" s="1"/>
  <c r="BF194" i="16"/>
  <c r="BH194" i="16" s="1"/>
  <c r="BF210" i="16"/>
  <c r="BH210" i="16" s="1"/>
  <c r="BB20" i="15"/>
  <c r="BD20" i="15" s="1"/>
  <c r="BB56" i="15"/>
  <c r="BD56" i="15" s="1"/>
  <c r="BB72" i="15"/>
  <c r="BD72" i="15" s="1"/>
  <c r="BB100" i="15"/>
  <c r="BD100" i="15" s="1"/>
  <c r="BB132" i="15"/>
  <c r="BD132" i="15" s="1"/>
  <c r="BB164" i="15"/>
  <c r="BD164" i="15" s="1"/>
  <c r="BB22" i="15"/>
  <c r="BD22" i="15" s="1"/>
  <c r="BB30" i="15"/>
  <c r="BD30" i="15" s="1"/>
  <c r="BB32" i="15"/>
  <c r="BD32" i="15" s="1"/>
  <c r="BB48" i="15"/>
  <c r="BD48" i="15" s="1"/>
  <c r="BB64" i="15"/>
  <c r="BD64" i="15" s="1"/>
  <c r="BB82" i="15"/>
  <c r="BD82" i="15" s="1"/>
  <c r="BB84" i="15"/>
  <c r="BD84" i="15" s="1"/>
  <c r="BB98" i="15"/>
  <c r="BD98" i="15" s="1"/>
  <c r="BB114" i="15"/>
  <c r="BD114" i="15" s="1"/>
  <c r="BB116" i="15"/>
  <c r="BD116" i="15" s="1"/>
  <c r="BB130" i="15"/>
  <c r="BD130" i="15" s="1"/>
  <c r="BB146" i="15"/>
  <c r="BD146" i="15" s="1"/>
  <c r="BB148" i="15"/>
  <c r="BD148" i="15" s="1"/>
  <c r="BB162" i="15"/>
  <c r="BD162" i="15" s="1"/>
  <c r="BB178" i="15"/>
  <c r="BD178" i="15" s="1"/>
  <c r="BB188" i="15"/>
  <c r="BD188" i="15" s="1"/>
  <c r="BB196" i="15"/>
  <c r="BD196" i="15" s="1"/>
  <c r="BB204" i="15"/>
  <c r="BD204" i="15" s="1"/>
  <c r="BF52" i="16"/>
  <c r="BH52" i="16" s="1"/>
  <c r="BF54" i="16"/>
  <c r="BH54" i="16" s="1"/>
  <c r="BF70" i="16"/>
  <c r="BH70" i="16" s="1"/>
  <c r="BF84" i="16"/>
  <c r="BH84" i="16" s="1"/>
  <c r="BF86" i="16"/>
  <c r="BH86" i="16" s="1"/>
  <c r="BF102" i="16"/>
  <c r="BH102" i="16" s="1"/>
  <c r="BF116" i="16"/>
  <c r="BH116" i="16" s="1"/>
  <c r="BF118" i="16"/>
  <c r="BH118" i="16" s="1"/>
  <c r="BF132" i="16"/>
  <c r="BH132" i="16" s="1"/>
  <c r="BF134" i="16"/>
  <c r="BH134" i="16" s="1"/>
  <c r="BF148" i="16"/>
  <c r="BH148" i="16" s="1"/>
  <c r="BF150" i="16"/>
  <c r="BH150" i="16" s="1"/>
  <c r="BF164" i="16"/>
  <c r="BH164" i="16" s="1"/>
  <c r="BF166" i="16"/>
  <c r="BH166" i="16" s="1"/>
  <c r="BF182" i="16"/>
  <c r="BH182" i="16" s="1"/>
  <c r="BF196" i="16"/>
  <c r="BH196" i="16" s="1"/>
  <c r="BF198" i="16"/>
  <c r="BH198" i="16" s="1"/>
  <c r="BF212" i="16"/>
  <c r="BH212" i="16" s="1"/>
  <c r="BF214" i="16"/>
  <c r="BH214" i="16" s="1"/>
  <c r="BB76" i="13"/>
  <c r="BD76" i="13" s="1"/>
  <c r="BB48" i="13"/>
  <c r="BD48" i="13" s="1"/>
  <c r="BB58" i="13"/>
  <c r="BD58" i="13" s="1"/>
  <c r="BB74" i="13"/>
  <c r="BD74" i="13" s="1"/>
  <c r="BB56" i="13"/>
  <c r="BD56" i="13" s="1"/>
  <c r="BB72" i="13"/>
  <c r="BD72" i="13" s="1"/>
  <c r="AF15" i="16"/>
  <c r="AF16" i="16" s="1"/>
  <c r="AP15" i="16"/>
  <c r="AP16" i="16" s="1"/>
  <c r="AH15" i="16"/>
  <c r="AH16" i="16" s="1"/>
  <c r="AR15" i="16"/>
  <c r="AR16" i="16" s="1"/>
  <c r="AI15" i="16"/>
  <c r="AI16" i="16" s="1"/>
  <c r="AU15" i="16"/>
  <c r="AU16" i="16" s="1"/>
  <c r="AJ15" i="16"/>
  <c r="AJ16" i="16" s="1"/>
  <c r="AV15" i="16"/>
  <c r="AV16" i="16" s="1"/>
  <c r="AA15" i="16"/>
  <c r="AA16" i="16" s="1"/>
  <c r="AM15" i="16"/>
  <c r="AM16" i="16" s="1"/>
  <c r="AW15" i="16"/>
  <c r="AW16" i="16" s="1"/>
  <c r="AZ15" i="16"/>
  <c r="AZ16" i="16" s="1"/>
  <c r="AG15" i="16"/>
  <c r="AG16" i="16" s="1"/>
  <c r="AB15" i="16"/>
  <c r="AB16" i="16" s="1"/>
  <c r="AN15" i="16"/>
  <c r="AN16" i="16" s="1"/>
  <c r="AX15" i="16"/>
  <c r="AX16" i="16" s="1"/>
  <c r="AQ15" i="16"/>
  <c r="AQ16" i="16" s="1"/>
  <c r="AE15" i="16"/>
  <c r="AE16" i="16" s="1"/>
  <c r="AO15" i="16"/>
  <c r="AO16" i="16" s="1"/>
  <c r="AY15" i="16"/>
  <c r="AY16" i="16" s="1"/>
  <c r="W15" i="15"/>
  <c r="W16" i="15" s="1"/>
  <c r="AF15" i="15"/>
  <c r="AF16" i="15" s="1"/>
  <c r="AP15" i="15"/>
  <c r="AP16" i="15" s="1"/>
  <c r="AE15" i="15"/>
  <c r="AE16" i="15" s="1"/>
  <c r="AN15" i="15"/>
  <c r="AN16" i="15" s="1"/>
  <c r="AX15" i="15"/>
  <c r="AX16" i="15" s="1"/>
  <c r="X15" i="15"/>
  <c r="X16" i="15" s="1"/>
  <c r="AH15" i="15"/>
  <c r="AH16" i="15" s="1"/>
  <c r="AQ15" i="15"/>
  <c r="AQ16" i="15" s="1"/>
  <c r="Z15" i="15"/>
  <c r="Z16" i="15" s="1"/>
  <c r="AI15" i="15"/>
  <c r="AI16" i="15" s="1"/>
  <c r="BE8" i="15"/>
  <c r="AA15" i="15"/>
  <c r="AA16" i="15" s="1"/>
  <c r="AJ15" i="15"/>
  <c r="AJ16" i="15" s="1"/>
  <c r="AS15" i="15"/>
  <c r="AS16" i="15" s="1"/>
  <c r="AR15" i="15"/>
  <c r="AR16" i="15" s="1"/>
  <c r="AB15" i="15"/>
  <c r="AB16" i="15" s="1"/>
  <c r="AK15" i="15"/>
  <c r="AK16" i="15" s="1"/>
  <c r="AT15" i="15"/>
  <c r="AT16" i="15" s="1"/>
  <c r="AC15" i="15"/>
  <c r="AC16" i="15" s="1"/>
  <c r="AL15" i="15"/>
  <c r="AL16" i="15" s="1"/>
  <c r="AU15" i="15"/>
  <c r="AU16" i="15" s="1"/>
  <c r="BF38" i="16"/>
  <c r="BH38" i="16" s="1"/>
  <c r="AB18" i="13"/>
  <c r="AJ18" i="13"/>
  <c r="AR18" i="13"/>
  <c r="X20" i="13"/>
  <c r="AF20" i="13"/>
  <c r="AB22" i="13"/>
  <c r="AJ22" i="13"/>
  <c r="X24" i="13"/>
  <c r="AV24" i="13"/>
  <c r="AB26" i="13"/>
  <c r="AJ26" i="13"/>
  <c r="AR26" i="13"/>
  <c r="X28" i="13"/>
  <c r="AV28" i="13"/>
  <c r="AB30" i="13"/>
  <c r="AJ30" i="13"/>
  <c r="AR30" i="13"/>
  <c r="X32" i="13"/>
  <c r="AV32" i="13"/>
  <c r="AR34" i="13"/>
  <c r="M84" i="13"/>
  <c r="O102" i="13"/>
  <c r="BB94" i="15"/>
  <c r="BD94" i="15" s="1"/>
  <c r="BB126" i="15"/>
  <c r="BD126" i="15" s="1"/>
  <c r="BB158" i="15"/>
  <c r="BD158" i="15" s="1"/>
  <c r="U236" i="15"/>
  <c r="M243" i="15"/>
  <c r="AE242" i="15"/>
  <c r="AC18" i="13"/>
  <c r="AK18" i="13"/>
  <c r="AS18" i="13"/>
  <c r="Y20" i="13"/>
  <c r="AW20" i="13"/>
  <c r="AC22" i="13"/>
  <c r="AO24" i="13"/>
  <c r="AW24" i="13"/>
  <c r="AC26" i="13"/>
  <c r="AK26" i="13"/>
  <c r="AS26" i="13"/>
  <c r="AO28" i="13"/>
  <c r="AW28" i="13"/>
  <c r="AC30" i="13"/>
  <c r="AK30" i="13"/>
  <c r="AS30" i="13"/>
  <c r="AO32" i="13"/>
  <c r="AW32" i="13"/>
  <c r="AK34" i="13"/>
  <c r="AS34" i="13"/>
  <c r="O84" i="13"/>
  <c r="AC102" i="13"/>
  <c r="AE104" i="13"/>
  <c r="AF109" i="13"/>
  <c r="BB42" i="15"/>
  <c r="BD42" i="15" s="1"/>
  <c r="BB66" i="15"/>
  <c r="BD66" i="15" s="1"/>
  <c r="BB74" i="15"/>
  <c r="BD74" i="15" s="1"/>
  <c r="BB106" i="15"/>
  <c r="BD106" i="15" s="1"/>
  <c r="BB138" i="15"/>
  <c r="BD138" i="15" s="1"/>
  <c r="BB170" i="15"/>
  <c r="BD170" i="15" s="1"/>
  <c r="AH247" i="15"/>
  <c r="AA249" i="15" s="1"/>
  <c r="BF24" i="16"/>
  <c r="BH24" i="16" s="1"/>
  <c r="AP20" i="13"/>
  <c r="AP24" i="13"/>
  <c r="AD30" i="13"/>
  <c r="AX32" i="13"/>
  <c r="AL34" i="13"/>
  <c r="BB54" i="15"/>
  <c r="BD54" i="15" s="1"/>
  <c r="M244" i="15"/>
  <c r="M242" i="15"/>
  <c r="AE225" i="15"/>
  <c r="AE223" i="15"/>
  <c r="O244" i="15"/>
  <c r="O242" i="15"/>
  <c r="M224" i="15"/>
  <c r="M222" i="15"/>
  <c r="AE244" i="15"/>
  <c r="AE241" i="15"/>
  <c r="O224" i="15"/>
  <c r="AC244" i="15"/>
  <c r="AC241" i="15"/>
  <c r="AC223" i="15"/>
  <c r="AE243" i="15"/>
  <c r="O241" i="15"/>
  <c r="O223" i="15"/>
  <c r="AC243" i="15"/>
  <c r="M241" i="15"/>
  <c r="AC225" i="15"/>
  <c r="M223" i="15"/>
  <c r="O243" i="15"/>
  <c r="O225" i="15"/>
  <c r="AE222" i="15"/>
  <c r="AC242" i="15"/>
  <c r="AC224" i="15"/>
  <c r="AD18" i="13"/>
  <c r="AX20" i="13"/>
  <c r="AD26" i="13"/>
  <c r="AP28" i="13"/>
  <c r="AD34" i="13"/>
  <c r="AE18" i="13"/>
  <c r="AQ20" i="13"/>
  <c r="AU22" i="13"/>
  <c r="AQ24" i="13"/>
  <c r="W26" i="13"/>
  <c r="AE26" i="13"/>
  <c r="AA28" i="13"/>
  <c r="AI28" i="13"/>
  <c r="AQ28" i="13"/>
  <c r="W30" i="13"/>
  <c r="AE30" i="13"/>
  <c r="AM30" i="13"/>
  <c r="AA32" i="13"/>
  <c r="AI32" i="13"/>
  <c r="AQ32" i="13"/>
  <c r="W34" i="13"/>
  <c r="AE34" i="13"/>
  <c r="AU34" i="13"/>
  <c r="AE84" i="13"/>
  <c r="AF91" i="13"/>
  <c r="BB38" i="15"/>
  <c r="BD38" i="15" s="1"/>
  <c r="BB206" i="15"/>
  <c r="BD206" i="15" s="1"/>
  <c r="AC222" i="15"/>
  <c r="BF26" i="16"/>
  <c r="BH26" i="16" s="1"/>
  <c r="AT22" i="13"/>
  <c r="AX24" i="13"/>
  <c r="AH28" i="13"/>
  <c r="AL30" i="13"/>
  <c r="AP32" i="13"/>
  <c r="AC84" i="13"/>
  <c r="AA91" i="13"/>
  <c r="AM18" i="13"/>
  <c r="AI24" i="13"/>
  <c r="AO15" i="13"/>
  <c r="AO16" i="13" s="1"/>
  <c r="AF18" i="13"/>
  <c r="AB20" i="13"/>
  <c r="AF22" i="13"/>
  <c r="AB24" i="13"/>
  <c r="X26" i="13"/>
  <c r="AJ28" i="13"/>
  <c r="AF30" i="13"/>
  <c r="AB32" i="13"/>
  <c r="AR32" i="13"/>
  <c r="AN34" i="13"/>
  <c r="AV34" i="13"/>
  <c r="M83" i="13"/>
  <c r="M85" i="13"/>
  <c r="AA110" i="13"/>
  <c r="AK110" i="13" s="1"/>
  <c r="AF115" i="13" s="1"/>
  <c r="AK115" i="13" s="1"/>
  <c r="BB62" i="15"/>
  <c r="BD62" i="15" s="1"/>
  <c r="BB78" i="15"/>
  <c r="BD78" i="15" s="1"/>
  <c r="BB110" i="15"/>
  <c r="BD110" i="15" s="1"/>
  <c r="BB142" i="15"/>
  <c r="BD142" i="15" s="1"/>
  <c r="BB174" i="15"/>
  <c r="BD174" i="15" s="1"/>
  <c r="AE224" i="15"/>
  <c r="BF18" i="16"/>
  <c r="BH18" i="16" s="1"/>
  <c r="AT18" i="13"/>
  <c r="AH24" i="13"/>
  <c r="AX28" i="13"/>
  <c r="AH32" i="13"/>
  <c r="W18" i="13"/>
  <c r="AM22" i="13"/>
  <c r="AG15" i="13"/>
  <c r="AG16" i="13" s="1"/>
  <c r="AW15" i="13"/>
  <c r="AW16" i="13" s="1"/>
  <c r="AR20" i="13"/>
  <c r="AV22" i="13"/>
  <c r="AJ24" i="13"/>
  <c r="AB28" i="13"/>
  <c r="X30" i="13"/>
  <c r="X34" i="13"/>
  <c r="Z15" i="13"/>
  <c r="Z16" i="13" s="1"/>
  <c r="Y18" i="13"/>
  <c r="AK20" i="13"/>
  <c r="AG22" i="13"/>
  <c r="AW22" i="13"/>
  <c r="AK24" i="13"/>
  <c r="AO26" i="13"/>
  <c r="AC28" i="13"/>
  <c r="AS28" i="13"/>
  <c r="AW30" i="13"/>
  <c r="AS32" i="13"/>
  <c r="AG34" i="13"/>
  <c r="O83" i="13"/>
  <c r="O85" i="13"/>
  <c r="AA90" i="13"/>
  <c r="AF110" i="13"/>
  <c r="BB34" i="15"/>
  <c r="BD34" i="15" s="1"/>
  <c r="BB50" i="15"/>
  <c r="BD50" i="15" s="1"/>
  <c r="BB70" i="15"/>
  <c r="BD70" i="15" s="1"/>
  <c r="BB90" i="15"/>
  <c r="BD90" i="15" s="1"/>
  <c r="BB122" i="15"/>
  <c r="BD122" i="15" s="1"/>
  <c r="BB154" i="15"/>
  <c r="BD154" i="15" s="1"/>
  <c r="M225" i="15"/>
  <c r="U255" i="15"/>
  <c r="BF20" i="16"/>
  <c r="BH20" i="16" s="1"/>
  <c r="BF28" i="16"/>
  <c r="BH28" i="16" s="1"/>
  <c r="BB190" i="15"/>
  <c r="BD190" i="15" s="1"/>
  <c r="AL18" i="13"/>
  <c r="AL26" i="13"/>
  <c r="AT30" i="13"/>
  <c r="AI20" i="13"/>
  <c r="AA24" i="13"/>
  <c r="Y15" i="13"/>
  <c r="Y16" i="13" s="1"/>
  <c r="X18" i="13"/>
  <c r="AJ20" i="13"/>
  <c r="AN22" i="13"/>
  <c r="AR24" i="13"/>
  <c r="AV26" i="13"/>
  <c r="AR28" i="13"/>
  <c r="AJ32" i="13"/>
  <c r="BE8" i="13"/>
  <c r="AH15" i="13"/>
  <c r="AH16" i="13" s="1"/>
  <c r="AP15" i="13"/>
  <c r="AP16" i="13" s="1"/>
  <c r="AX15" i="13"/>
  <c r="AX16" i="13" s="1"/>
  <c r="AW18" i="13"/>
  <c r="AC20" i="13"/>
  <c r="AS20" i="13"/>
  <c r="Y22" i="13"/>
  <c r="AO22" i="13"/>
  <c r="AC24" i="13"/>
  <c r="AS24" i="13"/>
  <c r="AW26" i="13"/>
  <c r="AK28" i="13"/>
  <c r="Y30" i="13"/>
  <c r="AC32" i="13"/>
  <c r="AK32" i="13"/>
  <c r="AO34" i="13"/>
  <c r="AA15" i="13"/>
  <c r="AA16" i="13" s="1"/>
  <c r="AI15" i="13"/>
  <c r="AI16" i="13" s="1"/>
  <c r="AP18" i="13"/>
  <c r="AX18" i="13"/>
  <c r="AD20" i="13"/>
  <c r="AL20" i="13"/>
  <c r="AT20" i="13"/>
  <c r="Z22" i="13"/>
  <c r="AH22" i="13"/>
  <c r="AP22" i="13"/>
  <c r="AX22" i="13"/>
  <c r="AD24" i="13"/>
  <c r="AL24" i="13"/>
  <c r="AH26" i="13"/>
  <c r="AP26" i="13"/>
  <c r="AX26" i="13"/>
  <c r="AD28" i="13"/>
  <c r="AL28" i="13"/>
  <c r="AP30" i="13"/>
  <c r="AX30" i="13"/>
  <c r="AD32" i="13"/>
  <c r="AL32" i="13"/>
  <c r="Z34" i="13"/>
  <c r="AC83" i="13"/>
  <c r="AC85" i="13"/>
  <c r="M104" i="13"/>
  <c r="BB102" i="15"/>
  <c r="BD102" i="15" s="1"/>
  <c r="BB134" i="15"/>
  <c r="BD134" i="15" s="1"/>
  <c r="BB166" i="15"/>
  <c r="BD166" i="15" s="1"/>
  <c r="BB192" i="15"/>
  <c r="BD192" i="15" s="1"/>
  <c r="Y15" i="15"/>
  <c r="Y16" i="15" s="1"/>
  <c r="AG15" i="15"/>
  <c r="AG16" i="15" s="1"/>
  <c r="AO15" i="15"/>
  <c r="AO16" i="15" s="1"/>
  <c r="BF40" i="16"/>
  <c r="BH40" i="16" s="1"/>
  <c r="BF72" i="16"/>
  <c r="BH72" i="16" s="1"/>
  <c r="BF104" i="16"/>
  <c r="BH104" i="16" s="1"/>
  <c r="BF136" i="16"/>
  <c r="BH136" i="16" s="1"/>
  <c r="BF168" i="16"/>
  <c r="BH168" i="16" s="1"/>
  <c r="BF188" i="16"/>
  <c r="BH188" i="16" s="1"/>
  <c r="BF200" i="16"/>
  <c r="BH200" i="16" s="1"/>
  <c r="AJ231" i="16"/>
  <c r="AJ249" i="16"/>
  <c r="AJ250" i="16"/>
  <c r="AE250" i="16"/>
  <c r="AJ230" i="16"/>
  <c r="AE230" i="16"/>
  <c r="S243" i="16"/>
  <c r="S241" i="16"/>
  <c r="Q225" i="16"/>
  <c r="Q223" i="16"/>
  <c r="Q243" i="16"/>
  <c r="Q241" i="16"/>
  <c r="AI224" i="16"/>
  <c r="AI222" i="16"/>
  <c r="AI244" i="16"/>
  <c r="AG244" i="16"/>
  <c r="AG242" i="16"/>
  <c r="S224" i="16"/>
  <c r="S222" i="16"/>
  <c r="S244" i="16"/>
  <c r="S242" i="16"/>
  <c r="Q224" i="16"/>
  <c r="Q222" i="16"/>
  <c r="Q244" i="16"/>
  <c r="Q242" i="16"/>
  <c r="AI225" i="16"/>
  <c r="AI223" i="16"/>
  <c r="AI243" i="16"/>
  <c r="AI241" i="16"/>
  <c r="AG225" i="16"/>
  <c r="AG223" i="16"/>
  <c r="AG243" i="16"/>
  <c r="AG241" i="16"/>
  <c r="S225" i="16"/>
  <c r="S223" i="16"/>
  <c r="BF36" i="16"/>
  <c r="BH36" i="16" s="1"/>
  <c r="AG224" i="16"/>
  <c r="AF249" i="15"/>
  <c r="BF68" i="16"/>
  <c r="BH68" i="16" s="1"/>
  <c r="BF100" i="16"/>
  <c r="BH100" i="16" s="1"/>
  <c r="BF184" i="16"/>
  <c r="BH184" i="16" s="1"/>
  <c r="AF231" i="15"/>
  <c r="AK231" i="15" s="1"/>
  <c r="AF236" i="15" s="1"/>
  <c r="AK236" i="15" s="1"/>
  <c r="BF48" i="16"/>
  <c r="BH48" i="16" s="1"/>
  <c r="BF80" i="16"/>
  <c r="BH80" i="16" s="1"/>
  <c r="BF112" i="16"/>
  <c r="BH112" i="16" s="1"/>
  <c r="BF144" i="16"/>
  <c r="BH144" i="16" s="1"/>
  <c r="BF176" i="16"/>
  <c r="BH176" i="16" s="1"/>
  <c r="BF208" i="16"/>
  <c r="BH208" i="16" s="1"/>
  <c r="BF60" i="16"/>
  <c r="BH60" i="16" s="1"/>
  <c r="BF92" i="16"/>
  <c r="BH92" i="16" s="1"/>
  <c r="BF124" i="16"/>
  <c r="BH124" i="16" s="1"/>
  <c r="BF156" i="16"/>
  <c r="BH156" i="16" s="1"/>
  <c r="AE231" i="16"/>
  <c r="AO231" i="16" s="1"/>
  <c r="AJ236" i="16" s="1"/>
  <c r="AO236" i="16" s="1"/>
  <c r="BI8" i="16"/>
  <c r="AD15" i="16"/>
  <c r="AD16" i="16" s="1"/>
  <c r="AL15" i="16"/>
  <c r="AL16" i="16" s="1"/>
  <c r="AT15" i="16"/>
  <c r="AT16" i="16" s="1"/>
  <c r="BB15" i="16"/>
  <c r="BB16" i="16" s="1"/>
  <c r="AC15" i="16"/>
  <c r="AC16" i="16" s="1"/>
  <c r="AK15" i="16"/>
  <c r="AK16" i="16" s="1"/>
  <c r="AS15" i="16"/>
  <c r="AS16" i="16" s="1"/>
  <c r="AK87" i="8"/>
  <c r="AK86" i="8"/>
  <c r="AK85" i="8"/>
  <c r="AK84" i="8"/>
  <c r="AK83" i="8"/>
  <c r="AK82" i="8"/>
  <c r="AK81" i="8"/>
  <c r="AK80" i="8"/>
  <c r="AK79" i="8"/>
  <c r="AK78" i="8"/>
  <c r="AK77" i="8"/>
  <c r="AK76" i="8"/>
  <c r="AK75" i="8"/>
  <c r="AK74" i="8"/>
  <c r="AK73" i="8"/>
  <c r="AK72" i="8"/>
  <c r="AK71" i="8"/>
  <c r="AK70" i="8"/>
  <c r="BD54" i="13" l="1"/>
  <c r="AE103" i="13" s="1"/>
  <c r="AE105" i="13" s="1"/>
  <c r="AC103" i="13"/>
  <c r="O101" i="13"/>
  <c r="AE101" i="13"/>
  <c r="AK91" i="13"/>
  <c r="AF96" i="13" s="1"/>
  <c r="AK96" i="13" s="1"/>
  <c r="AC101" i="13"/>
  <c r="AC105" i="13" s="1"/>
  <c r="O226" i="15"/>
  <c r="AE226" i="15"/>
  <c r="M226" i="15"/>
  <c r="AC226" i="15"/>
  <c r="BB20" i="13"/>
  <c r="BD20" i="13" s="1"/>
  <c r="O82" i="13" s="1"/>
  <c r="O86" i="13" s="1"/>
  <c r="BB32" i="13"/>
  <c r="BD32" i="13" s="1"/>
  <c r="BB24" i="13"/>
  <c r="BD24" i="13" s="1"/>
  <c r="BB28" i="13"/>
  <c r="BD28" i="13" s="1"/>
  <c r="M101" i="13"/>
  <c r="AG245" i="16"/>
  <c r="AG226" i="16"/>
  <c r="AI245" i="16"/>
  <c r="S226" i="16"/>
  <c r="O245" i="15"/>
  <c r="Q245" i="16"/>
  <c r="AO250" i="16"/>
  <c r="AJ255" i="16" s="1"/>
  <c r="AO255" i="16" s="1"/>
  <c r="AE245" i="15"/>
  <c r="BB18" i="13"/>
  <c r="BD18" i="13" s="1"/>
  <c r="BB34" i="13"/>
  <c r="S245" i="16"/>
  <c r="Q226" i="16"/>
  <c r="AC245" i="15"/>
  <c r="AI226" i="16"/>
  <c r="BB22" i="13"/>
  <c r="BD22" i="13" s="1"/>
  <c r="BB26" i="13"/>
  <c r="BB30" i="13"/>
  <c r="BD30" i="13" s="1"/>
  <c r="M245" i="15"/>
  <c r="AK89" i="8"/>
  <c r="M82" i="13" l="1"/>
  <c r="M86" i="13" s="1"/>
  <c r="BD34" i="13"/>
  <c r="O103" i="13" s="1"/>
  <c r="O105" i="13" s="1"/>
  <c r="M103" i="13"/>
  <c r="M105" i="13" s="1"/>
  <c r="BD26" i="13"/>
  <c r="AE82" i="13" s="1"/>
  <c r="AE86" i="13" s="1"/>
  <c r="AC82" i="13"/>
  <c r="AC86" i="13" s="1"/>
</calcChain>
</file>

<file path=xl/sharedStrings.xml><?xml version="1.0" encoding="utf-8"?>
<sst xmlns="http://schemas.openxmlformats.org/spreadsheetml/2006/main" count="2852" uniqueCount="413">
  <si>
    <t>（</t>
    <phoneticPr fontId="4"/>
  </si>
  <si>
    <t>年</t>
    <rPh sb="0" eb="1">
      <t>ネン</t>
    </rPh>
    <phoneticPr fontId="4"/>
  </si>
  <si>
    <t>月分）</t>
    <rPh sb="0" eb="2">
      <t>ガツブン</t>
    </rPh>
    <phoneticPr fontId="4"/>
  </si>
  <si>
    <t>サービス種類</t>
    <rPh sb="4" eb="6">
      <t>シュルイ</t>
    </rPh>
    <phoneticPr fontId="4"/>
  </si>
  <si>
    <t>介護医療院 ・ 短期入所療養介護（予防）</t>
    <rPh sb="0" eb="2">
      <t>カイゴ</t>
    </rPh>
    <rPh sb="2" eb="4">
      <t>イリョウ</t>
    </rPh>
    <rPh sb="4" eb="5">
      <t>イン</t>
    </rPh>
    <rPh sb="8" eb="10">
      <t>タンキ</t>
    </rPh>
    <rPh sb="10" eb="12">
      <t>ニュウショ</t>
    </rPh>
    <rPh sb="12" eb="14">
      <t>リョウヨウ</t>
    </rPh>
    <rPh sb="14" eb="16">
      <t>カイゴ</t>
    </rPh>
    <rPh sb="17" eb="19">
      <t>ヨボウ</t>
    </rPh>
    <phoneticPr fontId="4"/>
  </si>
  <si>
    <t>）</t>
    <phoneticPr fontId="4"/>
  </si>
  <si>
    <t>事業所番号</t>
    <rPh sb="0" eb="3">
      <t>ジギョウショ</t>
    </rPh>
    <rPh sb="3" eb="5">
      <t>バンゴウ</t>
    </rPh>
    <phoneticPr fontId="4"/>
  </si>
  <si>
    <t>（</t>
    <phoneticPr fontId="4"/>
  </si>
  <si>
    <t>）</t>
    <phoneticPr fontId="4"/>
  </si>
  <si>
    <t>事業所名</t>
    <rPh sb="0" eb="3">
      <t>ジギョウショ</t>
    </rPh>
    <rPh sb="3" eb="4">
      <t>メイ</t>
    </rPh>
    <phoneticPr fontId="4"/>
  </si>
  <si>
    <t>）</t>
    <phoneticPr fontId="4"/>
  </si>
  <si>
    <t>療養棟種別・療養棟名・床数</t>
    <rPh sb="0" eb="2">
      <t>リョウヨウ</t>
    </rPh>
    <rPh sb="2" eb="3">
      <t>トウ</t>
    </rPh>
    <rPh sb="3" eb="5">
      <t>シュベツ</t>
    </rPh>
    <rPh sb="6" eb="8">
      <t>リョウヨウ</t>
    </rPh>
    <rPh sb="8" eb="9">
      <t>トウ</t>
    </rPh>
    <rPh sb="9" eb="10">
      <t>メイ</t>
    </rPh>
    <rPh sb="10" eb="11">
      <t>ビョウメイ</t>
    </rPh>
    <rPh sb="11" eb="12">
      <t>ショウ</t>
    </rPh>
    <rPh sb="12" eb="13">
      <t>スウ</t>
    </rPh>
    <phoneticPr fontId="4"/>
  </si>
  <si>
    <t>（</t>
    <phoneticPr fontId="4"/>
  </si>
  <si>
    <t>・</t>
    <phoneticPr fontId="4"/>
  </si>
  <si>
    <t>床</t>
    <rPh sb="0" eb="1">
      <t>ショウ</t>
    </rPh>
    <phoneticPr fontId="4"/>
  </si>
  <si>
    <t xml:space="preserve"> 貴施設の夜勤勤務時間帯</t>
    <rPh sb="1" eb="2">
      <t>キ</t>
    </rPh>
    <rPh sb="2" eb="4">
      <t>シセツ</t>
    </rPh>
    <rPh sb="5" eb="7">
      <t>ヤキン</t>
    </rPh>
    <rPh sb="7" eb="9">
      <t>キンム</t>
    </rPh>
    <rPh sb="9" eb="12">
      <t>ジカンタイ</t>
    </rPh>
    <phoneticPr fontId="4"/>
  </si>
  <si>
    <t>：</t>
    <phoneticPr fontId="4"/>
  </si>
  <si>
    <t>～</t>
    <phoneticPr fontId="4"/>
  </si>
  <si>
    <t>：</t>
    <phoneticPr fontId="4"/>
  </si>
  <si>
    <t>（←16時間）</t>
    <rPh sb="4" eb="6">
      <t>ジカン</t>
    </rPh>
    <phoneticPr fontId="4"/>
  </si>
  <si>
    <t>職　　種</t>
    <rPh sb="0" eb="1">
      <t>ショク</t>
    </rPh>
    <rPh sb="3" eb="4">
      <t>タネ</t>
    </rPh>
    <phoneticPr fontId="4"/>
  </si>
  <si>
    <t>氏　　名</t>
    <rPh sb="0" eb="1">
      <t>シ</t>
    </rPh>
    <rPh sb="3" eb="4">
      <t>メイ</t>
    </rPh>
    <phoneticPr fontId="4"/>
  </si>
  <si>
    <t>夜勤専従職員</t>
    <rPh sb="0" eb="2">
      <t>ヤキン</t>
    </rPh>
    <rPh sb="2" eb="4">
      <t>センジュウ</t>
    </rPh>
    <rPh sb="4" eb="6">
      <t>ショクイン</t>
    </rPh>
    <phoneticPr fontId="4"/>
  </si>
  <si>
    <t>日</t>
    <rPh sb="0" eb="1">
      <t>ヒ</t>
    </rPh>
    <phoneticPr fontId="4"/>
  </si>
  <si>
    <t>月の</t>
    <rPh sb="0" eb="1">
      <t>ツキ</t>
    </rPh>
    <phoneticPr fontId="4"/>
  </si>
  <si>
    <t>曜日</t>
    <rPh sb="0" eb="2">
      <t>ヨウビ</t>
    </rPh>
    <phoneticPr fontId="4"/>
  </si>
  <si>
    <t>合計</t>
    <phoneticPr fontId="4"/>
  </si>
  <si>
    <t>－</t>
    <phoneticPr fontId="4"/>
  </si>
  <si>
    <t>－</t>
    <phoneticPr fontId="4"/>
  </si>
  <si>
    <t>－</t>
    <phoneticPr fontId="4"/>
  </si>
  <si>
    <t>－</t>
    <phoneticPr fontId="4"/>
  </si>
  <si>
    <t>計</t>
    <rPh sb="0" eb="1">
      <t>ケイ</t>
    </rPh>
    <phoneticPr fontId="4"/>
  </si>
  <si>
    <t>＜記載上の注意事項＞</t>
    <rPh sb="1" eb="3">
      <t>キサイ</t>
    </rPh>
    <rPh sb="3" eb="4">
      <t>ジョウ</t>
    </rPh>
    <rPh sb="5" eb="7">
      <t>チュウイ</t>
    </rPh>
    <rPh sb="7" eb="9">
      <t>ジコウ</t>
    </rPh>
    <phoneticPr fontId="4"/>
  </si>
  <si>
    <t xml:space="preserve"> 勤務表は、加算の届出前１月のものとなります。（５月から算定する加算の届出を４月に行う場合は、３月分の勤務表を作成すること。）</t>
    <rPh sb="1" eb="4">
      <t>キンムヒョウ</t>
    </rPh>
    <rPh sb="6" eb="8">
      <t>カサン</t>
    </rPh>
    <rPh sb="9" eb="10">
      <t>トドケ</t>
    </rPh>
    <rPh sb="10" eb="11">
      <t>デ</t>
    </rPh>
    <rPh sb="11" eb="12">
      <t>ゼン</t>
    </rPh>
    <rPh sb="13" eb="14">
      <t>ツキ</t>
    </rPh>
    <rPh sb="25" eb="26">
      <t>ガツ</t>
    </rPh>
    <rPh sb="28" eb="30">
      <t>サンテイ</t>
    </rPh>
    <rPh sb="32" eb="34">
      <t>カサン</t>
    </rPh>
    <rPh sb="35" eb="36">
      <t>トドケ</t>
    </rPh>
    <rPh sb="36" eb="37">
      <t>デ</t>
    </rPh>
    <rPh sb="39" eb="40">
      <t>ガツ</t>
    </rPh>
    <rPh sb="41" eb="42">
      <t>オコナ</t>
    </rPh>
    <rPh sb="43" eb="45">
      <t>バアイ</t>
    </rPh>
    <rPh sb="48" eb="49">
      <t>ガツ</t>
    </rPh>
    <rPh sb="49" eb="50">
      <t>ブン</t>
    </rPh>
    <rPh sb="51" eb="54">
      <t>キンムヒョウ</t>
    </rPh>
    <rPh sb="55" eb="57">
      <t>サクセイ</t>
    </rPh>
    <phoneticPr fontId="4"/>
  </si>
  <si>
    <t xml:space="preserve"> それぞれの療養棟ごとに勤務表を作成してください。</t>
    <rPh sb="6" eb="8">
      <t>リョウヨウ</t>
    </rPh>
    <rPh sb="8" eb="9">
      <t>トウ</t>
    </rPh>
    <rPh sb="12" eb="15">
      <t>キンムヒョウ</t>
    </rPh>
    <rPh sb="16" eb="18">
      <t>サクセイ</t>
    </rPh>
    <phoneticPr fontId="4"/>
  </si>
  <si>
    <t xml:space="preserve"> 夜勤勤務時間帯は、午後１０時から翌日の午前５時までの時間を含めた連続する１６時間で設定してください。</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4"/>
  </si>
  <si>
    <t xml:space="preserve"> 勤務表には、貴施設の夜勤勤務時間帯に勤務している看護・介護職員のみを記載してください。（職種は、看護職員又は介護職員のいずれかになります。）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5" eb="47">
      <t>ショクシュ</t>
    </rPh>
    <rPh sb="49" eb="51">
      <t>カンゴ</t>
    </rPh>
    <rPh sb="51" eb="53">
      <t>ショクイン</t>
    </rPh>
    <rPh sb="53" eb="54">
      <t>マタ</t>
    </rPh>
    <rPh sb="55" eb="57">
      <t>カイゴ</t>
    </rPh>
    <rPh sb="57" eb="59">
      <t>ショクイン</t>
    </rPh>
    <phoneticPr fontId="4"/>
  </si>
  <si>
    <t xml:space="preserve"> 夜勤専従職員については、夜勤専従職員欄に「○」をつけてください。</t>
    <rPh sb="1" eb="3">
      <t>ヤキン</t>
    </rPh>
    <rPh sb="3" eb="5">
      <t>センジュウ</t>
    </rPh>
    <rPh sb="5" eb="7">
      <t>ショクイン</t>
    </rPh>
    <rPh sb="13" eb="15">
      <t>ヤキン</t>
    </rPh>
    <rPh sb="15" eb="17">
      <t>センジュウ</t>
    </rPh>
    <rPh sb="17" eb="19">
      <t>ショクイン</t>
    </rPh>
    <rPh sb="19" eb="20">
      <t>ラン</t>
    </rPh>
    <phoneticPr fontId="4"/>
  </si>
  <si>
    <t xml:space="preserve"> 勤務時間数は、貴施設で設定した夜勤勤務時間帯（１６時間）に勤務している時間数のみ記載してください。</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4"/>
  </si>
  <si>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4"/>
  </si>
  <si>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4"/>
  </si>
  <si>
    <t>従業者の勤務の体制及び勤務形態一覧表［夜勤職員配置加算用］</t>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7" eb="28">
      <t>ヨウ</t>
    </rPh>
    <phoneticPr fontId="4"/>
  </si>
  <si>
    <t>）</t>
    <phoneticPr fontId="4"/>
  </si>
  <si>
    <t>・</t>
    <phoneticPr fontId="4"/>
  </si>
  <si>
    <t>～</t>
    <phoneticPr fontId="4"/>
  </si>
  <si>
    <t>：</t>
    <phoneticPr fontId="4"/>
  </si>
  <si>
    <t>合計</t>
    <phoneticPr fontId="4"/>
  </si>
  <si>
    <t>－</t>
    <phoneticPr fontId="4"/>
  </si>
  <si>
    <t>－</t>
    <phoneticPr fontId="4"/>
  </si>
  <si>
    <t>－</t>
    <phoneticPr fontId="4"/>
  </si>
  <si>
    <t>従業者の勤務の体制及び勤務形態一覧表［夜間勤務等看護用］</t>
    <rPh sb="0" eb="3">
      <t>ジュウギョウシャ</t>
    </rPh>
    <rPh sb="4" eb="6">
      <t>キンム</t>
    </rPh>
    <rPh sb="7" eb="9">
      <t>タイセイ</t>
    </rPh>
    <rPh sb="9" eb="10">
      <t>オヨ</t>
    </rPh>
    <rPh sb="11" eb="13">
      <t>キンム</t>
    </rPh>
    <rPh sb="13" eb="15">
      <t>ケイタイ</t>
    </rPh>
    <rPh sb="15" eb="18">
      <t>イチランヒョウ</t>
    </rPh>
    <rPh sb="19" eb="21">
      <t>ヤカン</t>
    </rPh>
    <rPh sb="21" eb="24">
      <t>キンムナド</t>
    </rPh>
    <rPh sb="24" eb="26">
      <t>カンゴ</t>
    </rPh>
    <rPh sb="26" eb="27">
      <t>ヨウ</t>
    </rPh>
    <phoneticPr fontId="4"/>
  </si>
  <si>
    <t>（</t>
    <phoneticPr fontId="4"/>
  </si>
  <si>
    <t>介護医療院・ 短期入所療養介護（予防）</t>
    <rPh sb="0" eb="2">
      <t>カイゴ</t>
    </rPh>
    <rPh sb="2" eb="4">
      <t>イリョウ</t>
    </rPh>
    <rPh sb="4" eb="5">
      <t>イン</t>
    </rPh>
    <rPh sb="7" eb="9">
      <t>タンキ</t>
    </rPh>
    <rPh sb="9" eb="11">
      <t>ニュウショ</t>
    </rPh>
    <rPh sb="11" eb="13">
      <t>リョウヨウ</t>
    </rPh>
    <rPh sb="13" eb="15">
      <t>カイゴ</t>
    </rPh>
    <rPh sb="16" eb="18">
      <t>ヨボウ</t>
    </rPh>
    <phoneticPr fontId="4"/>
  </si>
  <si>
    <t>（</t>
    <phoneticPr fontId="4"/>
  </si>
  <si>
    <t>（</t>
    <phoneticPr fontId="4"/>
  </si>
  <si>
    <t>○○○○介護医療院</t>
    <rPh sb="4" eb="6">
      <t>カイゴ</t>
    </rPh>
    <rPh sb="6" eb="8">
      <t>イリョウ</t>
    </rPh>
    <rPh sb="8" eb="9">
      <t>イン</t>
    </rPh>
    <phoneticPr fontId="4"/>
  </si>
  <si>
    <t>Ⅰ型療養棟　〇〇療養棟</t>
    <rPh sb="1" eb="2">
      <t>ガタ</t>
    </rPh>
    <rPh sb="2" eb="4">
      <t>リョウヨウ</t>
    </rPh>
    <rPh sb="4" eb="5">
      <t>トウ</t>
    </rPh>
    <rPh sb="8" eb="10">
      <t>リョウヨウ</t>
    </rPh>
    <rPh sb="10" eb="11">
      <t>トウ</t>
    </rPh>
    <phoneticPr fontId="4"/>
  </si>
  <si>
    <t>：</t>
    <phoneticPr fontId="4"/>
  </si>
  <si>
    <t>～</t>
    <phoneticPr fontId="4"/>
  </si>
  <si>
    <t>木</t>
    <rPh sb="0" eb="1">
      <t>モク</t>
    </rPh>
    <phoneticPr fontId="4"/>
  </si>
  <si>
    <t>金</t>
  </si>
  <si>
    <t>土</t>
  </si>
  <si>
    <t>日</t>
  </si>
  <si>
    <t>月</t>
  </si>
  <si>
    <t>火</t>
  </si>
  <si>
    <t>水</t>
  </si>
  <si>
    <t>木</t>
  </si>
  <si>
    <t>土</t>
    <rPh sb="0" eb="1">
      <t>ド</t>
    </rPh>
    <phoneticPr fontId="4"/>
  </si>
  <si>
    <t>合計</t>
    <phoneticPr fontId="4"/>
  </si>
  <si>
    <t>看護職員</t>
    <rPh sb="0" eb="2">
      <t>カンゴ</t>
    </rPh>
    <rPh sb="2" eb="4">
      <t>ショクイン</t>
    </rPh>
    <phoneticPr fontId="4"/>
  </si>
  <si>
    <t>■■　■■</t>
    <phoneticPr fontId="4"/>
  </si>
  <si>
    <t>－</t>
    <phoneticPr fontId="4"/>
  </si>
  <si>
    <t>■■　■■</t>
    <phoneticPr fontId="4"/>
  </si>
  <si>
    <t>■■　■■</t>
    <phoneticPr fontId="4"/>
  </si>
  <si>
    <t>－</t>
    <phoneticPr fontId="4"/>
  </si>
  <si>
    <t>■■　■■</t>
    <phoneticPr fontId="4"/>
  </si>
  <si>
    <t>■■　■■</t>
    <phoneticPr fontId="4"/>
  </si>
  <si>
    <t>■■　■■</t>
    <phoneticPr fontId="4"/>
  </si>
  <si>
    <t>○</t>
    <phoneticPr fontId="4"/>
  </si>
  <si>
    <t>○</t>
    <phoneticPr fontId="4"/>
  </si>
  <si>
    <t>介護職員</t>
    <rPh sb="0" eb="2">
      <t>カイゴ</t>
    </rPh>
    <rPh sb="2" eb="4">
      <t>ショクイン</t>
    </rPh>
    <phoneticPr fontId="4"/>
  </si>
  <si>
    <t>■■　■■</t>
    <phoneticPr fontId="4"/>
  </si>
  <si>
    <t>○</t>
    <phoneticPr fontId="4"/>
  </si>
  <si>
    <t>－</t>
    <phoneticPr fontId="4"/>
  </si>
  <si>
    <t>（</t>
    <phoneticPr fontId="4"/>
  </si>
  <si>
    <t>）</t>
    <phoneticPr fontId="4"/>
  </si>
  <si>
    <t>○</t>
    <phoneticPr fontId="4"/>
  </si>
  <si>
    <t>：</t>
    <phoneticPr fontId="4"/>
  </si>
  <si>
    <t>日</t>
    <rPh sb="0" eb="1">
      <t>ニチ</t>
    </rPh>
    <phoneticPr fontId="4"/>
  </si>
  <si>
    <t>→</t>
    <phoneticPr fontId="4"/>
  </si>
  <si>
    <t>夜</t>
    <rPh sb="0" eb="1">
      <t>ヨル</t>
    </rPh>
    <phoneticPr fontId="4"/>
  </si>
  <si>
    <t>→</t>
    <phoneticPr fontId="4"/>
  </si>
  <si>
    <t>早</t>
    <rPh sb="0" eb="1">
      <t>ハヤ</t>
    </rPh>
    <phoneticPr fontId="4"/>
  </si>
  <si>
    <t>→</t>
    <phoneticPr fontId="4"/>
  </si>
  <si>
    <t>明</t>
    <rPh sb="0" eb="1">
      <t>ア</t>
    </rPh>
    <phoneticPr fontId="4"/>
  </si>
  <si>
    <t>→</t>
    <phoneticPr fontId="4"/>
  </si>
  <si>
    <t>遅</t>
    <rPh sb="0" eb="1">
      <t>オソ</t>
    </rPh>
    <phoneticPr fontId="4"/>
  </si>
  <si>
    <t>→</t>
    <phoneticPr fontId="4"/>
  </si>
  <si>
    <t>（</t>
    <phoneticPr fontId="4"/>
  </si>
  <si>
    <t>）</t>
    <phoneticPr fontId="4"/>
  </si>
  <si>
    <t>）</t>
    <phoneticPr fontId="4"/>
  </si>
  <si>
    <t>・</t>
    <phoneticPr fontId="4"/>
  </si>
  <si>
    <t>）</t>
    <phoneticPr fontId="4"/>
  </si>
  <si>
    <t>～</t>
    <phoneticPr fontId="4"/>
  </si>
  <si>
    <t>合計</t>
    <phoneticPr fontId="4"/>
  </si>
  <si>
    <t>〇</t>
    <phoneticPr fontId="1"/>
  </si>
  <si>
    <t>別紙１-２</t>
    <rPh sb="0" eb="2">
      <t>ベッシ</t>
    </rPh>
    <phoneticPr fontId="1"/>
  </si>
  <si>
    <t>（参考様式1）</t>
    <rPh sb="1" eb="3">
      <t>サンコウ</t>
    </rPh>
    <rPh sb="3" eb="5">
      <t>ヨウシキ</t>
    </rPh>
    <phoneticPr fontId="7"/>
  </si>
  <si>
    <t>従業者の勤務の体制及び勤務形態一覧表　</t>
  </si>
  <si>
    <t>サービス種別（</t>
    <rPh sb="4" eb="6">
      <t>シュベツ</t>
    </rPh>
    <phoneticPr fontId="24"/>
  </si>
  <si>
    <t>介護医療院（従来型）</t>
    <rPh sb="0" eb="2">
      <t>カイゴ</t>
    </rPh>
    <rPh sb="2" eb="4">
      <t>イリョウ</t>
    </rPh>
    <rPh sb="4" eb="5">
      <t>イン</t>
    </rPh>
    <rPh sb="6" eb="8">
      <t>ジュウライ</t>
    </rPh>
    <rPh sb="8" eb="9">
      <t>ガタ</t>
    </rPh>
    <phoneticPr fontId="24"/>
  </si>
  <si>
    <t>）</t>
    <phoneticPr fontId="24"/>
  </si>
  <si>
    <t>令和</t>
    <rPh sb="0" eb="2">
      <t>レイワ</t>
    </rPh>
    <phoneticPr fontId="24"/>
  </si>
  <si>
    <t>(</t>
    <phoneticPr fontId="24"/>
  </si>
  <si>
    <t>)</t>
    <phoneticPr fontId="24"/>
  </si>
  <si>
    <t>年</t>
    <rPh sb="0" eb="1">
      <t>ネン</t>
    </rPh>
    <phoneticPr fontId="24"/>
  </si>
  <si>
    <t>月</t>
    <rPh sb="0" eb="1">
      <t>ゲツ</t>
    </rPh>
    <phoneticPr fontId="24"/>
  </si>
  <si>
    <t>事業所名（</t>
    <rPh sb="0" eb="3">
      <t>ジギョウショ</t>
    </rPh>
    <rPh sb="3" eb="4">
      <t>メイ</t>
    </rPh>
    <phoneticPr fontId="24"/>
  </si>
  <si>
    <t>○○○○</t>
    <phoneticPr fontId="24"/>
  </si>
  <si>
    <t>(1)</t>
    <phoneticPr fontId="24"/>
  </si>
  <si>
    <t>４週</t>
  </si>
  <si>
    <t>(2)</t>
    <phoneticPr fontId="2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</si>
  <si>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</si>
  <si>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4"/>
  </si>
  <si>
    <t>時間/週</t>
    <rPh sb="0" eb="2">
      <t>ジカン</t>
    </rPh>
    <rPh sb="3" eb="4">
      <t>シュウ</t>
    </rPh>
    <phoneticPr fontId="24"/>
  </si>
  <si>
    <t>時間/月</t>
    <rPh sb="0" eb="2">
      <t>ジカン</t>
    </rPh>
    <rPh sb="3" eb="4">
      <t>ツキ</t>
    </rPh>
    <phoneticPr fontId="24"/>
  </si>
  <si>
    <t>当月の日数</t>
    <rPh sb="0" eb="2">
      <t>トウゲツ</t>
    </rPh>
    <rPh sb="3" eb="5">
      <t>ニッスウ</t>
    </rPh>
    <phoneticPr fontId="24"/>
  </si>
  <si>
    <t>日</t>
    <rPh sb="0" eb="1">
      <t>ニチ</t>
    </rPh>
    <phoneticPr fontId="24"/>
  </si>
  <si>
    <t>(4) 入所者数</t>
    <rPh sb="4" eb="7">
      <t>ニュウショシャ</t>
    </rPh>
    <rPh sb="7" eb="8">
      <t>スウ</t>
    </rPh>
    <phoneticPr fontId="24"/>
  </si>
  <si>
    <t>（前年度の平均値または推定数）</t>
    <rPh sb="1" eb="4">
      <t>ゼンネンド</t>
    </rPh>
    <rPh sb="5" eb="8">
      <t>ヘイキンチ</t>
    </rPh>
    <rPh sb="11" eb="14">
      <t>スイテイスウ</t>
    </rPh>
    <phoneticPr fontId="24"/>
  </si>
  <si>
    <t>Ⅰ型</t>
    <rPh sb="1" eb="2">
      <t>ガタ</t>
    </rPh>
    <phoneticPr fontId="24"/>
  </si>
  <si>
    <t>人</t>
    <rPh sb="0" eb="1">
      <t>ニン</t>
    </rPh>
    <phoneticPr fontId="24"/>
  </si>
  <si>
    <t>Ⅱ型</t>
    <rPh sb="1" eb="2">
      <t>ガタ</t>
    </rPh>
    <phoneticPr fontId="24"/>
  </si>
  <si>
    <t>No</t>
    <phoneticPr fontId="24"/>
  </si>
  <si>
    <t>(5) 
職種</t>
    <phoneticPr fontId="7"/>
  </si>
  <si>
    <t>(6)
勤務
形態</t>
    <phoneticPr fontId="7"/>
  </si>
  <si>
    <t>(7) 資格</t>
    <rPh sb="4" eb="6">
      <t>シカク</t>
    </rPh>
    <phoneticPr fontId="24"/>
  </si>
  <si>
    <t>(8) 氏　名</t>
    <phoneticPr fontId="7"/>
  </si>
  <si>
    <t>(9)</t>
    <phoneticPr fontId="24"/>
  </si>
  <si>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</si>
  <si>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</si>
  <si>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24"/>
  </si>
  <si>
    <t>2週目</t>
    <rPh sb="1" eb="2">
      <t>シュウ</t>
    </rPh>
    <rPh sb="2" eb="3">
      <t>メ</t>
    </rPh>
    <phoneticPr fontId="24"/>
  </si>
  <si>
    <t>3週目</t>
    <rPh sb="1" eb="2">
      <t>シュウ</t>
    </rPh>
    <rPh sb="2" eb="3">
      <t>メ</t>
    </rPh>
    <phoneticPr fontId="24"/>
  </si>
  <si>
    <t>4週目</t>
    <rPh sb="1" eb="2">
      <t>シュウ</t>
    </rPh>
    <rPh sb="2" eb="3">
      <t>メ</t>
    </rPh>
    <phoneticPr fontId="24"/>
  </si>
  <si>
    <t>5週目</t>
    <rPh sb="1" eb="2">
      <t>シュウ</t>
    </rPh>
    <rPh sb="2" eb="3">
      <t>メ</t>
    </rPh>
    <phoneticPr fontId="24"/>
  </si>
  <si>
    <t>管理者</t>
    <rPh sb="0" eb="3">
      <t>カンリシャ</t>
    </rPh>
    <phoneticPr fontId="24"/>
  </si>
  <si>
    <t>A</t>
  </si>
  <si>
    <t>ー</t>
  </si>
  <si>
    <t>厚労　太郎</t>
    <rPh sb="0" eb="2">
      <t>コウロウ</t>
    </rPh>
    <rPh sb="3" eb="5">
      <t>タロウ</t>
    </rPh>
    <phoneticPr fontId="24"/>
  </si>
  <si>
    <t>シフト記号</t>
    <rPh sb="3" eb="5">
      <t>キゴウ</t>
    </rPh>
    <phoneticPr fontId="26"/>
  </si>
  <si>
    <t>b</t>
    <phoneticPr fontId="24"/>
  </si>
  <si>
    <t>b</t>
  </si>
  <si>
    <t>勤務時間数</t>
    <rPh sb="0" eb="2">
      <t>キンム</t>
    </rPh>
    <rPh sb="2" eb="5">
      <t>ジカンスウ</t>
    </rPh>
    <phoneticPr fontId="24"/>
  </si>
  <si>
    <t>医師</t>
    <rPh sb="0" eb="2">
      <t>イシ</t>
    </rPh>
    <phoneticPr fontId="24"/>
  </si>
  <si>
    <t>○○　A男</t>
    <rPh sb="4" eb="5">
      <t>オトコ</t>
    </rPh>
    <phoneticPr fontId="24"/>
  </si>
  <si>
    <t>○○　B子</t>
    <rPh sb="4" eb="5">
      <t>コ</t>
    </rPh>
    <phoneticPr fontId="24"/>
  </si>
  <si>
    <t>○○　C太</t>
    <rPh sb="4" eb="5">
      <t>タ</t>
    </rPh>
    <phoneticPr fontId="24"/>
  </si>
  <si>
    <t>薬剤師</t>
    <rPh sb="0" eb="3">
      <t>ヤクザイシ</t>
    </rPh>
    <phoneticPr fontId="24"/>
  </si>
  <si>
    <t>○○　D美</t>
    <rPh sb="4" eb="5">
      <t>ウツク</t>
    </rPh>
    <phoneticPr fontId="24"/>
  </si>
  <si>
    <t>○○　E夫</t>
    <phoneticPr fontId="24"/>
  </si>
  <si>
    <t>理学療法士</t>
    <rPh sb="0" eb="2">
      <t>リガク</t>
    </rPh>
    <rPh sb="2" eb="5">
      <t>リョウホウシ</t>
    </rPh>
    <phoneticPr fontId="24"/>
  </si>
  <si>
    <t>○○　F子</t>
    <phoneticPr fontId="24"/>
  </si>
  <si>
    <t>介護支援専門員</t>
    <rPh sb="0" eb="2">
      <t>カイゴ</t>
    </rPh>
    <rPh sb="2" eb="4">
      <t>シエン</t>
    </rPh>
    <rPh sb="4" eb="7">
      <t>センモンイン</t>
    </rPh>
    <phoneticPr fontId="24"/>
  </si>
  <si>
    <t>○○　G太</t>
    <rPh sb="4" eb="5">
      <t>タ</t>
    </rPh>
    <phoneticPr fontId="24"/>
  </si>
  <si>
    <t>看護職員</t>
    <rPh sb="0" eb="2">
      <t>カンゴ</t>
    </rPh>
    <rPh sb="2" eb="4">
      <t>ショクイン</t>
    </rPh>
    <phoneticPr fontId="24"/>
  </si>
  <si>
    <t>C</t>
  </si>
  <si>
    <t>看護師</t>
    <rPh sb="0" eb="3">
      <t>カンゴシ</t>
    </rPh>
    <phoneticPr fontId="25"/>
  </si>
  <si>
    <t>○○　H美</t>
    <phoneticPr fontId="24"/>
  </si>
  <si>
    <t>○○　J太郎</t>
    <rPh sb="4" eb="6">
      <t>タロウ</t>
    </rPh>
    <phoneticPr fontId="24"/>
  </si>
  <si>
    <t>h</t>
    <phoneticPr fontId="24"/>
  </si>
  <si>
    <t>i</t>
    <phoneticPr fontId="24"/>
  </si>
  <si>
    <t>a</t>
    <phoneticPr fontId="24"/>
  </si>
  <si>
    <t>d</t>
    <phoneticPr fontId="24"/>
  </si>
  <si>
    <t>○○　K子</t>
    <phoneticPr fontId="24"/>
  </si>
  <si>
    <t>○○　L太</t>
    <rPh sb="4" eb="5">
      <t>ブト</t>
    </rPh>
    <phoneticPr fontId="24"/>
  </si>
  <si>
    <t>○○　M子</t>
    <phoneticPr fontId="24"/>
  </si>
  <si>
    <t>d</t>
  </si>
  <si>
    <t>○○　N男</t>
    <phoneticPr fontId="24"/>
  </si>
  <si>
    <t>○○　P子</t>
    <phoneticPr fontId="24"/>
  </si>
  <si>
    <t>准看護師</t>
    <rPh sb="0" eb="4">
      <t>ジュンカンゴシ</t>
    </rPh>
    <phoneticPr fontId="24"/>
  </si>
  <si>
    <t>○○　R次郎</t>
    <rPh sb="4" eb="6">
      <t>ジロウ</t>
    </rPh>
    <phoneticPr fontId="24"/>
  </si>
  <si>
    <t>○○　S子</t>
    <phoneticPr fontId="24"/>
  </si>
  <si>
    <t>○○　T太</t>
    <rPh sb="4" eb="5">
      <t>ブト</t>
    </rPh>
    <phoneticPr fontId="24"/>
  </si>
  <si>
    <t>i</t>
  </si>
  <si>
    <t>介護職員</t>
    <rPh sb="0" eb="2">
      <t>カイゴ</t>
    </rPh>
    <rPh sb="2" eb="4">
      <t>ショクイン</t>
    </rPh>
    <phoneticPr fontId="24"/>
  </si>
  <si>
    <t>○○　U子</t>
    <phoneticPr fontId="24"/>
  </si>
  <si>
    <t>介護福祉士</t>
    <rPh sb="0" eb="2">
      <t>カイゴ</t>
    </rPh>
    <rPh sb="2" eb="5">
      <t>フクシシ</t>
    </rPh>
    <phoneticPr fontId="24"/>
  </si>
  <si>
    <t>○○　V男</t>
    <phoneticPr fontId="24"/>
  </si>
  <si>
    <t>○○　W子</t>
    <phoneticPr fontId="24"/>
  </si>
  <si>
    <t>○○　X太郎</t>
    <rPh sb="4" eb="6">
      <t>タロウ</t>
    </rPh>
    <phoneticPr fontId="24"/>
  </si>
  <si>
    <t>○○　Y子</t>
    <phoneticPr fontId="24"/>
  </si>
  <si>
    <t>○○　Z男</t>
    <rPh sb="4" eb="5">
      <t>オトコ</t>
    </rPh>
    <phoneticPr fontId="24"/>
  </si>
  <si>
    <t>○○　AA三郎</t>
    <rPh sb="5" eb="7">
      <t>サブロウ</t>
    </rPh>
    <phoneticPr fontId="24"/>
  </si>
  <si>
    <t>○○　BB子</t>
    <rPh sb="5" eb="6">
      <t>コ</t>
    </rPh>
    <phoneticPr fontId="24"/>
  </si>
  <si>
    <t>○○　CC次郎</t>
    <phoneticPr fontId="24"/>
  </si>
  <si>
    <t>○○　DD子</t>
    <rPh sb="5" eb="6">
      <t>コ</t>
    </rPh>
    <phoneticPr fontId="24"/>
  </si>
  <si>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4"/>
  </si>
  <si>
    <t>①医師</t>
    <rPh sb="1" eb="3">
      <t>イシ</t>
    </rPh>
    <phoneticPr fontId="24"/>
  </si>
  <si>
    <t>②薬剤師</t>
    <rPh sb="1" eb="4">
      <t>ヤクザイシ</t>
    </rPh>
    <phoneticPr fontId="24"/>
  </si>
  <si>
    <t>（勤務形態の記号）</t>
    <rPh sb="1" eb="3">
      <t>キンム</t>
    </rPh>
    <rPh sb="3" eb="5">
      <t>ケイタイ</t>
    </rPh>
    <rPh sb="6" eb="8">
      <t>キゴウ</t>
    </rPh>
    <phoneticPr fontId="24"/>
  </si>
  <si>
    <t>勤務形態</t>
    <rPh sb="0" eb="2">
      <t>キンム</t>
    </rPh>
    <rPh sb="2" eb="4">
      <t>ケイタイ</t>
    </rPh>
    <phoneticPr fontId="24"/>
  </si>
  <si>
    <t>勤務時間数合計</t>
    <rPh sb="0" eb="2">
      <t>キンム</t>
    </rPh>
    <rPh sb="2" eb="5">
      <t>ジカンスウ</t>
    </rPh>
    <rPh sb="5" eb="7">
      <t>ゴウケイ</t>
    </rPh>
    <phoneticPr fontId="24"/>
  </si>
  <si>
    <t>常勤換算の対象時間数</t>
    <rPh sb="0" eb="2">
      <t>ジョウキン</t>
    </rPh>
    <rPh sb="2" eb="4">
      <t>カンサン</t>
    </rPh>
    <rPh sb="5" eb="7">
      <t>タイショウ</t>
    </rPh>
    <rPh sb="7" eb="9">
      <t>ジカン</t>
    </rPh>
    <rPh sb="9" eb="10">
      <t>スウ</t>
    </rPh>
    <phoneticPr fontId="24"/>
  </si>
  <si>
    <t>常勤換算方法対象外の</t>
    <rPh sb="0" eb="2">
      <t>ジョウキン</t>
    </rPh>
    <rPh sb="2" eb="4">
      <t>カンサン</t>
    </rPh>
    <rPh sb="4" eb="6">
      <t>ホウホウ</t>
    </rPh>
    <rPh sb="6" eb="9">
      <t>タイショウガイ</t>
    </rPh>
    <phoneticPr fontId="24"/>
  </si>
  <si>
    <t>記号</t>
    <rPh sb="0" eb="2">
      <t>キゴウ</t>
    </rPh>
    <phoneticPr fontId="24"/>
  </si>
  <si>
    <t>区分</t>
    <rPh sb="0" eb="2">
      <t>クブン</t>
    </rPh>
    <phoneticPr fontId="24"/>
  </si>
  <si>
    <t>当月合計</t>
    <rPh sb="0" eb="2">
      <t>トウゲツ</t>
    </rPh>
    <rPh sb="2" eb="4">
      <t>ゴウケイ</t>
    </rPh>
    <phoneticPr fontId="24"/>
  </si>
  <si>
    <t>週平均</t>
    <rPh sb="0" eb="3">
      <t>シュウヘイキン</t>
    </rPh>
    <phoneticPr fontId="24"/>
  </si>
  <si>
    <t>常勤の従業者の人数</t>
    <rPh sb="0" eb="2">
      <t>ジョウキン</t>
    </rPh>
    <rPh sb="3" eb="6">
      <t>ジュウギョウシャ</t>
    </rPh>
    <rPh sb="7" eb="9">
      <t>ニンズウ</t>
    </rPh>
    <phoneticPr fontId="24"/>
  </si>
  <si>
    <t>A</t>
    <phoneticPr fontId="24"/>
  </si>
  <si>
    <t>常勤で専従</t>
    <rPh sb="0" eb="2">
      <t>ジョウキン</t>
    </rPh>
    <rPh sb="3" eb="5">
      <t>センジュウ</t>
    </rPh>
    <phoneticPr fontId="24"/>
  </si>
  <si>
    <t>B</t>
    <phoneticPr fontId="24"/>
  </si>
  <si>
    <t>常勤で兼務</t>
    <rPh sb="0" eb="2">
      <t>ジョウキン</t>
    </rPh>
    <rPh sb="3" eb="5">
      <t>ケンム</t>
    </rPh>
    <phoneticPr fontId="24"/>
  </si>
  <si>
    <t>C</t>
    <phoneticPr fontId="24"/>
  </si>
  <si>
    <t>非常勤で専従</t>
    <rPh sb="0" eb="3">
      <t>ヒジョウキン</t>
    </rPh>
    <rPh sb="4" eb="6">
      <t>センジュウ</t>
    </rPh>
    <phoneticPr fontId="24"/>
  </si>
  <si>
    <t>-</t>
    <phoneticPr fontId="24"/>
  </si>
  <si>
    <t>D</t>
    <phoneticPr fontId="24"/>
  </si>
  <si>
    <t>非常勤で兼務</t>
    <rPh sb="0" eb="3">
      <t>ヒジョウキン</t>
    </rPh>
    <rPh sb="4" eb="6">
      <t>ケンム</t>
    </rPh>
    <phoneticPr fontId="24"/>
  </si>
  <si>
    <t>合計</t>
    <rPh sb="0" eb="2">
      <t>ゴウケイ</t>
    </rPh>
    <phoneticPr fontId="24"/>
  </si>
  <si>
    <t>■ 常勤換算方法による人数</t>
    <rPh sb="2" eb="4">
      <t>ジョウキン</t>
    </rPh>
    <rPh sb="4" eb="6">
      <t>カンサン</t>
    </rPh>
    <rPh sb="6" eb="8">
      <t>ホウホウ</t>
    </rPh>
    <rPh sb="11" eb="13">
      <t>ニンズウ</t>
    </rPh>
    <phoneticPr fontId="24"/>
  </si>
  <si>
    <t>基準：</t>
    <rPh sb="0" eb="2">
      <t>キジュン</t>
    </rPh>
    <phoneticPr fontId="24"/>
  </si>
  <si>
    <t>週</t>
  </si>
  <si>
    <t>常勤換算の</t>
    <rPh sb="0" eb="2">
      <t>ジョウキン</t>
    </rPh>
    <rPh sb="2" eb="4">
      <t>カンサン</t>
    </rPh>
    <phoneticPr fontId="24"/>
  </si>
  <si>
    <t>常勤の従業者が</t>
    <rPh sb="0" eb="2">
      <t>ジョウキン</t>
    </rPh>
    <rPh sb="3" eb="6">
      <t>ジュウギョウシャ</t>
    </rPh>
    <phoneticPr fontId="24"/>
  </si>
  <si>
    <t>常勤換算後の人数</t>
    <rPh sb="0" eb="2">
      <t>ジョウキン</t>
    </rPh>
    <rPh sb="2" eb="4">
      <t>カンサン</t>
    </rPh>
    <rPh sb="4" eb="5">
      <t>ゴ</t>
    </rPh>
    <rPh sb="6" eb="8">
      <t>ニンズウ</t>
    </rPh>
    <phoneticPr fontId="24"/>
  </si>
  <si>
    <t>÷</t>
    <phoneticPr fontId="24"/>
  </si>
  <si>
    <t>＝</t>
    <phoneticPr fontId="24"/>
  </si>
  <si>
    <t>（小数点第2位以下切り捨て）</t>
    <rPh sb="1" eb="4">
      <t>ショウスウテン</t>
    </rPh>
    <rPh sb="4" eb="5">
      <t>ダイ</t>
    </rPh>
    <rPh sb="6" eb="7">
      <t>イ</t>
    </rPh>
    <rPh sb="7" eb="9">
      <t>イカ</t>
    </rPh>
    <rPh sb="9" eb="10">
      <t>キ</t>
    </rPh>
    <rPh sb="11" eb="12">
      <t>ス</t>
    </rPh>
    <phoneticPr fontId="24"/>
  </si>
  <si>
    <t>■ 医師の常勤換算方法による人数</t>
    <rPh sb="2" eb="4">
      <t>イシ</t>
    </rPh>
    <rPh sb="5" eb="7">
      <t>ジョウキン</t>
    </rPh>
    <rPh sb="7" eb="9">
      <t>カンサン</t>
    </rPh>
    <rPh sb="9" eb="11">
      <t>ホウホウ</t>
    </rPh>
    <rPh sb="14" eb="16">
      <t>ニンズウ</t>
    </rPh>
    <phoneticPr fontId="24"/>
  </si>
  <si>
    <t>■ 薬剤師の常勤換算方法による人数</t>
    <rPh sb="2" eb="5">
      <t>ヤクザイシ</t>
    </rPh>
    <rPh sb="6" eb="8">
      <t>ジョウキン</t>
    </rPh>
    <rPh sb="8" eb="10">
      <t>カンサン</t>
    </rPh>
    <rPh sb="10" eb="12">
      <t>ホウホウ</t>
    </rPh>
    <rPh sb="15" eb="17">
      <t>ニンズウ</t>
    </rPh>
    <phoneticPr fontId="24"/>
  </si>
  <si>
    <t>常勤の従業者の人数</t>
  </si>
  <si>
    <t>常勤換算方法による人数</t>
    <rPh sb="0" eb="2">
      <t>ジョウキン</t>
    </rPh>
    <rPh sb="2" eb="4">
      <t>カンサン</t>
    </rPh>
    <rPh sb="4" eb="6">
      <t>ホウホウ</t>
    </rPh>
    <rPh sb="9" eb="11">
      <t>ニンズウ</t>
    </rPh>
    <phoneticPr fontId="24"/>
  </si>
  <si>
    <t>＋</t>
    <phoneticPr fontId="24"/>
  </si>
  <si>
    <t>③看護職員</t>
    <rPh sb="1" eb="3">
      <t>カンゴ</t>
    </rPh>
    <rPh sb="3" eb="5">
      <t>ショクイン</t>
    </rPh>
    <phoneticPr fontId="24"/>
  </si>
  <si>
    <t>④介護職員</t>
    <rPh sb="1" eb="3">
      <t>カイゴ</t>
    </rPh>
    <rPh sb="3" eb="5">
      <t>ショクイン</t>
    </rPh>
    <phoneticPr fontId="24"/>
  </si>
  <si>
    <t>■ 看護職員の常勤換算方法による人数</t>
    <rPh sb="2" eb="4">
      <t>カンゴ</t>
    </rPh>
    <rPh sb="4" eb="6">
      <t>ショクイン</t>
    </rPh>
    <rPh sb="7" eb="9">
      <t>ジョウキン</t>
    </rPh>
    <rPh sb="9" eb="11">
      <t>カンサン</t>
    </rPh>
    <rPh sb="11" eb="13">
      <t>ホウホウ</t>
    </rPh>
    <rPh sb="16" eb="18">
      <t>ニンズウ</t>
    </rPh>
    <phoneticPr fontId="24"/>
  </si>
  <si>
    <t>■ 介護職員の常勤換算方法による人数</t>
    <rPh sb="2" eb="4">
      <t>カイゴ</t>
    </rPh>
    <rPh sb="4" eb="6">
      <t>ショクイン</t>
    </rPh>
    <rPh sb="7" eb="9">
      <t>ジョウキン</t>
    </rPh>
    <rPh sb="9" eb="11">
      <t>カンサン</t>
    </rPh>
    <rPh sb="11" eb="13">
      <t>ホウホウ</t>
    </rPh>
    <rPh sb="16" eb="18">
      <t>ニンズウ</t>
    </rPh>
    <phoneticPr fontId="24"/>
  </si>
  <si>
    <t>≪要 提出≫</t>
    <rPh sb="1" eb="2">
      <t>ヨウ</t>
    </rPh>
    <rPh sb="3" eb="5">
      <t>テイシュツ</t>
    </rPh>
    <phoneticPr fontId="24"/>
  </si>
  <si>
    <t>■シフト記号表（勤務時間帯）</t>
    <rPh sb="4" eb="6">
      <t>キゴウ</t>
    </rPh>
    <rPh sb="6" eb="7">
      <t>ヒョウ</t>
    </rPh>
    <rPh sb="8" eb="10">
      <t>キンム</t>
    </rPh>
    <rPh sb="10" eb="13">
      <t>ジカンタイ</t>
    </rPh>
    <phoneticPr fontId="24"/>
  </si>
  <si>
    <t>※24時間表記</t>
    <rPh sb="3" eb="5">
      <t>ジカン</t>
    </rPh>
    <rPh sb="5" eb="7">
      <t>ヒョウキ</t>
    </rPh>
    <phoneticPr fontId="2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</si>
  <si>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4"/>
  </si>
  <si>
    <t>勤務時間</t>
    <rPh sb="0" eb="2">
      <t>キンム</t>
    </rPh>
    <rPh sb="2" eb="4">
      <t>ジカン</t>
    </rPh>
    <phoneticPr fontId="24"/>
  </si>
  <si>
    <t>自由記載欄</t>
    <rPh sb="0" eb="2">
      <t>ジユウ</t>
    </rPh>
    <rPh sb="2" eb="4">
      <t>キサイ</t>
    </rPh>
    <rPh sb="4" eb="5">
      <t>ラン</t>
    </rPh>
    <phoneticPr fontId="24"/>
  </si>
  <si>
    <t>始業時刻</t>
    <rPh sb="0" eb="2">
      <t>シギョウ</t>
    </rPh>
    <rPh sb="2" eb="4">
      <t>ジコク</t>
    </rPh>
    <phoneticPr fontId="24"/>
  </si>
  <si>
    <t>終業時刻</t>
    <rPh sb="0" eb="2">
      <t>シュウギョウ</t>
    </rPh>
    <rPh sb="2" eb="4">
      <t>ジコク</t>
    </rPh>
    <phoneticPr fontId="24"/>
  </si>
  <si>
    <t>うち、休憩時間</t>
    <rPh sb="3" eb="5">
      <t>キュウケイ</t>
    </rPh>
    <rPh sb="5" eb="7">
      <t>ジカン</t>
    </rPh>
    <phoneticPr fontId="24"/>
  </si>
  <si>
    <t>：</t>
    <phoneticPr fontId="24"/>
  </si>
  <si>
    <t>～</t>
    <phoneticPr fontId="24"/>
  </si>
  <si>
    <t>（</t>
    <phoneticPr fontId="24"/>
  </si>
  <si>
    <t>c</t>
    <phoneticPr fontId="24"/>
  </si>
  <si>
    <t>e</t>
    <phoneticPr fontId="24"/>
  </si>
  <si>
    <t>f</t>
    <phoneticPr fontId="24"/>
  </si>
  <si>
    <t>g</t>
    <phoneticPr fontId="24"/>
  </si>
  <si>
    <t>（夜勤）16:00～翌9:00勤務</t>
    <rPh sb="1" eb="3">
      <t>ヤキン</t>
    </rPh>
    <rPh sb="10" eb="11">
      <t>ヨク</t>
    </rPh>
    <rPh sb="15" eb="17">
      <t>キンム</t>
    </rPh>
    <phoneticPr fontId="24"/>
  </si>
  <si>
    <t>（夜勤）16:00～翌9:00勤務</t>
    <phoneticPr fontId="24"/>
  </si>
  <si>
    <t>j</t>
    <phoneticPr fontId="24"/>
  </si>
  <si>
    <t>k</t>
    <phoneticPr fontId="24"/>
  </si>
  <si>
    <t>l</t>
    <phoneticPr fontId="24"/>
  </si>
  <si>
    <t>m</t>
    <phoneticPr fontId="24"/>
  </si>
  <si>
    <t>n</t>
    <phoneticPr fontId="24"/>
  </si>
  <si>
    <t>o</t>
    <phoneticPr fontId="24"/>
  </si>
  <si>
    <t>p</t>
    <phoneticPr fontId="24"/>
  </si>
  <si>
    <t>q</t>
    <phoneticPr fontId="24"/>
  </si>
  <si>
    <t>r</t>
    <phoneticPr fontId="24"/>
  </si>
  <si>
    <t>s</t>
    <phoneticPr fontId="24"/>
  </si>
  <si>
    <t>t</t>
    <phoneticPr fontId="24"/>
  </si>
  <si>
    <t>u</t>
    <phoneticPr fontId="24"/>
  </si>
  <si>
    <t>v</t>
    <phoneticPr fontId="24"/>
  </si>
  <si>
    <t>w</t>
    <phoneticPr fontId="24"/>
  </si>
  <si>
    <t>x</t>
    <phoneticPr fontId="24"/>
  </si>
  <si>
    <t>y</t>
    <phoneticPr fontId="24"/>
  </si>
  <si>
    <t>z</t>
    <phoneticPr fontId="24"/>
  </si>
  <si>
    <t>aa</t>
    <phoneticPr fontId="24"/>
  </si>
  <si>
    <t>ab</t>
    <phoneticPr fontId="24"/>
  </si>
  <si>
    <t>ac</t>
    <phoneticPr fontId="24"/>
  </si>
  <si>
    <t>ad</t>
    <phoneticPr fontId="24"/>
  </si>
  <si>
    <t>ae</t>
    <phoneticPr fontId="24"/>
  </si>
  <si>
    <t>af</t>
    <phoneticPr fontId="24"/>
  </si>
  <si>
    <t>ag</t>
    <phoneticPr fontId="24"/>
  </si>
  <si>
    <t>1日に2回勤務する場合</t>
    <rPh sb="1" eb="2">
      <t>ニチ</t>
    </rPh>
    <rPh sb="4" eb="5">
      <t>カイ</t>
    </rPh>
    <rPh sb="5" eb="7">
      <t>キンム</t>
    </rPh>
    <rPh sb="9" eb="11">
      <t>バアイ</t>
    </rPh>
    <phoneticPr fontId="24"/>
  </si>
  <si>
    <t>ah</t>
    <phoneticPr fontId="24"/>
  </si>
  <si>
    <t>1日に2回勤務する場合</t>
    <phoneticPr fontId="24"/>
  </si>
  <si>
    <t>ai</t>
    <phoneticPr fontId="24"/>
  </si>
  <si>
    <t>・職種ごとの勤務時間を「○：○○～○：○○」と表記することが困難な場合は、No18～33を活用し、勤務時間数のみを入力してください。</t>
    <rPh sb="45" eb="47">
      <t>カツヨウ</t>
    </rPh>
    <phoneticPr fontId="2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</si>
  <si>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4"/>
  </si>
  <si>
    <t>・シフト記号が足りない場合は、適宜、行を追加してください。</t>
    <rPh sb="4" eb="6">
      <t>キゴウ</t>
    </rPh>
    <rPh sb="7" eb="8">
      <t>タ</t>
    </rPh>
    <rPh sb="11" eb="13">
      <t>バアイ</t>
    </rPh>
    <rPh sb="15" eb="17">
      <t>テキギ</t>
    </rPh>
    <rPh sb="18" eb="19">
      <t>ギョウ</t>
    </rPh>
    <rPh sb="20" eb="22">
      <t>ツイカ</t>
    </rPh>
    <phoneticPr fontId="2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</si>
  <si>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4"/>
  </si>
  <si>
    <t>介護医療院（ユニット型）</t>
    <rPh sb="0" eb="2">
      <t>カイゴ</t>
    </rPh>
    <rPh sb="2" eb="4">
      <t>イリョウ</t>
    </rPh>
    <rPh sb="4" eb="5">
      <t>イン</t>
    </rPh>
    <rPh sb="10" eb="11">
      <t>ガタ</t>
    </rPh>
    <phoneticPr fontId="24"/>
  </si>
  <si>
    <t>(5)
ユニットリーダー</t>
    <phoneticPr fontId="24"/>
  </si>
  <si>
    <t>(6)
ユニット名</t>
    <rPh sb="8" eb="9">
      <t>メイ</t>
    </rPh>
    <phoneticPr fontId="24"/>
  </si>
  <si>
    <t>(7) 
職種</t>
    <phoneticPr fontId="7"/>
  </si>
  <si>
    <t>(8)
勤務
形態</t>
    <phoneticPr fontId="7"/>
  </si>
  <si>
    <t>(9) 資格</t>
    <rPh sb="4" eb="6">
      <t>シカク</t>
    </rPh>
    <phoneticPr fontId="24"/>
  </si>
  <si>
    <t>(10) 氏　名</t>
    <phoneticPr fontId="7"/>
  </si>
  <si>
    <t>(11)</t>
    <phoneticPr fontId="24"/>
  </si>
  <si>
    <r>
      <t xml:space="preserve">(13)
</t>
    </r>
    <r>
      <rPr>
        <sz val="11"/>
        <rFont val="HGSｺﾞｼｯｸM"/>
        <family val="3"/>
        <charset val="128"/>
      </rPr>
      <t>週平均
勤務時間数</t>
    </r>
    <rPh sb="6" eb="8">
      <t>ヘイキン</t>
    </rPh>
    <rPh sb="9" eb="11">
      <t>キンム</t>
    </rPh>
    <rPh sb="11" eb="13">
      <t>ジカン</t>
    </rPh>
    <rPh sb="13" eb="14">
      <t>スウ</t>
    </rPh>
    <phoneticPr fontId="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</si>
  <si>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</si>
  <si>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4"/>
  </si>
  <si>
    <t>≪提出不要≫</t>
    <rPh sb="1" eb="3">
      <t>テイシュツ</t>
    </rPh>
    <rPh sb="3" eb="5">
      <t>フヨウ</t>
    </rPh>
    <phoneticPr fontId="24"/>
  </si>
  <si>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7"/>
  </si>
  <si>
    <t>・・・直接入力する必要がある箇所です。</t>
    <rPh sb="3" eb="5">
      <t>チョクセツ</t>
    </rPh>
    <rPh sb="5" eb="7">
      <t>ニュウリョク</t>
    </rPh>
    <rPh sb="9" eb="11">
      <t>ヒツヨウ</t>
    </rPh>
    <rPh sb="14" eb="16">
      <t>カショ</t>
    </rPh>
    <phoneticPr fontId="24"/>
  </si>
  <si>
    <t>下記の記入方法に従って、入力してください。</t>
    <phoneticPr fontId="24"/>
  </si>
  <si>
    <t>・・・プルダウンから選択して入力する必要がある箇所です。</t>
    <rPh sb="10" eb="12">
      <t>センタク</t>
    </rPh>
    <rPh sb="14" eb="16">
      <t>ニュウリョク</t>
    </rPh>
    <rPh sb="18" eb="20">
      <t>ヒツヨウ</t>
    </rPh>
    <rPh sb="23" eb="25">
      <t>カショ</t>
    </rPh>
    <phoneticPr fontId="2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</si>
  <si>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</si>
  <si>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</si>
  <si>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</si>
  <si>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</si>
  <si>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</si>
  <si>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4"/>
  </si>
  <si>
    <t>　　  小数点第2位以下を切り上げ）とします。新規又は再開の場合は、推定数を入力してください。</t>
    <phoneticPr fontId="2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</si>
  <si>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4"/>
  </si>
  <si>
    <t xml:space="preserve"> 　　 記入の順序は、職種ごとにまとめてください。</t>
    <rPh sb="4" eb="6">
      <t>キニュウ</t>
    </rPh>
    <rPh sb="7" eb="9">
      <t>ジュンジョ</t>
    </rPh>
    <rPh sb="11" eb="13">
      <t>ショクシュ</t>
    </rPh>
    <phoneticPr fontId="24"/>
  </si>
  <si>
    <t>職種名</t>
    <rPh sb="0" eb="2">
      <t>ショクシュ</t>
    </rPh>
    <rPh sb="2" eb="3">
      <t>メイ</t>
    </rPh>
    <phoneticPr fontId="24"/>
  </si>
  <si>
    <t>栄養士</t>
    <rPh sb="0" eb="3">
      <t>エイヨウシ</t>
    </rPh>
    <phoneticPr fontId="24"/>
  </si>
  <si>
    <t>作業療法士</t>
    <rPh sb="0" eb="2">
      <t>サギョウ</t>
    </rPh>
    <rPh sb="2" eb="5">
      <t>リョウホウシ</t>
    </rPh>
    <phoneticPr fontId="24"/>
  </si>
  <si>
    <t>言語聴覚士</t>
    <rPh sb="0" eb="2">
      <t>ゲンゴ</t>
    </rPh>
    <rPh sb="2" eb="5">
      <t>チョウカクシ</t>
    </rPh>
    <phoneticPr fontId="24"/>
  </si>
  <si>
    <t>診療放射線技師</t>
    <rPh sb="0" eb="2">
      <t>シンリョウ</t>
    </rPh>
    <rPh sb="2" eb="5">
      <t>ホウシャセン</t>
    </rPh>
    <rPh sb="5" eb="7">
      <t>ギシ</t>
    </rPh>
    <phoneticPr fontId="24"/>
  </si>
  <si>
    <t>調理員</t>
    <rPh sb="0" eb="3">
      <t>チョウリイン</t>
    </rPh>
    <phoneticPr fontId="24"/>
  </si>
  <si>
    <t>事務員</t>
    <rPh sb="0" eb="3">
      <t>ジムイン</t>
    </rPh>
    <phoneticPr fontId="24"/>
  </si>
  <si>
    <t>その他の従業者</t>
    <rPh sb="2" eb="3">
      <t>タ</t>
    </rPh>
    <rPh sb="4" eb="7">
      <t>ジュウギョウシャ</t>
    </rPh>
    <phoneticPr fontId="2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</si>
  <si>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</si>
  <si>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4"/>
  </si>
  <si>
    <t>非常勤で兼務</t>
    <rPh sb="0" eb="1">
      <t>ヒ</t>
    </rPh>
    <rPh sb="1" eb="3">
      <t>ジョウキン</t>
    </rPh>
    <rPh sb="4" eb="6">
      <t>ケンム</t>
    </rPh>
    <phoneticPr fontId="24"/>
  </si>
  <si>
    <t>（注）常勤・非常勤の区分について</t>
    <rPh sb="1" eb="2">
      <t>チュウ</t>
    </rPh>
    <rPh sb="3" eb="5">
      <t>ジョウキン</t>
    </rPh>
    <rPh sb="6" eb="9">
      <t>ヒジョウキン</t>
    </rPh>
    <rPh sb="10" eb="12">
      <t>クブン</t>
    </rPh>
    <phoneticPr fontId="2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</si>
  <si>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</si>
  <si>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</si>
  <si>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</si>
  <si>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</si>
  <si>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4"/>
  </si>
  <si>
    <t>　(8) 従業者の氏名を記入してください。</t>
    <rPh sb="5" eb="8">
      <t>ジュウギョウシャ</t>
    </rPh>
    <rPh sb="9" eb="11">
      <t>シメイ</t>
    </rPh>
    <rPh sb="12" eb="14">
      <t>キニュウ</t>
    </rPh>
    <phoneticPr fontId="24"/>
  </si>
  <si>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4"/>
  </si>
  <si>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</si>
  <si>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</si>
  <si>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</si>
  <si>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</si>
  <si>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</si>
  <si>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</si>
  <si>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24"/>
  </si>
  <si>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4"/>
  </si>
  <si>
    <t>　　　　○ 常勤換算方法とは、非常勤の従業者について「事業所の従業者の勤務延時間数を当該事業所において常勤の従業者が勤務すべき時間数で除することにより、</t>
    <phoneticPr fontId="24"/>
  </si>
  <si>
    <t>　　　　　常勤の従業者の員数に換算する方法」であるため、常勤の従業者については常勤換算方法によらず、実人数で計算する。</t>
    <phoneticPr fontId="2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</si>
  <si>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4"/>
  </si>
  <si>
    <t>　　　　　手入力すること。</t>
    <phoneticPr fontId="2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</si>
  <si>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</si>
  <si>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</si>
  <si>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4"/>
  </si>
  <si>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7"/>
  </si>
  <si>
    <t>　(5) ユニットリーダーに以下の印をつけてください。</t>
    <rPh sb="14" eb="16">
      <t>イカ</t>
    </rPh>
    <rPh sb="17" eb="18">
      <t>シルシ</t>
    </rPh>
    <phoneticPr fontId="2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</si>
  <si>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</si>
  <si>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</si>
  <si>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</si>
  <si>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4"/>
  </si>
  <si>
    <t>　　  原則、そのユニットを並べて記載してください。</t>
    <rPh sb="4" eb="6">
      <t>ゲンソク</t>
    </rPh>
    <rPh sb="14" eb="15">
      <t>ナラ</t>
    </rPh>
    <rPh sb="17" eb="19">
      <t>キサイ</t>
    </rPh>
    <phoneticPr fontId="2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</si>
  <si>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4"/>
  </si>
  <si>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</si>
  <si>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4"/>
  </si>
  <si>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</si>
  <si>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</si>
  <si>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4"/>
  </si>
  <si>
    <t>　(10) 従業者の氏名を記入してください。</t>
    <rPh sb="6" eb="9">
      <t>ジュウギョウシャ</t>
    </rPh>
    <rPh sb="10" eb="12">
      <t>シメイ</t>
    </rPh>
    <rPh sb="13" eb="15">
      <t>キニュウ</t>
    </rPh>
    <phoneticPr fontId="2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</si>
  <si>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4"/>
  </si>
  <si>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4"/>
  </si>
  <si>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</si>
  <si>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4"/>
  </si>
  <si>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4"/>
  </si>
  <si>
    <t>１．サービス種別</t>
    <rPh sb="6" eb="8">
      <t>シュベツ</t>
    </rPh>
    <phoneticPr fontId="24"/>
  </si>
  <si>
    <t>ー</t>
    <phoneticPr fontId="24"/>
  </si>
  <si>
    <t>２．職種名・資格名称</t>
    <rPh sb="2" eb="4">
      <t>ショクシュ</t>
    </rPh>
    <rPh sb="4" eb="5">
      <t>メイ</t>
    </rPh>
    <rPh sb="6" eb="8">
      <t>シカク</t>
    </rPh>
    <rPh sb="8" eb="10">
      <t>メイショウ</t>
    </rPh>
    <phoneticPr fontId="24"/>
  </si>
  <si>
    <t>資格</t>
    <rPh sb="0" eb="2">
      <t>シカク</t>
    </rPh>
    <phoneticPr fontId="24"/>
  </si>
  <si>
    <t>【自治体の皆様へ】</t>
    <rPh sb="1" eb="4">
      <t>ジチタイ</t>
    </rPh>
    <rPh sb="5" eb="7">
      <t>ミナサマ</t>
    </rPh>
    <phoneticPr fontId="24"/>
  </si>
  <si>
    <t>※ INDIRECT関数使用のため、以下のとおりセルに「名前の定義」をしています。</t>
    <rPh sb="10" eb="12">
      <t>カンスウ</t>
    </rPh>
    <rPh sb="12" eb="14">
      <t>シヨウ</t>
    </rPh>
    <rPh sb="18" eb="20">
      <t>イカ</t>
    </rPh>
    <rPh sb="28" eb="30">
      <t>ナマエ</t>
    </rPh>
    <rPh sb="31" eb="33">
      <t>テイギ</t>
    </rPh>
    <phoneticPr fontId="24"/>
  </si>
  <si>
    <t>　21行目・・・「職種」</t>
    <rPh sb="3" eb="5">
      <t>ギョウメ</t>
    </rPh>
    <rPh sb="9" eb="11">
      <t>ショクシュ</t>
    </rPh>
    <phoneticPr fontId="24"/>
  </si>
  <si>
    <t>　C列・・・「管理者」</t>
    <rPh sb="2" eb="3">
      <t>レツ</t>
    </rPh>
    <rPh sb="7" eb="10">
      <t>カンリシャ</t>
    </rPh>
    <phoneticPr fontId="24"/>
  </si>
  <si>
    <t>　D列・・・「医師」</t>
    <rPh sb="2" eb="3">
      <t>レツ</t>
    </rPh>
    <rPh sb="7" eb="9">
      <t>イシ</t>
    </rPh>
    <phoneticPr fontId="24"/>
  </si>
  <si>
    <t>　E列・・・「薬剤師」</t>
    <rPh sb="2" eb="3">
      <t>レツ</t>
    </rPh>
    <rPh sb="7" eb="10">
      <t>ヤクザイシ</t>
    </rPh>
    <phoneticPr fontId="24"/>
  </si>
  <si>
    <t>　F列・・・「栄養士」</t>
    <rPh sb="2" eb="3">
      <t>レツ</t>
    </rPh>
    <rPh sb="7" eb="10">
      <t>エイヨウシ</t>
    </rPh>
    <phoneticPr fontId="24"/>
  </si>
  <si>
    <t>　G列・・・「看護職員」</t>
    <rPh sb="2" eb="3">
      <t>レツ</t>
    </rPh>
    <rPh sb="7" eb="9">
      <t>カンゴ</t>
    </rPh>
    <rPh sb="9" eb="11">
      <t>ショクイン</t>
    </rPh>
    <phoneticPr fontId="24"/>
  </si>
  <si>
    <t>　H列・・・「介護職員」</t>
    <rPh sb="2" eb="3">
      <t>レツ</t>
    </rPh>
    <rPh sb="7" eb="9">
      <t>カイゴ</t>
    </rPh>
    <rPh sb="9" eb="11">
      <t>ショクイン</t>
    </rPh>
    <phoneticPr fontId="24"/>
  </si>
  <si>
    <t>　I列・・・「理学療法士」</t>
    <rPh sb="2" eb="3">
      <t>レツ</t>
    </rPh>
    <rPh sb="7" eb="9">
      <t>リガク</t>
    </rPh>
    <rPh sb="9" eb="12">
      <t>リョウホウシ</t>
    </rPh>
    <phoneticPr fontId="24"/>
  </si>
  <si>
    <t>　J列・・・「作業療法士」</t>
    <rPh sb="2" eb="3">
      <t>レツ</t>
    </rPh>
    <rPh sb="7" eb="9">
      <t>サギョウ</t>
    </rPh>
    <rPh sb="9" eb="12">
      <t>リョウホウシ</t>
    </rPh>
    <phoneticPr fontId="24"/>
  </si>
  <si>
    <t>　K列・・・「言語聴覚士」</t>
    <rPh sb="2" eb="3">
      <t>レツ</t>
    </rPh>
    <rPh sb="7" eb="9">
      <t>ゲンゴ</t>
    </rPh>
    <rPh sb="9" eb="12">
      <t>チョウカクシ</t>
    </rPh>
    <phoneticPr fontId="24"/>
  </si>
  <si>
    <t>　L列・・・「介護支援専門員」</t>
    <rPh sb="2" eb="3">
      <t>レツ</t>
    </rPh>
    <rPh sb="7" eb="9">
      <t>カイゴ</t>
    </rPh>
    <rPh sb="9" eb="11">
      <t>シエン</t>
    </rPh>
    <rPh sb="11" eb="14">
      <t>センモンイン</t>
    </rPh>
    <phoneticPr fontId="24"/>
  </si>
  <si>
    <t>　M列・・・「診療放射線技師」</t>
    <rPh sb="2" eb="3">
      <t>レツ</t>
    </rPh>
    <rPh sb="7" eb="9">
      <t>シンリョウ</t>
    </rPh>
    <rPh sb="9" eb="12">
      <t>ホウシャセン</t>
    </rPh>
    <rPh sb="12" eb="14">
      <t>ギシ</t>
    </rPh>
    <phoneticPr fontId="24"/>
  </si>
  <si>
    <t>　N列・・・「調理員」</t>
    <rPh sb="2" eb="3">
      <t>レツ</t>
    </rPh>
    <rPh sb="7" eb="10">
      <t>チョウリイン</t>
    </rPh>
    <phoneticPr fontId="24"/>
  </si>
  <si>
    <t>　O列・・・「事務員」</t>
    <rPh sb="2" eb="3">
      <t>レツ</t>
    </rPh>
    <rPh sb="7" eb="10">
      <t>ジムイン</t>
    </rPh>
    <phoneticPr fontId="24"/>
  </si>
  <si>
    <t>　P列・・・「その他の従業者」</t>
    <rPh sb="2" eb="3">
      <t>レツ</t>
    </rPh>
    <rPh sb="9" eb="10">
      <t>タ</t>
    </rPh>
    <rPh sb="11" eb="14">
      <t>ジュウギョウシャ</t>
    </rPh>
    <phoneticPr fontId="2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</si>
  <si>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4"/>
  </si>
  <si>
    <t>　行が足りない場合は、適宜追加してください。</t>
    <rPh sb="1" eb="2">
      <t>ギョウ</t>
    </rPh>
    <rPh sb="3" eb="4">
      <t>タ</t>
    </rPh>
    <rPh sb="7" eb="9">
      <t>バアイ</t>
    </rPh>
    <rPh sb="11" eb="13">
      <t>テキギ</t>
    </rPh>
    <rPh sb="13" eb="15">
      <t>ツイカ</t>
    </rPh>
    <phoneticPr fontId="24"/>
  </si>
  <si>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</si>
  <si>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4"/>
  </si>
  <si>
    <t>　・「数式」タブ　⇒　「名前の定義」を選択</t>
    <rPh sb="3" eb="5">
      <t>スウシキ</t>
    </rPh>
    <rPh sb="12" eb="14">
      <t>ナマエ</t>
    </rPh>
    <rPh sb="15" eb="17">
      <t>テイギ</t>
    </rPh>
    <rPh sb="19" eb="21">
      <t>センタク</t>
    </rPh>
    <phoneticPr fontId="24"/>
  </si>
  <si>
    <t>　・「名前」に職種名を入力</t>
    <rPh sb="3" eb="5">
      <t>ナマエ</t>
    </rPh>
    <rPh sb="7" eb="9">
      <t>ショクシュ</t>
    </rPh>
    <rPh sb="9" eb="10">
      <t>メイ</t>
    </rPh>
    <rPh sb="11" eb="13">
      <t>ニュウリョク</t>
    </rPh>
    <phoneticPr fontId="2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</si>
  <si>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</si>
  <si>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4"/>
  </si>
  <si>
    <t>通所リハビリテーション</t>
    <rPh sb="0" eb="2">
      <t>ツウショ</t>
    </rPh>
    <phoneticPr fontId="24"/>
  </si>
  <si>
    <t>従業者の勤務の体制及び勤務形態一覧表［夜間勤務等看護用］</t>
    <rPh sb="0" eb="3">
      <t>ジュウギョウシャ</t>
    </rPh>
    <rPh sb="4" eb="6">
      <t>キンム</t>
    </rPh>
    <rPh sb="7" eb="9">
      <t>タイセイ</t>
    </rPh>
    <rPh sb="9" eb="10">
      <t>オヨ</t>
    </rPh>
    <rPh sb="11" eb="13">
      <t>キンム</t>
    </rPh>
    <rPh sb="13" eb="15">
      <t>ケイタイ</t>
    </rPh>
    <rPh sb="15" eb="18">
      <t>イチランヒョウ</t>
    </rPh>
    <phoneticPr fontId="4"/>
  </si>
  <si>
    <t>実務者研修</t>
    <rPh sb="0" eb="3">
      <t>ジツムシャ</t>
    </rPh>
    <rPh sb="3" eb="5">
      <t>ケンシュウ</t>
    </rPh>
    <phoneticPr fontId="20"/>
  </si>
  <si>
    <t>初任者研修</t>
    <rPh sb="0" eb="3">
      <t>ショニンシャ</t>
    </rPh>
    <rPh sb="3" eb="5">
      <t>ケンシュウ</t>
    </rPh>
    <phoneticPr fontId="1"/>
  </si>
  <si>
    <t>基礎研修</t>
    <rPh sb="0" eb="2">
      <t>キソ</t>
    </rPh>
    <rPh sb="2" eb="4">
      <t>ケンシュウ</t>
    </rPh>
    <phoneticPr fontId="1"/>
  </si>
  <si>
    <t>管理栄養士</t>
    <rPh sb="0" eb="2">
      <t>カンリ</t>
    </rPh>
    <rPh sb="2" eb="5">
      <t>エイヨウシ</t>
    </rPh>
    <phoneticPr fontId="24"/>
  </si>
  <si>
    <t>経験を有する看護師</t>
    <rPh sb="0" eb="2">
      <t>ケイケン</t>
    </rPh>
    <rPh sb="3" eb="4">
      <t>ユウ</t>
    </rPh>
    <rPh sb="6" eb="9">
      <t>カンゴシ</t>
    </rPh>
    <phoneticPr fontId="21"/>
  </si>
  <si>
    <t>他のリハビリテーション提供者</t>
    <rPh sb="0" eb="1">
      <t>タ</t>
    </rPh>
    <rPh sb="11" eb="14">
      <t>テイキョウシャ</t>
    </rPh>
    <phoneticPr fontId="21"/>
  </si>
  <si>
    <t>看護師</t>
    <rPh sb="0" eb="3">
      <t>カンゴシ</t>
    </rPh>
    <phoneticPr fontId="21"/>
  </si>
  <si>
    <t>准看護師</t>
    <rPh sb="0" eb="4">
      <t>ジュンカンゴシ</t>
    </rPh>
    <phoneticPr fontId="21"/>
  </si>
  <si>
    <t>柔道整復師</t>
    <rPh sb="0" eb="2">
      <t>ジュウドウ</t>
    </rPh>
    <rPh sb="2" eb="5">
      <t>セイフクシ</t>
    </rPh>
    <phoneticPr fontId="21"/>
  </si>
  <si>
    <t>あん摩マッサージ師</t>
    <rPh sb="2" eb="3">
      <t>マ</t>
    </rPh>
    <rPh sb="8" eb="9">
      <t>シ</t>
    </rPh>
    <phoneticPr fontId="21"/>
  </si>
  <si>
    <t>ー</t>
    <phoneticPr fontId="24"/>
  </si>
  <si>
    <t>サービス種別（別紙１－１）</t>
    <rPh sb="4" eb="6">
      <t>シュベツ</t>
    </rPh>
    <rPh sb="7" eb="9">
      <t>ベッシ</t>
    </rPh>
    <phoneticPr fontId="24"/>
  </si>
  <si>
    <t>ー</t>
    <phoneticPr fontId="1"/>
  </si>
  <si>
    <t>サービス種別（別紙１－３）</t>
    <rPh sb="4" eb="6">
      <t>シュベツ</t>
    </rPh>
    <rPh sb="7" eb="9">
      <t>ベッシ</t>
    </rPh>
    <phoneticPr fontId="24"/>
  </si>
  <si>
    <t>介護予防通所リハビリテーション</t>
    <phoneticPr fontId="1"/>
  </si>
  <si>
    <t>通所リハビリテーション・介護予防リハビリテーション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</si>
</sst>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
    <numFmt numFmtId="179" formatCode="#,##0.##"/>
    <numFmt numFmtId="180" formatCode="#,##0.0&quot;人&quot;"/>
    <numFmt numFmtId="181" formatCode="#,##0&quot;人&quot;"/>
  </numFmts>
  <fonts count="42" x14ac:knownFonts="1">
    <font>
      <sz val="12"/>
      <color theme="1"/>
      <name val="ＭＳ 明朝"/>
      <family val="2"/>
      <charset val="128"/>
    </font>
    <font>
      <sz val="6"/>
      <name val="ＭＳ 明朝"/>
      <family val="2"/>
      <charset val="128"/>
    </font>
    <font>
      <sz val="11"/>
      <name val="ＭＳ Ｐゴシック"/>
      <family val="3"/>
      <charset val="128"/>
    </font>
    <font>
      <sz val="11"/>
      <name val="ＭＳ ゴシック"/>
      <family val="3"/>
      <charset val="128"/>
    </font>
    <font>
      <sz val="6"/>
      <name val="ＭＳ 明朝"/>
      <family val="1"/>
      <charset val="128"/>
    </font>
    <font>
      <sz val="11"/>
      <name val="HGSｺﾞｼｯｸM"/>
      <family val="3"/>
      <charset val="128"/>
    </font>
    <font>
      <sz val="10"/>
      <name val="HGSｺﾞｼｯｸM"/>
      <family val="3"/>
      <charset val="128"/>
    </font>
    <font>
      <sz val="6"/>
      <name val="ＭＳ Ｐゴシック"/>
      <family val="3"/>
      <charset val="128"/>
    </font>
    <font>
      <sz val="12"/>
      <name val="HGSｺﾞｼｯｸM"/>
      <family val="3"/>
      <charset val="128"/>
    </font>
    <font>
      <sz val="12"/>
      <name val="ＭＳ 明朝"/>
      <family val="1"/>
      <charset val="128"/>
    </font>
    <font>
      <b/>
      <sz val="14"/>
      <name val="ＭＳ ゴシック"/>
      <family val="3"/>
      <charset val="128"/>
    </font>
    <font>
      <sz val="9"/>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6"/>
      <name val="ＭＳ ゴシック"/>
      <family val="3"/>
      <charset val="128"/>
    </font>
    <font>
      <sz val="11"/>
      <color indexed="10"/>
      <name val="ＭＳ ゴシック"/>
      <family val="3"/>
      <charset val="128"/>
    </font>
    <font>
      <b/>
      <sz val="11"/>
      <color indexed="10"/>
      <name val="ＭＳ ゴシック"/>
      <family val="3"/>
      <charset val="128"/>
    </font>
    <font>
      <sz val="16"/>
      <color indexed="10"/>
      <name val="ＭＳ ゴシック"/>
      <family val="3"/>
      <charset val="128"/>
    </font>
    <font>
      <b/>
      <sz val="16"/>
      <color indexed="10"/>
      <name val="ＭＳ ゴシック"/>
      <family val="3"/>
      <charset val="128"/>
    </font>
    <font>
      <b/>
      <sz val="12"/>
      <color indexed="10"/>
      <name val="ＭＳ ゴシック"/>
      <family val="3"/>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color theme="1"/>
      <name val="ＭＳ Ｐゴシック"/>
      <family val="3"/>
      <charset val="128"/>
      <scheme val="minor"/>
    </font>
    <font>
      <sz val="11"/>
      <color theme="1"/>
      <name val="ＭＳ ゴシック"/>
      <family val="3"/>
      <charset val="128"/>
    </font>
    <font>
      <sz val="12"/>
      <color theme="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thin">
        <color indexed="64"/>
      </top>
      <bottom/>
      <diagonal/>
    </border>
    <border>
      <left/>
      <right/>
      <top style="medium">
        <color indexed="64"/>
      </top>
      <bottom style="mediumDashDot">
        <color indexed="64"/>
      </bottom>
      <diagonal/>
    </border>
    <border>
      <left/>
      <right/>
      <top/>
      <bottom style="mediumDashDot">
        <color indexed="64"/>
      </bottom>
      <diagonal/>
    </border>
    <border>
      <left/>
      <right/>
      <top style="mediumDashDot">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0" fontId="2" fillId="0" borderId="0"/>
    <xf numFmtId="0" fontId="9" fillId="0" borderId="0">
      <alignment vertical="center"/>
    </xf>
    <xf numFmtId="38" fontId="9"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cellStyleXfs>
  <cellXfs count="457">
    <xf numFmtId="0" fontId="0" fillId="0" borderId="0" xfId="0">
      <alignment vertical="center"/>
    </xf>
    <xf numFmtId="0" fontId="10" fillId="0" borderId="0" xfId="2" applyFont="1">
      <alignment vertical="center"/>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horizontal="right" vertical="center"/>
    </xf>
    <xf numFmtId="0" fontId="12" fillId="0" borderId="0" xfId="2" applyFont="1" applyAlignment="1">
      <alignment horizontal="center" vertical="center"/>
    </xf>
    <xf numFmtId="0" fontId="13" fillId="0" borderId="0" xfId="2" applyFont="1">
      <alignment vertical="center"/>
    </xf>
    <xf numFmtId="0" fontId="14" fillId="0" borderId="0" xfId="2" applyFont="1" applyAlignment="1">
      <alignment horizontal="center" vertical="center"/>
    </xf>
    <xf numFmtId="0" fontId="15" fillId="0" borderId="15" xfId="2" applyFont="1" applyBorder="1" applyAlignment="1">
      <alignment horizontal="center" vertical="center"/>
    </xf>
    <xf numFmtId="0" fontId="3" fillId="0" borderId="0" xfId="2" applyFont="1" applyAlignment="1">
      <alignment vertical="center" shrinkToFit="1"/>
    </xf>
    <xf numFmtId="0" fontId="3" fillId="0" borderId="45" xfId="2" applyFont="1" applyBorder="1" applyAlignment="1">
      <alignment horizontal="center" vertical="center" shrinkToFit="1"/>
    </xf>
    <xf numFmtId="0" fontId="3" fillId="0" borderId="46" xfId="2" applyFont="1" applyBorder="1" applyAlignment="1">
      <alignment horizontal="center" vertical="center" shrinkToFit="1"/>
    </xf>
    <xf numFmtId="0" fontId="3" fillId="0" borderId="47" xfId="2" applyFont="1" applyBorder="1" applyAlignment="1">
      <alignment horizontal="center" vertical="center" shrinkToFit="1"/>
    </xf>
    <xf numFmtId="0" fontId="3" fillId="0" borderId="48" xfId="2" applyFont="1" applyBorder="1" applyAlignment="1">
      <alignment horizontal="center" vertical="center" shrinkToFit="1"/>
    </xf>
    <xf numFmtId="0" fontId="3" fillId="0" borderId="52" xfId="2" applyFont="1" applyBorder="1" applyAlignment="1">
      <alignment horizontal="center" vertical="center" shrinkToFit="1"/>
    </xf>
    <xf numFmtId="0" fontId="3" fillId="0" borderId="53" xfId="2" applyFont="1" applyBorder="1" applyAlignment="1">
      <alignment horizontal="center" vertical="center" shrinkToFit="1"/>
    </xf>
    <xf numFmtId="0" fontId="3" fillId="0" borderId="54" xfId="2" applyFont="1" applyBorder="1" applyAlignment="1">
      <alignment horizontal="center" vertical="center" shrinkToFit="1"/>
    </xf>
    <xf numFmtId="0" fontId="3" fillId="0" borderId="55" xfId="2" applyFont="1" applyBorder="1" applyAlignment="1">
      <alignment horizontal="center" vertical="center" shrinkToFit="1"/>
    </xf>
    <xf numFmtId="0" fontId="3" fillId="0" borderId="56" xfId="2" applyFont="1" applyBorder="1" applyAlignment="1">
      <alignment vertical="center" shrinkToFit="1"/>
    </xf>
    <xf numFmtId="0" fontId="3" fillId="0" borderId="57" xfId="2" applyFont="1" applyBorder="1" applyAlignment="1">
      <alignment horizontal="center" vertical="center" shrinkToFit="1"/>
    </xf>
    <xf numFmtId="0" fontId="3" fillId="0" borderId="58" xfId="2" applyFont="1" applyBorder="1" applyAlignment="1">
      <alignment horizontal="center" vertical="center" shrinkToFit="1"/>
    </xf>
    <xf numFmtId="0" fontId="3" fillId="0" borderId="6" xfId="2" applyFont="1" applyBorder="1" applyAlignment="1">
      <alignment vertical="center" shrinkToFit="1"/>
    </xf>
    <xf numFmtId="0" fontId="3" fillId="0" borderId="19" xfId="2" applyFont="1" applyBorder="1" applyAlignment="1">
      <alignment vertical="center" shrinkToFit="1"/>
    </xf>
    <xf numFmtId="0" fontId="3" fillId="0" borderId="4" xfId="2" applyFont="1" applyBorder="1" applyAlignment="1">
      <alignment vertical="center" shrinkToFit="1"/>
    </xf>
    <xf numFmtId="0" fontId="3" fillId="0" borderId="59" xfId="2" applyFont="1" applyBorder="1" applyAlignment="1">
      <alignment vertical="center" shrinkToFit="1"/>
    </xf>
    <xf numFmtId="0" fontId="3" fillId="0" borderId="24" xfId="2" applyFont="1" applyBorder="1" applyAlignment="1">
      <alignment vertical="center" shrinkToFit="1"/>
    </xf>
    <xf numFmtId="0" fontId="3" fillId="0" borderId="12"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9" xfId="2" applyFont="1" applyBorder="1" applyAlignment="1">
      <alignment vertical="center" shrinkToFit="1"/>
    </xf>
    <xf numFmtId="0" fontId="3" fillId="0" borderId="12" xfId="2" applyFont="1" applyBorder="1" applyAlignment="1">
      <alignment vertical="center" shrinkToFit="1"/>
    </xf>
    <xf numFmtId="0" fontId="3" fillId="0" borderId="17" xfId="2" applyFont="1" applyBorder="1" applyAlignment="1">
      <alignment vertical="center" shrinkToFit="1"/>
    </xf>
    <xf numFmtId="0" fontId="3" fillId="0" borderId="60" xfId="2" applyFont="1" applyBorder="1" applyAlignment="1">
      <alignment vertical="center" shrinkToFit="1"/>
    </xf>
    <xf numFmtId="0" fontId="3" fillId="0" borderId="61" xfId="2" applyFont="1" applyBorder="1">
      <alignment vertical="center"/>
    </xf>
    <xf numFmtId="0" fontId="3" fillId="0" borderId="62" xfId="2" applyFont="1" applyBorder="1" applyAlignment="1">
      <alignment horizontal="center" vertical="center"/>
    </xf>
    <xf numFmtId="0" fontId="3" fillId="0" borderId="63" xfId="2" applyFont="1" applyBorder="1" applyAlignment="1">
      <alignment horizontal="center" vertical="center"/>
    </xf>
    <xf numFmtId="0" fontId="3" fillId="0" borderId="64" xfId="2" applyFont="1" applyBorder="1">
      <alignment vertical="center"/>
    </xf>
    <xf numFmtId="0" fontId="3" fillId="0" borderId="62" xfId="2" applyFont="1" applyBorder="1">
      <alignment vertical="center"/>
    </xf>
    <xf numFmtId="0" fontId="3" fillId="0" borderId="65" xfId="2" applyFont="1" applyBorder="1">
      <alignment vertical="center"/>
    </xf>
    <xf numFmtId="0" fontId="3" fillId="0" borderId="66" xfId="2" applyFont="1" applyBorder="1">
      <alignment vertical="center"/>
    </xf>
    <xf numFmtId="0" fontId="3" fillId="0" borderId="67" xfId="2" applyFont="1" applyBorder="1">
      <alignment vertical="center"/>
    </xf>
    <xf numFmtId="0" fontId="3" fillId="0" borderId="68" xfId="2" applyFont="1" applyBorder="1">
      <alignment vertical="center"/>
    </xf>
    <xf numFmtId="0" fontId="3" fillId="0" borderId="69" xfId="2" applyFont="1" applyBorder="1">
      <alignment vertical="center"/>
    </xf>
    <xf numFmtId="0" fontId="3" fillId="0" borderId="55" xfId="2" applyFont="1" applyBorder="1">
      <alignment vertical="center"/>
    </xf>
    <xf numFmtId="0" fontId="14" fillId="0" borderId="15" xfId="2" applyFont="1" applyBorder="1" applyAlignment="1">
      <alignment horizontal="center" vertical="center"/>
    </xf>
    <xf numFmtId="0" fontId="3" fillId="0" borderId="26" xfId="2" applyFont="1" applyBorder="1" applyAlignment="1">
      <alignment vertical="center" shrinkToFit="1"/>
    </xf>
    <xf numFmtId="0" fontId="3" fillId="0" borderId="27" xfId="2" applyFont="1" applyBorder="1" applyAlignment="1">
      <alignment horizontal="center" vertical="center" shrinkToFit="1"/>
    </xf>
    <xf numFmtId="0" fontId="3" fillId="0" borderId="3" xfId="2" applyFont="1" applyBorder="1" applyAlignment="1">
      <alignment vertical="center" shrinkToFit="1"/>
    </xf>
    <xf numFmtId="0" fontId="3" fillId="0" borderId="11" xfId="2" applyFont="1" applyBorder="1" applyAlignment="1">
      <alignment vertical="center" shrinkToFit="1"/>
    </xf>
    <xf numFmtId="0" fontId="3" fillId="0" borderId="1" xfId="2" applyFont="1" applyBorder="1" applyAlignment="1">
      <alignment vertical="center" shrinkToFit="1"/>
    </xf>
    <xf numFmtId="0" fontId="3" fillId="0" borderId="70" xfId="2" applyFont="1" applyBorder="1" applyAlignment="1">
      <alignment vertical="center" shrinkToFit="1"/>
    </xf>
    <xf numFmtId="0" fontId="16" fillId="0" borderId="0" xfId="2" applyFont="1">
      <alignment vertical="center"/>
    </xf>
    <xf numFmtId="0" fontId="17" fillId="0" borderId="0" xfId="2" applyFont="1" applyAlignment="1">
      <alignment horizontal="center" vertical="center"/>
    </xf>
    <xf numFmtId="0" fontId="16" fillId="0" borderId="53" xfId="2" applyFont="1" applyBorder="1" applyAlignment="1">
      <alignment horizontal="center" vertical="center" shrinkToFit="1"/>
    </xf>
    <xf numFmtId="0" fontId="16" fillId="0" borderId="54" xfId="2" applyFont="1" applyBorder="1" applyAlignment="1">
      <alignment horizontal="center" vertical="center" shrinkToFit="1"/>
    </xf>
    <xf numFmtId="0" fontId="16" fillId="0" borderId="56" xfId="2" applyFont="1" applyBorder="1" applyAlignment="1">
      <alignment vertical="center" shrinkToFit="1"/>
    </xf>
    <xf numFmtId="0" fontId="16" fillId="0" borderId="43" xfId="2" applyFont="1" applyBorder="1" applyAlignment="1">
      <alignment horizontal="center" vertical="center" shrinkToFit="1"/>
    </xf>
    <xf numFmtId="0" fontId="16" fillId="0" borderId="58" xfId="2" applyFont="1" applyBorder="1" applyAlignment="1">
      <alignment horizontal="center" vertical="center" shrinkToFit="1"/>
    </xf>
    <xf numFmtId="0" fontId="16" fillId="0" borderId="19" xfId="2" applyFont="1" applyBorder="1" applyAlignment="1">
      <alignment vertical="center" shrinkToFit="1"/>
    </xf>
    <xf numFmtId="0" fontId="16" fillId="0" borderId="4" xfId="2" applyFont="1" applyBorder="1" applyAlignment="1">
      <alignment vertical="center" shrinkToFit="1"/>
    </xf>
    <xf numFmtId="0" fontId="16" fillId="0" borderId="59" xfId="2" applyFont="1" applyBorder="1" applyAlignment="1">
      <alignment vertical="center" shrinkToFit="1"/>
    </xf>
    <xf numFmtId="0" fontId="16" fillId="0" borderId="24" xfId="2" applyFont="1" applyBorder="1" applyAlignment="1">
      <alignment vertical="center" shrinkToFit="1"/>
    </xf>
    <xf numFmtId="0" fontId="16" fillId="0" borderId="12" xfId="2" applyFont="1" applyBorder="1" applyAlignment="1">
      <alignment horizontal="center" vertical="center" shrinkToFit="1"/>
    </xf>
    <xf numFmtId="0" fontId="16" fillId="0" borderId="25" xfId="2" applyFont="1" applyBorder="1" applyAlignment="1">
      <alignment horizontal="center" vertical="center" shrinkToFit="1"/>
    </xf>
    <xf numFmtId="0" fontId="16" fillId="0" borderId="12" xfId="2" applyFont="1" applyBorder="1" applyAlignment="1">
      <alignment vertical="center" shrinkToFit="1"/>
    </xf>
    <xf numFmtId="0" fontId="16" fillId="0" borderId="17" xfId="2" applyFont="1" applyBorder="1" applyAlignment="1">
      <alignment vertical="center" shrinkToFit="1"/>
    </xf>
    <xf numFmtId="0" fontId="16" fillId="0" borderId="27" xfId="2" applyFont="1" applyBorder="1" applyAlignment="1">
      <alignment horizontal="center" vertical="center" shrinkToFit="1"/>
    </xf>
    <xf numFmtId="0" fontId="16" fillId="0" borderId="11" xfId="2" applyFont="1" applyBorder="1" applyAlignment="1">
      <alignment vertical="center" shrinkToFit="1"/>
    </xf>
    <xf numFmtId="0" fontId="16" fillId="0" borderId="1" xfId="2" applyFont="1" applyBorder="1" applyAlignment="1">
      <alignment vertical="center" shrinkToFit="1"/>
    </xf>
    <xf numFmtId="0" fontId="3" fillId="0" borderId="63" xfId="2" applyFont="1" applyBorder="1">
      <alignment vertical="center"/>
    </xf>
    <xf numFmtId="0" fontId="16" fillId="0" borderId="55" xfId="2" applyFont="1" applyBorder="1">
      <alignment vertical="center"/>
    </xf>
    <xf numFmtId="0" fontId="16" fillId="0" borderId="0" xfId="2" applyFont="1" applyAlignment="1">
      <alignment horizontal="center" vertical="center"/>
    </xf>
    <xf numFmtId="0" fontId="3" fillId="0" borderId="58" xfId="2" applyFont="1" applyBorder="1" applyAlignment="1">
      <alignment vertical="center" shrinkToFit="1"/>
    </xf>
    <xf numFmtId="0" fontId="3" fillId="0" borderId="27" xfId="2" applyFont="1" applyBorder="1" applyAlignment="1">
      <alignment vertical="center" shrinkToFit="1"/>
    </xf>
    <xf numFmtId="0" fontId="19" fillId="0" borderId="12" xfId="2" applyFont="1" applyBorder="1" applyAlignment="1">
      <alignment horizontal="center" vertical="center" shrinkToFit="1"/>
    </xf>
    <xf numFmtId="0" fontId="15" fillId="0" borderId="11" xfId="2" applyFont="1" applyBorder="1" applyAlignment="1">
      <alignment vertical="center" shrinkToFit="1"/>
    </xf>
    <xf numFmtId="0" fontId="20" fillId="0" borderId="17" xfId="2" applyFont="1" applyBorder="1" applyAlignment="1">
      <alignment horizontal="center" vertical="center" shrinkToFit="1"/>
    </xf>
    <xf numFmtId="0" fontId="19" fillId="0" borderId="10" xfId="2" applyFont="1" applyBorder="1" applyAlignment="1">
      <alignment horizontal="center" vertical="center" shrinkToFit="1"/>
    </xf>
    <xf numFmtId="0" fontId="19" fillId="0" borderId="9" xfId="2" applyFont="1" applyBorder="1" applyAlignment="1">
      <alignment horizontal="center" vertical="center" shrinkToFit="1"/>
    </xf>
    <xf numFmtId="0" fontId="20" fillId="0" borderId="10" xfId="2" applyFont="1" applyBorder="1" applyAlignment="1">
      <alignment horizontal="center" vertical="center" shrinkToFit="1"/>
    </xf>
    <xf numFmtId="0" fontId="19" fillId="0" borderId="3" xfId="2" applyFont="1" applyBorder="1" applyAlignment="1">
      <alignment vertical="center" shrinkToFit="1"/>
    </xf>
    <xf numFmtId="0" fontId="19" fillId="0" borderId="9" xfId="2" applyFont="1" applyBorder="1" applyAlignment="1">
      <alignment vertical="center" shrinkToFit="1"/>
    </xf>
    <xf numFmtId="0" fontId="13" fillId="0" borderId="71" xfId="2" applyFont="1" applyBorder="1">
      <alignment vertical="center"/>
    </xf>
    <xf numFmtId="0" fontId="3" fillId="0" borderId="71" xfId="2" applyFont="1" applyBorder="1">
      <alignment vertical="center"/>
    </xf>
    <xf numFmtId="0" fontId="3" fillId="0" borderId="72" xfId="2" applyFont="1" applyBorder="1">
      <alignment vertical="center"/>
    </xf>
    <xf numFmtId="0" fontId="13" fillId="0" borderId="73" xfId="2" applyFont="1" applyBorder="1">
      <alignment vertical="center"/>
    </xf>
    <xf numFmtId="0" fontId="3" fillId="0" borderId="73" xfId="2" applyFont="1" applyBorder="1">
      <alignment vertical="center"/>
    </xf>
    <xf numFmtId="0" fontId="22" fillId="0" borderId="0" xfId="4" applyFont="1">
      <alignment vertical="center"/>
    </xf>
    <xf numFmtId="0" fontId="22" fillId="0" borderId="0" xfId="4" applyFont="1" applyAlignment="1">
      <alignment horizontal="left" vertical="center"/>
    </xf>
    <xf numFmtId="0" fontId="23" fillId="0" borderId="0" xfId="4" applyFont="1" applyAlignment="1">
      <alignment horizontal="left" vertical="center"/>
    </xf>
    <xf numFmtId="0" fontId="23" fillId="0" borderId="0" xfId="4" applyFont="1" applyAlignment="1">
      <alignment horizontal="right" vertical="center"/>
    </xf>
    <xf numFmtId="0" fontId="23" fillId="0" borderId="0" xfId="4" applyFont="1">
      <alignment vertical="center"/>
    </xf>
    <xf numFmtId="0" fontId="23" fillId="2" borderId="0" xfId="4" applyFont="1" applyFill="1">
      <alignment vertical="center"/>
    </xf>
    <xf numFmtId="0" fontId="23" fillId="2" borderId="0" xfId="4" applyFont="1" applyFill="1" applyAlignment="1">
      <alignment horizontal="center" vertical="center"/>
    </xf>
    <xf numFmtId="0" fontId="22" fillId="2" borderId="0" xfId="4" quotePrefix="1" applyFont="1" applyFill="1">
      <alignment vertical="center"/>
    </xf>
    <xf numFmtId="0" fontId="23" fillId="0" borderId="0" xfId="4" applyFont="1" applyAlignment="1">
      <alignment horizontal="center" vertical="center"/>
    </xf>
    <xf numFmtId="0" fontId="22" fillId="0" borderId="0" xfId="4" applyFont="1" applyAlignment="1">
      <alignment horizontal="right" vertical="center"/>
    </xf>
    <xf numFmtId="20" fontId="22" fillId="2" borderId="0" xfId="4" applyNumberFormat="1" applyFont="1" applyFill="1">
      <alignment vertical="center"/>
    </xf>
    <xf numFmtId="0" fontId="22" fillId="2" borderId="0" xfId="4" applyFont="1" applyFill="1" applyAlignment="1">
      <alignment horizontal="center" vertical="center"/>
    </xf>
    <xf numFmtId="0" fontId="22" fillId="2" borderId="0" xfId="4" applyFont="1" applyFill="1">
      <alignment vertical="center"/>
    </xf>
    <xf numFmtId="0" fontId="25" fillId="0" borderId="0" xfId="4" applyFont="1">
      <alignment vertical="center"/>
    </xf>
    <xf numFmtId="0" fontId="22" fillId="0" borderId="0" xfId="4" applyFont="1" applyAlignment="1">
      <alignment horizontal="center" vertical="center"/>
    </xf>
    <xf numFmtId="0" fontId="22" fillId="2" borderId="0" xfId="4" applyFont="1" applyFill="1" applyAlignment="1">
      <alignment horizontal="left" vertical="center"/>
    </xf>
    <xf numFmtId="20" fontId="22" fillId="0" borderId="0" xfId="4" applyNumberFormat="1" applyFont="1">
      <alignment vertical="center"/>
    </xf>
    <xf numFmtId="177" fontId="22" fillId="0" borderId="0" xfId="4" applyNumberFormat="1" applyFont="1">
      <alignment vertical="center"/>
    </xf>
    <xf numFmtId="0" fontId="25" fillId="0" borderId="0" xfId="4" applyFont="1" applyAlignment="1">
      <alignment horizontal="left" vertical="center"/>
    </xf>
    <xf numFmtId="0" fontId="25" fillId="0" borderId="0" xfId="4" applyFont="1" applyAlignment="1">
      <alignment horizontal="right" vertical="center"/>
    </xf>
    <xf numFmtId="0" fontId="8" fillId="0" borderId="0" xfId="4" applyFont="1">
      <alignment vertical="center"/>
    </xf>
    <xf numFmtId="0" fontId="8" fillId="0" borderId="0" xfId="4" applyFont="1" applyAlignment="1">
      <alignment horizontal="left" vertical="center"/>
    </xf>
    <xf numFmtId="0" fontId="8" fillId="0" borderId="0" xfId="4" applyFont="1" applyAlignment="1">
      <alignment horizontal="right" vertical="center"/>
    </xf>
    <xf numFmtId="0" fontId="22" fillId="0" borderId="80" xfId="4" applyFont="1" applyBorder="1" applyAlignment="1">
      <alignment horizontal="center" vertical="center" wrapText="1"/>
    </xf>
    <xf numFmtId="0" fontId="22" fillId="0" borderId="79" xfId="4" applyFont="1" applyBorder="1" applyAlignment="1">
      <alignment horizontal="center" vertical="center" wrapText="1"/>
    </xf>
    <xf numFmtId="0" fontId="22" fillId="0" borderId="33" xfId="4" applyFont="1" applyBorder="1" applyAlignment="1">
      <alignment vertical="center" wrapText="1"/>
    </xf>
    <xf numFmtId="0" fontId="22" fillId="0" borderId="32" xfId="4" applyFont="1" applyBorder="1" applyAlignment="1">
      <alignment vertical="center" wrapText="1"/>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22" fillId="0" borderId="0" xfId="4" applyFont="1" applyAlignment="1">
      <alignment vertical="center" wrapText="1"/>
    </xf>
    <xf numFmtId="0" fontId="22" fillId="0" borderId="35" xfId="4" applyFont="1" applyBorder="1" applyAlignment="1">
      <alignment vertical="center" wrapText="1"/>
    </xf>
    <xf numFmtId="0" fontId="25" fillId="0" borderId="9" xfId="4" applyFont="1" applyBorder="1" applyAlignment="1">
      <alignment horizontal="center" vertical="center"/>
    </xf>
    <xf numFmtId="0" fontId="25" fillId="0" borderId="12" xfId="4" applyFont="1" applyBorder="1" applyAlignment="1">
      <alignment horizontal="center" vertical="center"/>
    </xf>
    <xf numFmtId="0" fontId="25" fillId="0" borderId="25" xfId="4" applyFont="1" applyBorder="1" applyAlignment="1">
      <alignment horizontal="center" vertical="center"/>
    </xf>
    <xf numFmtId="0" fontId="25" fillId="0" borderId="24" xfId="4" applyFont="1" applyBorder="1" applyAlignment="1">
      <alignment horizontal="center" vertical="center"/>
    </xf>
    <xf numFmtId="0" fontId="22" fillId="0" borderId="85" xfId="4" applyFont="1" applyBorder="1" applyAlignment="1">
      <alignment horizontal="center" vertical="center" wrapText="1"/>
    </xf>
    <xf numFmtId="0" fontId="22" fillId="0" borderId="84" xfId="4" applyFont="1" applyBorder="1" applyAlignment="1">
      <alignment horizontal="center" vertical="center" wrapText="1"/>
    </xf>
    <xf numFmtId="0" fontId="22" fillId="0" borderId="37" xfId="4" applyFont="1" applyBorder="1" applyAlignment="1">
      <alignment vertical="center" wrapText="1"/>
    </xf>
    <xf numFmtId="0" fontId="22" fillId="0" borderId="38" xfId="4" applyFont="1" applyBorder="1" applyAlignment="1">
      <alignment vertical="center" wrapText="1"/>
    </xf>
    <xf numFmtId="0" fontId="25" fillId="0" borderId="86" xfId="4" applyFont="1" applyBorder="1" applyAlignment="1">
      <alignment horizontal="center" vertical="center" wrapText="1"/>
    </xf>
    <xf numFmtId="0" fontId="25" fillId="0" borderId="87"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89" xfId="4" applyFont="1" applyBorder="1" applyAlignment="1">
      <alignment horizontal="center" vertical="center" wrapText="1"/>
    </xf>
    <xf numFmtId="0" fontId="22" fillId="2" borderId="80" xfId="4" applyFont="1" applyFill="1" applyBorder="1" applyAlignment="1">
      <alignment horizontal="center" vertical="center" shrinkToFit="1"/>
    </xf>
    <xf numFmtId="0" fontId="22" fillId="2" borderId="79" xfId="4" applyFont="1" applyFill="1" applyBorder="1" applyAlignment="1">
      <alignment horizontal="center" vertical="center" shrinkToFit="1"/>
    </xf>
    <xf numFmtId="0" fontId="8" fillId="0" borderId="80" xfId="4" applyFont="1" applyBorder="1">
      <alignment vertical="center"/>
    </xf>
    <xf numFmtId="0" fontId="8" fillId="0" borderId="33" xfId="4" applyFont="1" applyBorder="1">
      <alignment vertical="center"/>
    </xf>
    <xf numFmtId="0" fontId="8" fillId="0" borderId="32" xfId="4" applyFont="1" applyBorder="1">
      <alignment vertical="center"/>
    </xf>
    <xf numFmtId="0" fontId="22" fillId="3" borderId="45" xfId="4" applyFont="1" applyFill="1" applyBorder="1" applyAlignment="1" applyProtection="1">
      <alignment horizontal="center" vertical="center" shrinkToFit="1"/>
      <protection locked="0"/>
    </xf>
    <xf numFmtId="0" fontId="22" fillId="3" borderId="46" xfId="4" applyFont="1" applyFill="1" applyBorder="1" applyAlignment="1" applyProtection="1">
      <alignment horizontal="center" vertical="center" shrinkToFit="1"/>
      <protection locked="0"/>
    </xf>
    <xf numFmtId="0" fontId="22" fillId="3" borderId="94" xfId="4" applyFont="1" applyFill="1" applyBorder="1" applyAlignment="1" applyProtection="1">
      <alignment horizontal="center" vertical="center" shrinkToFit="1"/>
      <protection locked="0"/>
    </xf>
    <xf numFmtId="0" fontId="22" fillId="2" borderId="7" xfId="4" applyFont="1" applyFill="1" applyBorder="1" applyAlignment="1">
      <alignment horizontal="center" vertical="center" shrinkToFit="1"/>
    </xf>
    <xf numFmtId="0" fontId="22" fillId="2" borderId="8" xfId="4" applyFont="1" applyFill="1" applyBorder="1" applyAlignment="1">
      <alignment horizontal="center" vertical="center" shrinkToFit="1"/>
    </xf>
    <xf numFmtId="0" fontId="8" fillId="0" borderId="98" xfId="4" applyFont="1" applyBorder="1">
      <alignment vertical="center"/>
    </xf>
    <xf numFmtId="0" fontId="8" fillId="0" borderId="16" xfId="4" applyFont="1" applyBorder="1">
      <alignment vertical="center"/>
    </xf>
    <xf numFmtId="0" fontId="8" fillId="0" borderId="99" xfId="4" applyFont="1" applyBorder="1">
      <alignment vertical="center"/>
    </xf>
    <xf numFmtId="178" fontId="22" fillId="0" borderId="100" xfId="4" applyNumberFormat="1" applyFont="1" applyBorder="1" applyAlignment="1">
      <alignment horizontal="center" vertical="center" shrinkToFit="1"/>
    </xf>
    <xf numFmtId="178" fontId="22" fillId="0" borderId="101" xfId="4" applyNumberFormat="1" applyFont="1" applyBorder="1" applyAlignment="1">
      <alignment horizontal="center" vertical="center" shrinkToFit="1"/>
    </xf>
    <xf numFmtId="178" fontId="22" fillId="0" borderId="102" xfId="4" applyNumberFormat="1" applyFont="1" applyBorder="1" applyAlignment="1">
      <alignment horizontal="center" vertical="center" shrinkToFit="1"/>
    </xf>
    <xf numFmtId="0" fontId="22" fillId="2" borderId="1" xfId="4" applyFont="1" applyFill="1" applyBorder="1" applyAlignment="1">
      <alignment horizontal="center" vertical="center" shrinkToFit="1"/>
    </xf>
    <xf numFmtId="0" fontId="22" fillId="2" borderId="3" xfId="4" applyFont="1" applyFill="1" applyBorder="1" applyAlignment="1">
      <alignment horizontal="center" vertical="center" shrinkToFit="1"/>
    </xf>
    <xf numFmtId="0" fontId="8" fillId="0" borderId="1" xfId="4" applyFont="1" applyBorder="1">
      <alignment vertical="center"/>
    </xf>
    <xf numFmtId="0" fontId="8" fillId="0" borderId="2" xfId="4" applyFont="1" applyBorder="1">
      <alignment vertical="center"/>
    </xf>
    <xf numFmtId="0" fontId="8" fillId="0" borderId="106" xfId="4" applyFont="1" applyBorder="1">
      <alignment vertical="center"/>
    </xf>
    <xf numFmtId="0" fontId="22" fillId="3" borderId="107" xfId="4" applyFont="1" applyFill="1" applyBorder="1" applyAlignment="1" applyProtection="1">
      <alignment horizontal="center" vertical="center" shrinkToFit="1"/>
      <protection locked="0"/>
    </xf>
    <xf numFmtId="0" fontId="22" fillId="3" borderId="39" xfId="4" applyFont="1" applyFill="1" applyBorder="1" applyAlignment="1" applyProtection="1">
      <alignment horizontal="center" vertical="center" shrinkToFit="1"/>
      <protection locked="0"/>
    </xf>
    <xf numFmtId="0" fontId="22" fillId="3" borderId="108" xfId="4" applyFont="1" applyFill="1" applyBorder="1" applyAlignment="1" applyProtection="1">
      <alignment horizontal="center" vertical="center" shrinkToFit="1"/>
      <protection locked="0"/>
    </xf>
    <xf numFmtId="0" fontId="22" fillId="3" borderId="109" xfId="4" applyFont="1" applyFill="1" applyBorder="1" applyAlignment="1" applyProtection="1">
      <alignment horizontal="center" vertical="center" shrinkToFit="1"/>
      <protection locked="0"/>
    </xf>
    <xf numFmtId="0" fontId="8" fillId="0" borderId="113" xfId="4" applyFont="1" applyBorder="1">
      <alignment vertical="center"/>
    </xf>
    <xf numFmtId="0" fontId="8" fillId="0" borderId="41" xfId="4" applyFont="1" applyBorder="1">
      <alignment vertical="center"/>
    </xf>
    <xf numFmtId="0" fontId="8" fillId="0" borderId="114" xfId="4" applyFont="1" applyBorder="1">
      <alignment vertical="center"/>
    </xf>
    <xf numFmtId="0" fontId="8" fillId="0" borderId="7" xfId="4" applyFont="1" applyBorder="1">
      <alignment vertical="center"/>
    </xf>
    <xf numFmtId="0" fontId="8" fillId="0" borderId="35" xfId="4" applyFont="1" applyBorder="1">
      <alignment vertical="center"/>
    </xf>
    <xf numFmtId="0" fontId="22" fillId="2" borderId="4" xfId="4" applyFont="1" applyFill="1" applyBorder="1" applyAlignment="1">
      <alignment horizontal="center" vertical="center" shrinkToFit="1"/>
    </xf>
    <xf numFmtId="0" fontId="22" fillId="2" borderId="6" xfId="4" applyFont="1" applyFill="1" applyBorder="1" applyAlignment="1">
      <alignment horizontal="center" vertical="center" shrinkToFit="1"/>
    </xf>
    <xf numFmtId="0" fontId="8" fillId="0" borderId="119" xfId="4" applyFont="1" applyBorder="1">
      <alignment vertical="center"/>
    </xf>
    <xf numFmtId="0" fontId="8" fillId="0" borderId="40" xfId="4" applyFont="1" applyBorder="1">
      <alignment vertical="center"/>
    </xf>
    <xf numFmtId="0" fontId="8" fillId="0" borderId="120" xfId="4" applyFont="1" applyBorder="1">
      <alignment vertical="center"/>
    </xf>
    <xf numFmtId="0" fontId="22" fillId="2" borderId="85" xfId="4" applyFont="1" applyFill="1" applyBorder="1" applyAlignment="1">
      <alignment horizontal="center" vertical="center" shrinkToFit="1"/>
    </xf>
    <xf numFmtId="0" fontId="22" fillId="2" borderId="84" xfId="4" applyFont="1" applyFill="1" applyBorder="1" applyAlignment="1">
      <alignment horizontal="center" vertical="center" shrinkToFit="1"/>
    </xf>
    <xf numFmtId="0" fontId="8" fillId="0" borderId="123" xfId="4" applyFont="1" applyBorder="1">
      <alignment vertical="center"/>
    </xf>
    <xf numFmtId="0" fontId="8" fillId="0" borderId="124" xfId="4" applyFont="1" applyBorder="1">
      <alignment vertical="center"/>
    </xf>
    <xf numFmtId="0" fontId="8" fillId="0" borderId="125" xfId="4" applyFont="1" applyBorder="1">
      <alignment vertical="center"/>
    </xf>
    <xf numFmtId="178" fontId="22" fillId="0" borderId="52" xfId="4" applyNumberFormat="1" applyFont="1" applyBorder="1" applyAlignment="1">
      <alignment horizontal="center" vertical="center" shrinkToFit="1"/>
    </xf>
    <xf numFmtId="178" fontId="22" fillId="0" borderId="53" xfId="4" applyNumberFormat="1" applyFont="1" applyBorder="1" applyAlignment="1">
      <alignment horizontal="center" vertical="center" shrinkToFit="1"/>
    </xf>
    <xf numFmtId="178" fontId="22" fillId="0" borderId="126" xfId="4" applyNumberFormat="1" applyFont="1" applyBorder="1" applyAlignment="1">
      <alignment horizontal="center" vertical="center" shrinkToFit="1"/>
    </xf>
    <xf numFmtId="178" fontId="22" fillId="0" borderId="54" xfId="4" applyNumberFormat="1" applyFont="1" applyBorder="1" applyAlignment="1">
      <alignment horizontal="center" vertical="center" shrinkToFit="1"/>
    </xf>
    <xf numFmtId="0" fontId="8" fillId="2" borderId="0" xfId="4" applyFont="1" applyFill="1" applyAlignment="1">
      <alignment horizontal="center" vertical="center"/>
    </xf>
    <xf numFmtId="0" fontId="8" fillId="2" borderId="0" xfId="4" applyFont="1" applyFill="1" applyAlignment="1" applyProtection="1">
      <alignment horizontal="center" vertical="center" shrinkToFit="1"/>
      <protection locked="0"/>
    </xf>
    <xf numFmtId="0" fontId="8" fillId="2" borderId="0" xfId="4" applyFont="1" applyFill="1" applyAlignment="1" applyProtection="1">
      <alignment horizontal="center" vertical="center" wrapText="1"/>
      <protection locked="0"/>
    </xf>
    <xf numFmtId="0" fontId="8" fillId="2" borderId="0" xfId="4" applyFont="1" applyFill="1" applyAlignment="1" applyProtection="1">
      <alignment horizontal="left" vertical="center" wrapText="1"/>
      <protection locked="0"/>
    </xf>
    <xf numFmtId="0" fontId="5" fillId="2" borderId="0" xfId="4" applyFont="1" applyFill="1">
      <alignment vertical="center"/>
    </xf>
    <xf numFmtId="0" fontId="6" fillId="2" borderId="0" xfId="4" applyFont="1" applyFill="1">
      <alignment vertical="center"/>
    </xf>
    <xf numFmtId="0" fontId="6" fillId="2" borderId="0" xfId="4" applyFont="1" applyFill="1" applyAlignment="1">
      <alignment horizontal="center" vertical="center"/>
    </xf>
    <xf numFmtId="0" fontId="8" fillId="2" borderId="0" xfId="4" applyFont="1" applyFill="1" applyAlignment="1">
      <alignment horizontal="center" vertical="center" wrapText="1"/>
    </xf>
    <xf numFmtId="1" fontId="8" fillId="2" borderId="0" xfId="4" applyNumberFormat="1" applyFont="1" applyFill="1" applyAlignment="1">
      <alignment horizontal="center" vertical="center" wrapText="1"/>
    </xf>
    <xf numFmtId="0" fontId="25" fillId="2" borderId="0" xfId="4" applyFont="1" applyFill="1" applyAlignment="1" applyProtection="1">
      <alignment horizontal="center" vertical="center" wrapText="1"/>
      <protection locked="0"/>
    </xf>
    <xf numFmtId="0" fontId="25" fillId="2" borderId="0" xfId="4" applyFont="1" applyFill="1" applyAlignment="1">
      <alignment horizontal="center" vertical="center" wrapText="1"/>
    </xf>
    <xf numFmtId="1" fontId="25" fillId="2" borderId="0" xfId="4" applyNumberFormat="1" applyFont="1" applyFill="1" applyAlignment="1">
      <alignment horizontal="center" vertical="center" wrapText="1"/>
    </xf>
    <xf numFmtId="0" fontId="25" fillId="0" borderId="0" xfId="4" applyFont="1" applyAlignment="1">
      <alignment horizontal="centerContinuous" vertical="center"/>
    </xf>
    <xf numFmtId="179" fontId="25" fillId="0" borderId="0" xfId="4" applyNumberFormat="1" applyFont="1">
      <alignment vertical="center"/>
    </xf>
    <xf numFmtId="0" fontId="25" fillId="2" borderId="0" xfId="4" applyFont="1" applyFill="1" applyAlignment="1" applyProtection="1">
      <alignment horizontal="center" vertical="center" shrinkToFit="1"/>
      <protection locked="0"/>
    </xf>
    <xf numFmtId="0" fontId="25" fillId="2" borderId="0" xfId="4" applyFont="1" applyFill="1" applyAlignment="1" applyProtection="1">
      <alignment horizontal="left" vertical="center" wrapText="1"/>
      <protection locked="0"/>
    </xf>
    <xf numFmtId="0" fontId="25" fillId="2" borderId="0" xfId="4" applyFont="1" applyFill="1">
      <alignment vertical="center"/>
    </xf>
    <xf numFmtId="0" fontId="25" fillId="2" borderId="0" xfId="4" applyFont="1" applyFill="1" applyAlignment="1">
      <alignment horizontal="center" vertical="center"/>
    </xf>
    <xf numFmtId="0" fontId="25" fillId="0" borderId="0" xfId="4" applyFont="1" applyAlignment="1">
      <alignment horizontal="center" vertical="center"/>
    </xf>
    <xf numFmtId="0" fontId="8" fillId="0" borderId="0" xfId="4" applyFont="1" applyAlignment="1">
      <alignment horizontal="left" vertical="center" wrapText="1"/>
    </xf>
    <xf numFmtId="0" fontId="8" fillId="0" borderId="0" xfId="4" applyFont="1" applyAlignment="1">
      <alignment vertical="center" textRotation="90"/>
    </xf>
    <xf numFmtId="0" fontId="27" fillId="2" borderId="0" xfId="4" applyFont="1" applyFill="1" applyAlignment="1">
      <alignment horizontal="left" vertical="center"/>
    </xf>
    <xf numFmtId="0" fontId="28" fillId="2" borderId="0" xfId="4" applyFont="1" applyFill="1" applyAlignment="1">
      <alignment horizontal="center" vertical="center"/>
    </xf>
    <xf numFmtId="0" fontId="28" fillId="2" borderId="0" xfId="4" applyFont="1" applyFill="1">
      <alignment vertical="center"/>
    </xf>
    <xf numFmtId="0" fontId="28" fillId="2" borderId="0" xfId="4" applyFont="1" applyFill="1" applyAlignment="1">
      <alignment horizontal="left" vertical="center"/>
    </xf>
    <xf numFmtId="0" fontId="29" fillId="2" borderId="0" xfId="4" applyFont="1" applyFill="1">
      <alignment vertical="center"/>
    </xf>
    <xf numFmtId="0" fontId="29" fillId="2" borderId="0" xfId="4" applyFont="1" applyFill="1" applyAlignment="1">
      <alignment horizontal="left" vertical="center"/>
    </xf>
    <xf numFmtId="0" fontId="28" fillId="2" borderId="0" xfId="4" applyFont="1" applyFill="1" applyAlignment="1" applyProtection="1">
      <alignment horizontal="center" vertical="center"/>
      <protection locked="0"/>
    </xf>
    <xf numFmtId="0" fontId="28" fillId="5" borderId="12" xfId="4" applyFont="1" applyFill="1" applyBorder="1" applyAlignment="1" applyProtection="1">
      <alignment horizontal="center" vertical="center"/>
      <protection locked="0"/>
    </xf>
    <xf numFmtId="0" fontId="28" fillId="5" borderId="0" xfId="4" applyFont="1" applyFill="1" applyAlignment="1" applyProtection="1">
      <alignment horizontal="center" vertical="center"/>
      <protection locked="0"/>
    </xf>
    <xf numFmtId="20" fontId="28" fillId="5" borderId="12" xfId="4" applyNumberFormat="1" applyFont="1" applyFill="1" applyBorder="1" applyAlignment="1" applyProtection="1">
      <alignment horizontal="center" vertical="center"/>
      <protection locked="0"/>
    </xf>
    <xf numFmtId="0" fontId="28" fillId="2" borderId="0" xfId="4" applyFont="1" applyFill="1" applyAlignment="1" applyProtection="1">
      <alignment horizontal="right" vertical="center"/>
      <protection locked="0"/>
    </xf>
    <xf numFmtId="0" fontId="28" fillId="2" borderId="0" xfId="4" applyFont="1" applyFill="1" applyProtection="1">
      <alignment vertical="center"/>
      <protection locked="0"/>
    </xf>
    <xf numFmtId="0" fontId="28" fillId="2" borderId="12" xfId="4" applyFont="1" applyFill="1" applyBorder="1" applyAlignment="1">
      <alignment horizontal="center" vertical="center"/>
    </xf>
    <xf numFmtId="0" fontId="28" fillId="5" borderId="12" xfId="4" applyFont="1" applyFill="1" applyBorder="1" applyAlignment="1" applyProtection="1">
      <alignment horizontal="left" vertical="center"/>
      <protection locked="0"/>
    </xf>
    <xf numFmtId="20" fontId="28" fillId="2" borderId="12" xfId="4" applyNumberFormat="1" applyFont="1" applyFill="1" applyBorder="1" applyAlignment="1" applyProtection="1">
      <alignment horizontal="center" vertical="center"/>
      <protection locked="0"/>
    </xf>
    <xf numFmtId="0" fontId="30" fillId="5" borderId="11" xfId="4" applyFont="1" applyFill="1" applyBorder="1" applyAlignment="1" applyProtection="1">
      <alignment horizontal="center" vertical="center"/>
      <protection locked="0"/>
    </xf>
    <xf numFmtId="0" fontId="30" fillId="5" borderId="18" xfId="4" applyFont="1" applyFill="1" applyBorder="1" applyAlignment="1" applyProtection="1">
      <alignment horizontal="center" vertical="center"/>
      <protection locked="0"/>
    </xf>
    <xf numFmtId="0" fontId="30" fillId="5" borderId="19" xfId="4" applyFont="1" applyFill="1" applyBorder="1" applyAlignment="1" applyProtection="1">
      <alignment horizontal="center" vertical="center"/>
      <protection locked="0"/>
    </xf>
    <xf numFmtId="181" fontId="8" fillId="2" borderId="0" xfId="4" applyNumberFormat="1" applyFont="1" applyFill="1" applyAlignment="1">
      <alignment horizontal="center" vertical="center"/>
    </xf>
    <xf numFmtId="0" fontId="21" fillId="2" borderId="0" xfId="4" applyFill="1">
      <alignment vertical="center"/>
    </xf>
    <xf numFmtId="0" fontId="8" fillId="2" borderId="0" xfId="4" applyFont="1" applyFill="1" applyAlignment="1">
      <alignment horizontal="left" vertical="center"/>
    </xf>
    <xf numFmtId="0" fontId="31" fillId="2" borderId="0" xfId="4" applyFont="1" applyFill="1" applyAlignment="1">
      <alignment horizontal="left" vertical="center"/>
    </xf>
    <xf numFmtId="0" fontId="8" fillId="2" borderId="0" xfId="4" applyFont="1" applyFill="1">
      <alignment vertical="center"/>
    </xf>
    <xf numFmtId="0" fontId="8" fillId="5" borderId="12" xfId="4" applyFont="1" applyFill="1" applyBorder="1" applyAlignment="1">
      <alignment horizontal="left" vertical="center"/>
    </xf>
    <xf numFmtId="0" fontId="8" fillId="3" borderId="12" xfId="4" applyFont="1" applyFill="1" applyBorder="1" applyAlignment="1">
      <alignment horizontal="left" vertical="center"/>
    </xf>
    <xf numFmtId="0" fontId="32" fillId="2" borderId="0" xfId="4" applyFont="1" applyFill="1" applyAlignment="1">
      <alignment horizontal="left" vertical="center"/>
    </xf>
    <xf numFmtId="0" fontId="8" fillId="2" borderId="12" xfId="4" applyFont="1" applyFill="1" applyBorder="1" applyAlignment="1">
      <alignment horizontal="center" vertical="center"/>
    </xf>
    <xf numFmtId="0" fontId="8" fillId="2" borderId="12" xfId="4" applyFont="1" applyFill="1" applyBorder="1" applyAlignment="1">
      <alignment horizontal="left" vertical="center"/>
    </xf>
    <xf numFmtId="0" fontId="33" fillId="2" borderId="0" xfId="4" applyFont="1" applyFill="1">
      <alignment vertical="center"/>
    </xf>
    <xf numFmtId="0" fontId="33" fillId="2" borderId="0" xfId="4" applyFont="1" applyFill="1" applyAlignment="1">
      <alignment horizontal="left" vertical="center"/>
    </xf>
    <xf numFmtId="0" fontId="35" fillId="2" borderId="0" xfId="4" applyFont="1" applyFill="1">
      <alignment vertical="center"/>
    </xf>
    <xf numFmtId="0" fontId="33" fillId="2" borderId="0" xfId="4" applyFont="1" applyFill="1" applyAlignment="1">
      <alignment vertical="center" shrinkToFit="1"/>
    </xf>
    <xf numFmtId="0" fontId="8" fillId="2" borderId="0" xfId="4" applyFont="1" applyFill="1" applyAlignment="1">
      <alignment vertical="center" wrapText="1"/>
    </xf>
    <xf numFmtId="0" fontId="36" fillId="2" borderId="0" xfId="4" applyFont="1" applyFill="1" applyAlignment="1">
      <alignment horizontal="left" vertical="center"/>
    </xf>
    <xf numFmtId="0" fontId="36" fillId="0" borderId="0" xfId="4" applyFont="1" applyAlignment="1">
      <alignment horizontal="left" vertical="center"/>
    </xf>
    <xf numFmtId="0" fontId="8" fillId="2" borderId="12" xfId="4" applyFont="1" applyFill="1" applyBorder="1" applyAlignment="1">
      <alignment horizontal="right" vertical="center"/>
    </xf>
    <xf numFmtId="0" fontId="8" fillId="2" borderId="12" xfId="4" applyFont="1" applyFill="1" applyBorder="1" applyAlignment="1">
      <alignment vertical="center" shrinkToFit="1"/>
    </xf>
    <xf numFmtId="0" fontId="38" fillId="2" borderId="28" xfId="4" applyFont="1" applyFill="1" applyBorder="1" applyAlignment="1">
      <alignment horizontal="center" vertical="center"/>
    </xf>
    <xf numFmtId="0" fontId="38" fillId="2" borderId="6" xfId="4" applyFont="1" applyFill="1" applyBorder="1" applyAlignment="1">
      <alignment vertical="center" shrinkToFit="1"/>
    </xf>
    <xf numFmtId="0" fontId="38" fillId="2" borderId="19" xfId="4" applyFont="1" applyFill="1" applyBorder="1" applyAlignment="1">
      <alignment vertical="center" shrinkToFit="1"/>
    </xf>
    <xf numFmtId="0" fontId="38" fillId="2" borderId="19" xfId="4" applyFont="1" applyFill="1" applyBorder="1">
      <alignment vertical="center"/>
    </xf>
    <xf numFmtId="0" fontId="38" fillId="2" borderId="19" xfId="4" applyFont="1" applyFill="1" applyBorder="1" applyAlignment="1">
      <alignment horizontal="left" vertical="center"/>
    </xf>
    <xf numFmtId="0" fontId="38" fillId="2" borderId="4" xfId="4" applyFont="1" applyFill="1" applyBorder="1" applyAlignment="1">
      <alignment horizontal="left" vertical="center"/>
    </xf>
    <xf numFmtId="0" fontId="38" fillId="2" borderId="12" xfId="4" applyFont="1" applyFill="1" applyBorder="1" applyAlignment="1">
      <alignment vertical="center" shrinkToFit="1"/>
    </xf>
    <xf numFmtId="0" fontId="38" fillId="2" borderId="25" xfId="4" applyFont="1" applyFill="1" applyBorder="1" applyAlignment="1">
      <alignment vertical="center" shrinkToFit="1"/>
    </xf>
    <xf numFmtId="0" fontId="38" fillId="2" borderId="9" xfId="4" applyFont="1" applyFill="1" applyBorder="1" applyAlignment="1">
      <alignment vertical="center" shrinkToFit="1"/>
    </xf>
    <xf numFmtId="0" fontId="38" fillId="2" borderId="87" xfId="4" applyFont="1" applyFill="1" applyBorder="1" applyAlignment="1">
      <alignment vertical="center" shrinkToFit="1"/>
    </xf>
    <xf numFmtId="0" fontId="38" fillId="2" borderId="88" xfId="4" applyFont="1" applyFill="1" applyBorder="1" applyAlignment="1">
      <alignment vertical="center" shrinkToFit="1"/>
    </xf>
    <xf numFmtId="0" fontId="40" fillId="2" borderId="134" xfId="0" applyFont="1" applyFill="1" applyBorder="1" applyAlignment="1">
      <alignment horizontal="center" vertical="center"/>
    </xf>
    <xf numFmtId="0" fontId="40" fillId="2" borderId="12" xfId="0" applyFont="1" applyFill="1" applyBorder="1" applyAlignment="1">
      <alignment vertical="center" shrinkToFit="1"/>
    </xf>
    <xf numFmtId="0" fontId="40" fillId="2" borderId="87" xfId="0" applyFont="1" applyFill="1" applyBorder="1" applyAlignment="1">
      <alignment vertical="center" shrinkToFit="1"/>
    </xf>
    <xf numFmtId="0" fontId="8" fillId="2" borderId="12" xfId="4" applyFont="1" applyFill="1" applyBorder="1" applyAlignment="1">
      <alignment horizontal="center" vertical="center" shrinkToFit="1"/>
    </xf>
    <xf numFmtId="0" fontId="21" fillId="2" borderId="133" xfId="4" applyFill="1" applyBorder="1" applyAlignment="1">
      <alignment horizontal="center" vertical="center"/>
    </xf>
    <xf numFmtId="0" fontId="38" fillId="2" borderId="29" xfId="4" applyFont="1" applyFill="1" applyBorder="1" applyAlignment="1">
      <alignment horizontal="center" vertical="center"/>
    </xf>
    <xf numFmtId="0" fontId="38" fillId="2" borderId="134" xfId="4" applyFont="1" applyFill="1" applyBorder="1" applyAlignment="1">
      <alignment horizontal="center" vertical="center"/>
    </xf>
    <xf numFmtId="0" fontId="41" fillId="2" borderId="134" xfId="4" applyFont="1" applyFill="1" applyBorder="1" applyAlignment="1">
      <alignment horizontal="center" vertical="center"/>
    </xf>
    <xf numFmtId="0" fontId="41" fillId="2" borderId="30" xfId="4" applyFont="1" applyFill="1" applyBorder="1" applyAlignment="1">
      <alignment horizontal="center" vertical="center"/>
    </xf>
    <xf numFmtId="0" fontId="41" fillId="2" borderId="0" xfId="4" applyFont="1" applyFill="1">
      <alignment vertical="center"/>
    </xf>
    <xf numFmtId="0" fontId="41" fillId="2" borderId="19" xfId="4" applyFont="1" applyFill="1" applyBorder="1" applyAlignment="1">
      <alignment horizontal="left" vertical="center"/>
    </xf>
    <xf numFmtId="0" fontId="38" fillId="2" borderId="9" xfId="4" applyFont="1" applyFill="1" applyBorder="1">
      <alignment vertical="center"/>
    </xf>
    <xf numFmtId="0" fontId="38" fillId="2" borderId="89" xfId="4" applyFont="1" applyFill="1" applyBorder="1">
      <alignment vertical="center"/>
    </xf>
    <xf numFmtId="0" fontId="8" fillId="2" borderId="0" xfId="4" applyFont="1" applyFill="1" applyAlignment="1">
      <alignment horizontal="left" vertical="center" indent="1"/>
    </xf>
    <xf numFmtId="0" fontId="22" fillId="3" borderId="17" xfId="4" applyFont="1" applyFill="1" applyBorder="1" applyAlignment="1" applyProtection="1">
      <alignment horizontal="center" vertical="center"/>
      <protection locked="0"/>
    </xf>
    <xf numFmtId="0" fontId="22" fillId="4" borderId="10" xfId="4" applyFont="1" applyFill="1" applyBorder="1" applyAlignment="1" applyProtection="1">
      <alignment horizontal="center" vertical="center"/>
      <protection locked="0"/>
    </xf>
    <xf numFmtId="0" fontId="22" fillId="4" borderId="9" xfId="4" applyFont="1" applyFill="1" applyBorder="1" applyAlignment="1" applyProtection="1">
      <alignment horizontal="center" vertical="center"/>
      <protection locked="0"/>
    </xf>
    <xf numFmtId="0" fontId="22" fillId="5" borderId="17" xfId="4" applyFont="1" applyFill="1" applyBorder="1" applyAlignment="1" applyProtection="1">
      <alignment horizontal="center" vertical="center"/>
      <protection locked="0"/>
    </xf>
    <xf numFmtId="0" fontId="22" fillId="5" borderId="9" xfId="4" applyFont="1" applyFill="1" applyBorder="1" applyAlignment="1" applyProtection="1">
      <alignment horizontal="center" vertical="center"/>
      <protection locked="0"/>
    </xf>
    <xf numFmtId="0" fontId="22" fillId="2" borderId="17" xfId="4" applyFont="1" applyFill="1" applyBorder="1" applyAlignment="1">
      <alignment horizontal="center" vertical="center"/>
    </xf>
    <xf numFmtId="0" fontId="22" fillId="2" borderId="9" xfId="4" applyFont="1" applyFill="1" applyBorder="1" applyAlignment="1">
      <alignment horizontal="center" vertical="center"/>
    </xf>
    <xf numFmtId="0" fontId="23" fillId="3" borderId="0" xfId="4" applyFont="1" applyFill="1" applyAlignment="1" applyProtection="1">
      <alignment horizontal="center" vertical="center" shrinkToFit="1"/>
      <protection locked="0"/>
    </xf>
    <xf numFmtId="0" fontId="23" fillId="4" borderId="0" xfId="4" applyFont="1" applyFill="1" applyAlignment="1" applyProtection="1">
      <alignment horizontal="center" vertical="center" shrinkToFit="1"/>
      <protection locked="0"/>
    </xf>
    <xf numFmtId="0" fontId="23" fillId="5" borderId="0" xfId="4" applyFont="1" applyFill="1" applyAlignment="1" applyProtection="1">
      <alignment horizontal="center" vertical="center"/>
      <protection locked="0"/>
    </xf>
    <xf numFmtId="0" fontId="23" fillId="0" borderId="0" xfId="4" applyFont="1" applyAlignment="1">
      <alignment horizontal="center" vertical="center"/>
    </xf>
    <xf numFmtId="0" fontId="8" fillId="0" borderId="74" xfId="4" applyFont="1" applyBorder="1" applyAlignment="1">
      <alignment horizontal="center" vertical="center" wrapText="1"/>
    </xf>
    <xf numFmtId="0" fontId="8" fillId="0" borderId="32" xfId="4" applyFont="1" applyBorder="1" applyAlignment="1">
      <alignment horizontal="center" vertical="center" wrapText="1"/>
    </xf>
    <xf numFmtId="0" fontId="8" fillId="0" borderId="83" xfId="4" applyFont="1" applyBorder="1" applyAlignment="1">
      <alignment horizontal="center" vertical="center" wrapText="1"/>
    </xf>
    <xf numFmtId="0" fontId="8" fillId="0" borderId="35" xfId="4" applyFont="1" applyBorder="1" applyAlignment="1">
      <alignment horizontal="center" vertical="center" wrapText="1"/>
    </xf>
    <xf numFmtId="0" fontId="8" fillId="0" borderId="75" xfId="4" applyFont="1" applyBorder="1" applyAlignment="1">
      <alignment horizontal="center" vertical="center" wrapText="1"/>
    </xf>
    <xf numFmtId="0" fontId="8" fillId="0" borderId="38" xfId="4" applyFont="1" applyBorder="1" applyAlignment="1">
      <alignment horizontal="center" vertical="center" wrapText="1"/>
    </xf>
    <xf numFmtId="0" fontId="8" fillId="0" borderId="31" xfId="4" applyFont="1" applyBorder="1" applyAlignment="1">
      <alignment horizontal="center" vertical="center" wrapText="1"/>
    </xf>
    <xf numFmtId="0" fontId="8" fillId="0" borderId="34" xfId="4" applyFont="1" applyBorder="1" applyAlignment="1">
      <alignment horizontal="center" vertical="center" wrapText="1"/>
    </xf>
    <xf numFmtId="0" fontId="8" fillId="0" borderId="36" xfId="4" applyFont="1" applyBorder="1" applyAlignment="1">
      <alignment horizontal="center" vertical="center" wrapText="1"/>
    </xf>
    <xf numFmtId="0" fontId="22" fillId="0" borderId="31" xfId="4" applyFont="1" applyBorder="1" applyAlignment="1">
      <alignment horizontal="center" vertical="center" wrapText="1"/>
    </xf>
    <xf numFmtId="0" fontId="22" fillId="0" borderId="33" xfId="4" applyFont="1" applyBorder="1" applyAlignment="1">
      <alignment horizontal="center" vertical="center" wrapText="1"/>
    </xf>
    <xf numFmtId="0" fontId="22" fillId="0" borderId="32" xfId="4" applyFont="1" applyBorder="1" applyAlignment="1">
      <alignment horizontal="center" vertical="center" wrapText="1"/>
    </xf>
    <xf numFmtId="0" fontId="22" fillId="0" borderId="34" xfId="4" applyFont="1" applyBorder="1" applyAlignment="1">
      <alignment horizontal="center" vertical="center" wrapText="1"/>
    </xf>
    <xf numFmtId="0" fontId="22" fillId="0" borderId="0" xfId="4" applyFont="1" applyAlignment="1">
      <alignment horizontal="center" vertical="center" wrapText="1"/>
    </xf>
    <xf numFmtId="0" fontId="22" fillId="0" borderId="35" xfId="4" applyFont="1" applyBorder="1" applyAlignment="1">
      <alignment horizontal="center" vertical="center" wrapText="1"/>
    </xf>
    <xf numFmtId="0" fontId="22" fillId="0" borderId="36" xfId="4" applyFont="1" applyBorder="1" applyAlignment="1">
      <alignment horizontal="center" vertical="center" wrapText="1"/>
    </xf>
    <xf numFmtId="0" fontId="22" fillId="0" borderId="37" xfId="4" applyFont="1" applyBorder="1" applyAlignment="1">
      <alignment horizontal="center" vertical="center" wrapText="1"/>
    </xf>
    <xf numFmtId="0" fontId="22" fillId="0" borderId="38" xfId="4" applyFont="1" applyBorder="1" applyAlignment="1">
      <alignment horizontal="center" vertical="center" wrapText="1"/>
    </xf>
    <xf numFmtId="0" fontId="22" fillId="0" borderId="10" xfId="4" applyFont="1" applyBorder="1" applyAlignment="1">
      <alignment horizontal="center" vertical="center"/>
    </xf>
    <xf numFmtId="0" fontId="22" fillId="0" borderId="81" xfId="4" applyFont="1" applyBorder="1" applyAlignment="1">
      <alignment horizontal="center" vertical="center"/>
    </xf>
    <xf numFmtId="0" fontId="22" fillId="0" borderId="82" xfId="4" applyFont="1" applyBorder="1" applyAlignment="1">
      <alignment horizontal="center" vertical="center"/>
    </xf>
    <xf numFmtId="0" fontId="22" fillId="0" borderId="78" xfId="4" applyFont="1" applyBorder="1" applyAlignment="1">
      <alignment horizontal="center" vertical="center"/>
    </xf>
    <xf numFmtId="0" fontId="22" fillId="0" borderId="77" xfId="4" applyFont="1" applyBorder="1" applyAlignment="1">
      <alignment horizontal="center" vertical="center"/>
    </xf>
    <xf numFmtId="0" fontId="22" fillId="0" borderId="23" xfId="4" applyFont="1" applyBorder="1" applyAlignment="1">
      <alignment horizontal="center" vertical="center"/>
    </xf>
    <xf numFmtId="0" fontId="22" fillId="0" borderId="79" xfId="4" applyFont="1" applyBorder="1" applyAlignment="1">
      <alignment horizontal="center" vertical="center" wrapText="1"/>
    </xf>
    <xf numFmtId="0" fontId="22" fillId="0" borderId="8" xfId="4" applyFont="1" applyBorder="1" applyAlignment="1">
      <alignment horizontal="center" vertical="center" wrapText="1"/>
    </xf>
    <xf numFmtId="0" fontId="22" fillId="0" borderId="84" xfId="4" applyFont="1" applyBorder="1" applyAlignment="1">
      <alignment horizontal="center" vertical="center" wrapText="1"/>
    </xf>
    <xf numFmtId="0" fontId="25" fillId="0" borderId="80" xfId="4" applyFont="1" applyBorder="1" applyAlignment="1">
      <alignment horizontal="center" vertical="center" wrapText="1"/>
    </xf>
    <xf numFmtId="0" fontId="25" fillId="0" borderId="79"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85" xfId="4" applyFont="1" applyBorder="1" applyAlignment="1">
      <alignment horizontal="center" vertical="center" wrapText="1"/>
    </xf>
    <xf numFmtId="0" fontId="25" fillId="0" borderId="84" xfId="4" applyFont="1" applyBorder="1" applyAlignment="1">
      <alignment horizontal="center" vertical="center" wrapText="1"/>
    </xf>
    <xf numFmtId="0" fontId="22" fillId="0" borderId="80"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85" xfId="4" applyFont="1" applyBorder="1" applyAlignment="1">
      <alignment horizontal="center" vertical="center" wrapText="1"/>
    </xf>
    <xf numFmtId="0" fontId="22" fillId="0" borderId="33" xfId="4" quotePrefix="1" applyFont="1" applyBorder="1" applyAlignment="1">
      <alignment horizontal="center" vertical="center"/>
    </xf>
    <xf numFmtId="0" fontId="22" fillId="0" borderId="33" xfId="4" applyFont="1" applyBorder="1" applyAlignment="1">
      <alignment horizontal="center" vertical="center"/>
    </xf>
    <xf numFmtId="1" fontId="22" fillId="0" borderId="97" xfId="4" applyNumberFormat="1" applyFont="1" applyBorder="1" applyAlignment="1">
      <alignment horizontal="center" vertical="center" wrapText="1"/>
    </xf>
    <xf numFmtId="1" fontId="22" fillId="0" borderId="96" xfId="4" applyNumberFormat="1" applyFont="1" applyBorder="1" applyAlignment="1">
      <alignment horizontal="center" vertical="center" wrapText="1"/>
    </xf>
    <xf numFmtId="0" fontId="22" fillId="5" borderId="31" xfId="4" applyFont="1" applyFill="1" applyBorder="1" applyAlignment="1" applyProtection="1">
      <alignment horizontal="left" vertical="center" wrapText="1"/>
      <protection locked="0"/>
    </xf>
    <xf numFmtId="0" fontId="22" fillId="5" borderId="33" xfId="4" applyFont="1" applyFill="1" applyBorder="1" applyAlignment="1" applyProtection="1">
      <alignment horizontal="left" vertical="center" wrapText="1"/>
      <protection locked="0"/>
    </xf>
    <xf numFmtId="0" fontId="22" fillId="5" borderId="32" xfId="4" applyFont="1" applyFill="1" applyBorder="1" applyAlignment="1" applyProtection="1">
      <alignment horizontal="left" vertical="center" wrapText="1"/>
      <protection locked="0"/>
    </xf>
    <xf numFmtId="0" fontId="22" fillId="5" borderId="34" xfId="4" applyFont="1" applyFill="1" applyBorder="1" applyAlignment="1" applyProtection="1">
      <alignment horizontal="left" vertical="center" wrapText="1"/>
      <protection locked="0"/>
    </xf>
    <xf numFmtId="0" fontId="22" fillId="5" borderId="0" xfId="4" applyFont="1" applyFill="1" applyAlignment="1" applyProtection="1">
      <alignment horizontal="left" vertical="center" wrapText="1"/>
      <protection locked="0"/>
    </xf>
    <xf numFmtId="0" fontId="22" fillId="5" borderId="35" xfId="4" applyFont="1" applyFill="1" applyBorder="1" applyAlignment="1" applyProtection="1">
      <alignment horizontal="left" vertical="center" wrapText="1"/>
      <protection locked="0"/>
    </xf>
    <xf numFmtId="178" fontId="22" fillId="0" borderId="103" xfId="4" applyNumberFormat="1" applyFont="1" applyBorder="1" applyAlignment="1">
      <alignment horizontal="center" vertical="center" wrapText="1"/>
    </xf>
    <xf numFmtId="178" fontId="22" fillId="0" borderId="99" xfId="4" applyNumberFormat="1" applyFont="1" applyBorder="1" applyAlignment="1">
      <alignment horizontal="center" vertical="center" wrapText="1"/>
    </xf>
    <xf numFmtId="178" fontId="22" fillId="0" borderId="104" xfId="4" applyNumberFormat="1" applyFont="1" applyBorder="1" applyAlignment="1">
      <alignment horizontal="center" vertical="center" wrapText="1"/>
    </xf>
    <xf numFmtId="0" fontId="22" fillId="0" borderId="90" xfId="4" applyFont="1" applyBorder="1" applyAlignment="1">
      <alignment horizontal="center" vertical="center"/>
    </xf>
    <xf numFmtId="0" fontId="22" fillId="0" borderId="22" xfId="4" applyFont="1" applyBorder="1" applyAlignment="1">
      <alignment horizontal="center" vertical="center"/>
    </xf>
    <xf numFmtId="0" fontId="22" fillId="3" borderId="105" xfId="4" applyFont="1" applyFill="1" applyBorder="1" applyAlignment="1" applyProtection="1">
      <alignment horizontal="center" vertical="center" shrinkToFit="1"/>
      <protection locked="0"/>
    </xf>
    <xf numFmtId="0" fontId="22" fillId="3" borderId="3" xfId="4" applyFont="1" applyFill="1" applyBorder="1" applyAlignment="1" applyProtection="1">
      <alignment horizontal="center" vertical="center" shrinkToFit="1"/>
      <protection locked="0"/>
    </xf>
    <xf numFmtId="0" fontId="22" fillId="3" borderId="34" xfId="4" applyFont="1" applyFill="1" applyBorder="1" applyAlignment="1" applyProtection="1">
      <alignment horizontal="center" vertical="center" shrinkToFit="1"/>
      <protection locked="0"/>
    </xf>
    <xf numFmtId="0" fontId="22" fillId="3" borderId="8" xfId="4" applyFont="1" applyFill="1" applyBorder="1" applyAlignment="1" applyProtection="1">
      <alignment horizontal="center" vertical="center" shrinkToFit="1"/>
      <protection locked="0"/>
    </xf>
    <xf numFmtId="0" fontId="22" fillId="3" borderId="1" xfId="4" applyFont="1" applyFill="1" applyBorder="1" applyAlignment="1" applyProtection="1">
      <alignment horizontal="center" vertical="center" wrapText="1"/>
      <protection locked="0"/>
    </xf>
    <xf numFmtId="0" fontId="22" fillId="3" borderId="3" xfId="4" applyFont="1" applyFill="1" applyBorder="1" applyAlignment="1" applyProtection="1">
      <alignment horizontal="center" vertical="center" wrapText="1"/>
      <protection locked="0"/>
    </xf>
    <xf numFmtId="0" fontId="22" fillId="3" borderId="7" xfId="4" applyFont="1" applyFill="1" applyBorder="1" applyAlignment="1" applyProtection="1">
      <alignment horizontal="center" vertical="center" wrapText="1"/>
      <protection locked="0"/>
    </xf>
    <xf numFmtId="0" fontId="22" fillId="3" borderId="8" xfId="4" applyFont="1" applyFill="1" applyBorder="1" applyAlignment="1" applyProtection="1">
      <alignment horizontal="center" vertical="center" wrapText="1"/>
      <protection locked="0"/>
    </xf>
    <xf numFmtId="0" fontId="22" fillId="3" borderId="1" xfId="4" applyFont="1" applyFill="1" applyBorder="1" applyAlignment="1" applyProtection="1">
      <alignment horizontal="center" vertical="center" shrinkToFit="1"/>
      <protection locked="0"/>
    </xf>
    <xf numFmtId="0" fontId="22" fillId="3" borderId="2" xfId="4" applyFont="1" applyFill="1" applyBorder="1" applyAlignment="1" applyProtection="1">
      <alignment horizontal="center" vertical="center" shrinkToFit="1"/>
      <protection locked="0"/>
    </xf>
    <xf numFmtId="0" fontId="22" fillId="3" borderId="7" xfId="4" applyFont="1" applyFill="1" applyBorder="1" applyAlignment="1" applyProtection="1">
      <alignment horizontal="center" vertical="center" shrinkToFit="1"/>
      <protection locked="0"/>
    </xf>
    <xf numFmtId="0" fontId="22" fillId="3" borderId="0" xfId="4" applyFont="1" applyFill="1" applyAlignment="1" applyProtection="1">
      <alignment horizontal="center" vertical="center" shrinkToFit="1"/>
      <protection locked="0"/>
    </xf>
    <xf numFmtId="0" fontId="22" fillId="5" borderId="17" xfId="4" applyFont="1" applyFill="1" applyBorder="1" applyAlignment="1" applyProtection="1">
      <alignment horizontal="center" vertical="center" shrinkToFit="1"/>
      <protection locked="0"/>
    </xf>
    <xf numFmtId="0" fontId="22" fillId="5" borderId="10" xfId="4" applyFont="1" applyFill="1" applyBorder="1" applyAlignment="1" applyProtection="1">
      <alignment horizontal="center" vertical="center" shrinkToFit="1"/>
      <protection locked="0"/>
    </xf>
    <xf numFmtId="0" fontId="22" fillId="5" borderId="9" xfId="4" applyFont="1" applyFill="1" applyBorder="1" applyAlignment="1" applyProtection="1">
      <alignment horizontal="center" vertical="center" shrinkToFit="1"/>
      <protection locked="0"/>
    </xf>
    <xf numFmtId="0" fontId="22" fillId="0" borderId="110" xfId="4" applyFont="1" applyBorder="1" applyAlignment="1">
      <alignment horizontal="center" vertical="center" wrapText="1"/>
    </xf>
    <xf numFmtId="0" fontId="22" fillId="0" borderId="111" xfId="4" applyFont="1" applyBorder="1" applyAlignment="1">
      <alignment horizontal="center" vertical="center" wrapText="1"/>
    </xf>
    <xf numFmtId="0" fontId="22" fillId="3" borderId="31" xfId="4" applyFont="1" applyFill="1" applyBorder="1" applyAlignment="1" applyProtection="1">
      <alignment horizontal="center" vertical="center" shrinkToFit="1"/>
      <protection locked="0"/>
    </xf>
    <xf numFmtId="0" fontId="22" fillId="3" borderId="79" xfId="4" applyFont="1" applyFill="1" applyBorder="1" applyAlignment="1" applyProtection="1">
      <alignment horizontal="center" vertical="center" shrinkToFit="1"/>
      <protection locked="0"/>
    </xf>
    <xf numFmtId="0" fontId="22" fillId="3" borderId="80" xfId="4" applyFont="1" applyFill="1" applyBorder="1" applyAlignment="1" applyProtection="1">
      <alignment horizontal="center" vertical="center" wrapText="1"/>
      <protection locked="0"/>
    </xf>
    <xf numFmtId="0" fontId="22" fillId="3" borderId="79" xfId="4" applyFont="1" applyFill="1" applyBorder="1" applyAlignment="1" applyProtection="1">
      <alignment horizontal="center" vertical="center" wrapText="1"/>
      <protection locked="0"/>
    </xf>
    <xf numFmtId="0" fontId="22" fillId="3" borderId="80" xfId="4" applyFont="1" applyFill="1" applyBorder="1" applyAlignment="1" applyProtection="1">
      <alignment horizontal="center" vertical="center" shrinkToFit="1"/>
      <protection locked="0"/>
    </xf>
    <xf numFmtId="0" fontId="22" fillId="3" borderId="33" xfId="4" applyFont="1" applyFill="1" applyBorder="1" applyAlignment="1" applyProtection="1">
      <alignment horizontal="center" vertical="center" shrinkToFit="1"/>
      <protection locked="0"/>
    </xf>
    <xf numFmtId="0" fontId="22" fillId="5" borderId="91" xfId="4" applyFont="1" applyFill="1" applyBorder="1" applyAlignment="1" applyProtection="1">
      <alignment horizontal="center" vertical="center" shrinkToFit="1"/>
      <protection locked="0"/>
    </xf>
    <xf numFmtId="0" fontId="22" fillId="5" borderId="92" xfId="4" applyFont="1" applyFill="1" applyBorder="1" applyAlignment="1" applyProtection="1">
      <alignment horizontal="center" vertical="center" shrinkToFit="1"/>
      <protection locked="0"/>
    </xf>
    <xf numFmtId="0" fontId="22" fillId="5" borderId="93" xfId="4" applyFont="1" applyFill="1" applyBorder="1" applyAlignment="1" applyProtection="1">
      <alignment horizontal="center" vertical="center" shrinkToFit="1"/>
      <protection locked="0"/>
    </xf>
    <xf numFmtId="0" fontId="22" fillId="0" borderId="95" xfId="4" applyFont="1" applyBorder="1" applyAlignment="1">
      <alignment horizontal="center" vertical="center" wrapText="1"/>
    </xf>
    <xf numFmtId="0" fontId="22" fillId="0" borderId="96" xfId="4" applyFont="1" applyBorder="1" applyAlignment="1">
      <alignment horizontal="center" vertical="center" wrapText="1"/>
    </xf>
    <xf numFmtId="1" fontId="22" fillId="0" borderId="112" xfId="4" applyNumberFormat="1" applyFont="1" applyBorder="1" applyAlignment="1">
      <alignment horizontal="center" vertical="center" wrapText="1"/>
    </xf>
    <xf numFmtId="1" fontId="22" fillId="0" borderId="111" xfId="4" applyNumberFormat="1" applyFont="1" applyBorder="1" applyAlignment="1">
      <alignment horizontal="center" vertical="center" wrapText="1"/>
    </xf>
    <xf numFmtId="0" fontId="22" fillId="5" borderId="105" xfId="4" applyFont="1" applyFill="1" applyBorder="1" applyAlignment="1" applyProtection="1">
      <alignment horizontal="left" vertical="center" wrapText="1"/>
      <protection locked="0"/>
    </xf>
    <xf numFmtId="0" fontId="22" fillId="5" borderId="2" xfId="4" applyFont="1" applyFill="1" applyBorder="1" applyAlignment="1" applyProtection="1">
      <alignment horizontal="left" vertical="center" wrapText="1"/>
      <protection locked="0"/>
    </xf>
    <xf numFmtId="0" fontId="22" fillId="5" borderId="106" xfId="4" applyFont="1" applyFill="1" applyBorder="1" applyAlignment="1" applyProtection="1">
      <alignment horizontal="left" vertical="center" wrapText="1"/>
      <protection locked="0"/>
    </xf>
    <xf numFmtId="0" fontId="22" fillId="5" borderId="36" xfId="4" applyFont="1" applyFill="1" applyBorder="1" applyAlignment="1" applyProtection="1">
      <alignment horizontal="left" vertical="center" wrapText="1"/>
      <protection locked="0"/>
    </xf>
    <xf numFmtId="0" fontId="22" fillId="5" borderId="37" xfId="4" applyFont="1" applyFill="1" applyBorder="1" applyAlignment="1" applyProtection="1">
      <alignment horizontal="left" vertical="center" wrapText="1"/>
      <protection locked="0"/>
    </xf>
    <xf numFmtId="0" fontId="22" fillId="5" borderId="38" xfId="4" applyFont="1" applyFill="1" applyBorder="1" applyAlignment="1" applyProtection="1">
      <alignment horizontal="left" vertical="center" wrapText="1"/>
      <protection locked="0"/>
    </xf>
    <xf numFmtId="178" fontId="22" fillId="0" borderId="127" xfId="4" applyNumberFormat="1" applyFont="1" applyBorder="1" applyAlignment="1">
      <alignment horizontal="center" vertical="center" wrapText="1"/>
    </xf>
    <xf numFmtId="178" fontId="22" fillId="0" borderId="125" xfId="4" applyNumberFormat="1" applyFont="1" applyBorder="1" applyAlignment="1">
      <alignment horizontal="center" vertical="center" wrapText="1"/>
    </xf>
    <xf numFmtId="178" fontId="22" fillId="0" borderId="128" xfId="4" applyNumberFormat="1" applyFont="1" applyBorder="1" applyAlignment="1">
      <alignment horizontal="center" vertical="center" wrapText="1"/>
    </xf>
    <xf numFmtId="0" fontId="22" fillId="3" borderId="115" xfId="4" applyFont="1" applyFill="1" applyBorder="1" applyAlignment="1" applyProtection="1">
      <alignment horizontal="center" vertical="center" shrinkToFit="1"/>
      <protection locked="0"/>
    </xf>
    <xf numFmtId="0" fontId="22" fillId="3" borderId="6" xfId="4" applyFont="1" applyFill="1" applyBorder="1" applyAlignment="1" applyProtection="1">
      <alignment horizontal="center" vertical="center" shrinkToFit="1"/>
      <protection locked="0"/>
    </xf>
    <xf numFmtId="0" fontId="22" fillId="3" borderId="4" xfId="4" applyFont="1" applyFill="1" applyBorder="1" applyAlignment="1" applyProtection="1">
      <alignment horizontal="center" vertical="center" wrapText="1"/>
      <protection locked="0"/>
    </xf>
    <xf numFmtId="0" fontId="22" fillId="3" borderId="6" xfId="4" applyFont="1" applyFill="1" applyBorder="1" applyAlignment="1" applyProtection="1">
      <alignment horizontal="center" vertical="center" wrapText="1"/>
      <protection locked="0"/>
    </xf>
    <xf numFmtId="0" fontId="22" fillId="3" borderId="4" xfId="4" applyFont="1" applyFill="1" applyBorder="1" applyAlignment="1" applyProtection="1">
      <alignment horizontal="center" vertical="center" shrinkToFit="1"/>
      <protection locked="0"/>
    </xf>
    <xf numFmtId="0" fontId="22" fillId="3" borderId="5" xfId="4" applyFont="1" applyFill="1" applyBorder="1" applyAlignment="1" applyProtection="1">
      <alignment horizontal="center" vertical="center" shrinkToFit="1"/>
      <protection locked="0"/>
    </xf>
    <xf numFmtId="0" fontId="22" fillId="5" borderId="115" xfId="4" applyFont="1" applyFill="1" applyBorder="1" applyAlignment="1" applyProtection="1">
      <alignment horizontal="left" vertical="center" wrapText="1"/>
      <protection locked="0"/>
    </xf>
    <xf numFmtId="0" fontId="22" fillId="5" borderId="5" xfId="4" applyFont="1" applyFill="1" applyBorder="1" applyAlignment="1" applyProtection="1">
      <alignment horizontal="left" vertical="center" wrapText="1"/>
      <protection locked="0"/>
    </xf>
    <xf numFmtId="0" fontId="22" fillId="5" borderId="118" xfId="4" applyFont="1" applyFill="1" applyBorder="1" applyAlignment="1" applyProtection="1">
      <alignment horizontal="left" vertical="center" wrapText="1"/>
      <protection locked="0"/>
    </xf>
    <xf numFmtId="178" fontId="22" fillId="0" borderId="116" xfId="4" applyNumberFormat="1" applyFont="1" applyBorder="1" applyAlignment="1">
      <alignment horizontal="center" vertical="center" wrapText="1"/>
    </xf>
    <xf numFmtId="178" fontId="22" fillId="0" borderId="114" xfId="4" applyNumberFormat="1" applyFont="1" applyBorder="1" applyAlignment="1">
      <alignment horizontal="center" vertical="center" wrapText="1"/>
    </xf>
    <xf numFmtId="178" fontId="22" fillId="0" borderId="117" xfId="4" applyNumberFormat="1" applyFont="1" applyBorder="1" applyAlignment="1">
      <alignment horizontal="center" vertical="center" wrapText="1"/>
    </xf>
    <xf numFmtId="0" fontId="25" fillId="0" borderId="5" xfId="4" applyFont="1" applyBorder="1" applyAlignment="1">
      <alignment horizontal="center" vertical="center"/>
    </xf>
    <xf numFmtId="0" fontId="22" fillId="0" borderId="76" xfId="4" applyFont="1" applyBorder="1" applyAlignment="1">
      <alignment horizontal="center" vertical="center"/>
    </xf>
    <xf numFmtId="0" fontId="22" fillId="3" borderId="36" xfId="4" applyFont="1" applyFill="1" applyBorder="1" applyAlignment="1" applyProtection="1">
      <alignment horizontal="center" vertical="center" shrinkToFit="1"/>
      <protection locked="0"/>
    </xf>
    <xf numFmtId="0" fontId="22" fillId="3" borderId="84" xfId="4" applyFont="1" applyFill="1" applyBorder="1" applyAlignment="1" applyProtection="1">
      <alignment horizontal="center" vertical="center" shrinkToFit="1"/>
      <protection locked="0"/>
    </xf>
    <xf numFmtId="0" fontId="22" fillId="3" borderId="85" xfId="4" applyFont="1" applyFill="1" applyBorder="1" applyAlignment="1" applyProtection="1">
      <alignment horizontal="center" vertical="center" wrapText="1"/>
      <protection locked="0"/>
    </xf>
    <xf numFmtId="0" fontId="22" fillId="3" borderId="84" xfId="4" applyFont="1" applyFill="1" applyBorder="1" applyAlignment="1" applyProtection="1">
      <alignment horizontal="center" vertical="center" wrapText="1"/>
      <protection locked="0"/>
    </xf>
    <xf numFmtId="0" fontId="22" fillId="3" borderId="85" xfId="4" applyFont="1" applyFill="1" applyBorder="1" applyAlignment="1" applyProtection="1">
      <alignment horizontal="center" vertical="center" shrinkToFit="1"/>
      <protection locked="0"/>
    </xf>
    <xf numFmtId="0" fontId="22" fillId="3" borderId="37" xfId="4" applyFont="1" applyFill="1" applyBorder="1" applyAlignment="1" applyProtection="1">
      <alignment horizontal="center" vertical="center" shrinkToFit="1"/>
      <protection locked="0"/>
    </xf>
    <xf numFmtId="0" fontId="22" fillId="5" borderId="121" xfId="4" applyFont="1" applyFill="1" applyBorder="1" applyAlignment="1" applyProtection="1">
      <alignment horizontal="center" vertical="center" shrinkToFit="1"/>
      <protection locked="0"/>
    </xf>
    <xf numFmtId="0" fontId="22" fillId="5" borderId="122" xfId="4" applyFont="1" applyFill="1" applyBorder="1" applyAlignment="1" applyProtection="1">
      <alignment horizontal="center" vertical="center" shrinkToFit="1"/>
      <protection locked="0"/>
    </xf>
    <xf numFmtId="0" fontId="22" fillId="5" borderId="86" xfId="4" applyFont="1" applyFill="1" applyBorder="1" applyAlignment="1" applyProtection="1">
      <alignment horizontal="center" vertical="center" shrinkToFit="1"/>
      <protection locked="0"/>
    </xf>
    <xf numFmtId="0" fontId="25" fillId="0" borderId="12" xfId="4" applyFont="1" applyBorder="1" applyAlignment="1">
      <alignment horizontal="center" vertical="center"/>
    </xf>
    <xf numFmtId="179" fontId="25" fillId="0" borderId="12" xfId="4" applyNumberFormat="1" applyFont="1" applyBorder="1" applyAlignment="1">
      <alignment horizontal="right" vertical="center"/>
    </xf>
    <xf numFmtId="179" fontId="25" fillId="0" borderId="12" xfId="5" applyNumberFormat="1" applyFont="1" applyFill="1" applyBorder="1" applyAlignment="1">
      <alignment horizontal="right" vertical="center"/>
    </xf>
    <xf numFmtId="179" fontId="25" fillId="5" borderId="12" xfId="4" applyNumberFormat="1" applyFont="1" applyFill="1" applyBorder="1" applyAlignment="1" applyProtection="1">
      <alignment horizontal="right" vertical="center"/>
      <protection locked="0"/>
    </xf>
    <xf numFmtId="179" fontId="25" fillId="5" borderId="17" xfId="4" applyNumberFormat="1" applyFont="1" applyFill="1" applyBorder="1" applyAlignment="1" applyProtection="1">
      <alignment horizontal="right" vertical="center"/>
      <protection locked="0"/>
    </xf>
    <xf numFmtId="179" fontId="25" fillId="5" borderId="9" xfId="4" applyNumberFormat="1" applyFont="1" applyFill="1" applyBorder="1" applyAlignment="1" applyProtection="1">
      <alignment horizontal="right" vertical="center"/>
      <protection locked="0"/>
    </xf>
    <xf numFmtId="0" fontId="25" fillId="0" borderId="0" xfId="4" applyFont="1" applyAlignment="1">
      <alignment horizontal="center" vertical="center"/>
    </xf>
    <xf numFmtId="0" fontId="8" fillId="0" borderId="0" xfId="4" applyFont="1" applyAlignment="1">
      <alignment horizontal="center" vertical="center" wrapText="1"/>
    </xf>
    <xf numFmtId="179" fontId="25" fillId="5" borderId="12" xfId="5" applyNumberFormat="1" applyFont="1" applyFill="1" applyBorder="1" applyAlignment="1" applyProtection="1">
      <alignment horizontal="right" vertical="center"/>
      <protection locked="0"/>
    </xf>
    <xf numFmtId="179" fontId="25" fillId="0" borderId="17" xfId="4" applyNumberFormat="1" applyFont="1" applyBorder="1" applyAlignment="1">
      <alignment horizontal="center" vertical="center"/>
    </xf>
    <xf numFmtId="179" fontId="25" fillId="0" borderId="9" xfId="4" applyNumberFormat="1" applyFont="1" applyBorder="1" applyAlignment="1">
      <alignment horizontal="center" vertical="center"/>
    </xf>
    <xf numFmtId="179" fontId="25" fillId="0" borderId="17" xfId="4" applyNumberFormat="1" applyFont="1" applyBorder="1" applyAlignment="1">
      <alignment horizontal="right" vertical="center"/>
    </xf>
    <xf numFmtId="179" fontId="25" fillId="0" borderId="9" xfId="4" applyNumberFormat="1" applyFont="1" applyBorder="1" applyAlignment="1">
      <alignment horizontal="right" vertical="center"/>
    </xf>
    <xf numFmtId="0" fontId="25" fillId="5" borderId="17" xfId="4" applyFont="1" applyFill="1" applyBorder="1" applyAlignment="1" applyProtection="1">
      <alignment horizontal="center" vertical="center"/>
      <protection locked="0"/>
    </xf>
    <xf numFmtId="0" fontId="25" fillId="5" borderId="9" xfId="4" applyFont="1" applyFill="1" applyBorder="1" applyAlignment="1" applyProtection="1">
      <alignment horizontal="center" vertical="center"/>
      <protection locked="0"/>
    </xf>
    <xf numFmtId="0" fontId="25" fillId="2" borderId="17" xfId="4" applyFont="1" applyFill="1" applyBorder="1" applyAlignment="1">
      <alignment horizontal="center" vertical="center"/>
    </xf>
    <xf numFmtId="0" fontId="25" fillId="2" borderId="9" xfId="4" applyFont="1" applyFill="1" applyBorder="1" applyAlignment="1">
      <alignment horizontal="center" vertical="center"/>
    </xf>
    <xf numFmtId="179" fontId="25" fillId="0" borderId="12" xfId="4" applyNumberFormat="1" applyFont="1" applyBorder="1" applyAlignment="1">
      <alignment horizontal="center" vertical="center"/>
    </xf>
    <xf numFmtId="177" fontId="25" fillId="0" borderId="12" xfId="4" applyNumberFormat="1" applyFont="1" applyBorder="1" applyAlignment="1">
      <alignment horizontal="center" vertical="center"/>
    </xf>
    <xf numFmtId="180" fontId="25" fillId="2" borderId="12" xfId="4" applyNumberFormat="1" applyFont="1" applyFill="1" applyBorder="1" applyAlignment="1">
      <alignment horizontal="center" vertical="center"/>
    </xf>
    <xf numFmtId="0" fontId="25" fillId="2" borderId="12" xfId="4" applyFont="1" applyFill="1" applyBorder="1" applyAlignment="1">
      <alignment horizontal="center" vertical="center"/>
    </xf>
    <xf numFmtId="177" fontId="25" fillId="2" borderId="12" xfId="4" applyNumberFormat="1" applyFont="1" applyFill="1" applyBorder="1" applyAlignment="1">
      <alignment horizontal="center" vertical="center"/>
    </xf>
    <xf numFmtId="0" fontId="28" fillId="2" borderId="12" xfId="4" applyFont="1" applyFill="1" applyBorder="1" applyAlignment="1">
      <alignment horizontal="center" vertical="center"/>
    </xf>
    <xf numFmtId="0" fontId="8" fillId="2" borderId="0" xfId="4" applyFont="1" applyFill="1" applyAlignment="1" applyProtection="1">
      <alignment horizontal="left" vertical="center" wrapText="1"/>
      <protection locked="0"/>
    </xf>
    <xf numFmtId="0" fontId="8" fillId="0" borderId="0" xfId="4" applyFont="1" applyAlignment="1">
      <alignment horizontal="center" vertical="center"/>
    </xf>
    <xf numFmtId="0" fontId="8" fillId="2" borderId="0" xfId="4" applyFont="1" applyFill="1" applyAlignment="1" applyProtection="1">
      <alignment horizontal="center" vertical="center" wrapText="1"/>
      <protection locked="0"/>
    </xf>
    <xf numFmtId="0" fontId="6" fillId="0" borderId="20" xfId="4" applyFont="1" applyBorder="1" applyAlignment="1">
      <alignment horizontal="center" vertical="center" wrapText="1"/>
    </xf>
    <xf numFmtId="0" fontId="6" fillId="0" borderId="21" xfId="4" applyFont="1" applyBorder="1" applyAlignment="1">
      <alignment horizontal="center" vertical="center" wrapText="1"/>
    </xf>
    <xf numFmtId="0" fontId="6" fillId="0" borderId="76" xfId="4" applyFont="1" applyBorder="1" applyAlignment="1">
      <alignment horizontal="center" vertical="center" wrapText="1"/>
    </xf>
    <xf numFmtId="0" fontId="22" fillId="0" borderId="32" xfId="4" applyFont="1" applyBorder="1" applyAlignment="1">
      <alignment horizontal="center" vertical="center"/>
    </xf>
    <xf numFmtId="0" fontId="22" fillId="0" borderId="34" xfId="4" applyFont="1" applyBorder="1" applyAlignment="1">
      <alignment horizontal="center" vertical="center"/>
    </xf>
    <xf numFmtId="0" fontId="22" fillId="0" borderId="0" xfId="4" applyFont="1" applyAlignment="1">
      <alignment horizontal="center" vertical="center"/>
    </xf>
    <xf numFmtId="0" fontId="22" fillId="0" borderId="35" xfId="4" applyFont="1" applyBorder="1" applyAlignment="1">
      <alignment horizontal="center" vertical="center"/>
    </xf>
    <xf numFmtId="0" fontId="22" fillId="0" borderId="36" xfId="4" applyFont="1" applyBorder="1" applyAlignment="1">
      <alignment horizontal="center" vertical="center"/>
    </xf>
    <xf numFmtId="0" fontId="22" fillId="0" borderId="37" xfId="4" applyFont="1" applyBorder="1" applyAlignment="1">
      <alignment horizontal="center" vertical="center"/>
    </xf>
    <xf numFmtId="0" fontId="22" fillId="0" borderId="38" xfId="4" applyFont="1" applyBorder="1" applyAlignment="1">
      <alignment horizontal="center" vertical="center"/>
    </xf>
    <xf numFmtId="0" fontId="22" fillId="3" borderId="77" xfId="4" applyFont="1" applyFill="1" applyBorder="1" applyAlignment="1" applyProtection="1">
      <alignment horizontal="center" vertical="center"/>
      <protection locked="0"/>
    </xf>
    <xf numFmtId="0" fontId="22" fillId="4" borderId="77" xfId="4" applyFont="1" applyFill="1" applyBorder="1" applyAlignment="1" applyProtection="1">
      <alignment horizontal="center" vertical="center"/>
      <protection locked="0"/>
    </xf>
    <xf numFmtId="0" fontId="22" fillId="3" borderId="82" xfId="4" applyFont="1" applyFill="1" applyBorder="1" applyAlignment="1" applyProtection="1">
      <alignment horizontal="center" vertical="center"/>
      <protection locked="0"/>
    </xf>
    <xf numFmtId="0" fontId="22" fillId="4" borderId="81" xfId="4" applyFont="1" applyFill="1" applyBorder="1" applyAlignment="1" applyProtection="1">
      <alignment horizontal="center" vertical="center"/>
      <protection locked="0"/>
    </xf>
    <xf numFmtId="0" fontId="22" fillId="4" borderId="82" xfId="4" applyFont="1" applyFill="1" applyBorder="1" applyAlignment="1" applyProtection="1">
      <alignment horizontal="center" vertical="center"/>
      <protection locked="0"/>
    </xf>
    <xf numFmtId="0" fontId="22" fillId="3" borderId="78" xfId="4" applyFont="1" applyFill="1" applyBorder="1" applyAlignment="1" applyProtection="1">
      <alignment horizontal="center" vertical="center"/>
      <protection locked="0"/>
    </xf>
    <xf numFmtId="0" fontId="22" fillId="3" borderId="129" xfId="4" applyFont="1" applyFill="1" applyBorder="1" applyAlignment="1" applyProtection="1">
      <alignment horizontal="center" vertical="center"/>
      <protection locked="0"/>
    </xf>
    <xf numFmtId="0" fontId="22" fillId="4" borderId="92" xfId="4" applyFont="1" applyFill="1" applyBorder="1" applyAlignment="1" applyProtection="1">
      <alignment horizontal="center" vertical="center"/>
      <protection locked="0"/>
    </xf>
    <xf numFmtId="0" fontId="22" fillId="4" borderId="130" xfId="4" applyFont="1" applyFill="1" applyBorder="1" applyAlignment="1" applyProtection="1">
      <alignment horizontal="center" vertical="center"/>
      <protection locked="0"/>
    </xf>
    <xf numFmtId="0" fontId="22" fillId="4" borderId="23" xfId="4" applyFont="1" applyFill="1" applyBorder="1" applyAlignment="1" applyProtection="1">
      <alignment horizontal="center" vertical="center"/>
      <protection locked="0"/>
    </xf>
    <xf numFmtId="0" fontId="22" fillId="4" borderId="131" xfId="4" applyFont="1" applyFill="1" applyBorder="1" applyAlignment="1" applyProtection="1">
      <alignment horizontal="center" vertical="center"/>
      <protection locked="0"/>
    </xf>
    <xf numFmtId="0" fontId="22" fillId="4" borderId="122" xfId="4" applyFont="1" applyFill="1" applyBorder="1" applyAlignment="1" applyProtection="1">
      <alignment horizontal="center" vertical="center"/>
      <protection locked="0"/>
    </xf>
    <xf numFmtId="0" fontId="22" fillId="4" borderId="132" xfId="4" applyFont="1" applyFill="1" applyBorder="1" applyAlignment="1" applyProtection="1">
      <alignment horizontal="center" vertical="center"/>
      <protection locked="0"/>
    </xf>
    <xf numFmtId="0" fontId="3" fillId="0" borderId="42" xfId="2" applyFont="1" applyBorder="1" applyAlignment="1">
      <alignment horizontal="center" vertical="center" shrinkToFit="1"/>
    </xf>
    <xf numFmtId="0" fontId="3" fillId="0" borderId="49" xfId="2" applyFont="1" applyBorder="1" applyAlignment="1">
      <alignment horizontal="center" vertical="center" shrinkToFit="1"/>
    </xf>
    <xf numFmtId="0" fontId="3" fillId="0" borderId="43" xfId="2" applyFont="1" applyBorder="1" applyAlignment="1">
      <alignment horizontal="center" vertical="center" shrinkToFit="1"/>
    </xf>
    <xf numFmtId="0" fontId="3" fillId="0" borderId="50"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51" xfId="2" applyFont="1" applyBorder="1" applyAlignment="1">
      <alignment horizontal="center" vertical="center" shrinkToFit="1"/>
    </xf>
    <xf numFmtId="0" fontId="11" fillId="0" borderId="0" xfId="2" applyFont="1" applyAlignment="1">
      <alignment horizontal="center" vertical="center"/>
    </xf>
    <xf numFmtId="0" fontId="16" fillId="0" borderId="0" xfId="2" applyFont="1" applyAlignment="1">
      <alignment horizontal="center" vertical="center"/>
    </xf>
    <xf numFmtId="0" fontId="19" fillId="0" borderId="13" xfId="2" applyFont="1" applyBorder="1" applyAlignment="1">
      <alignment horizontal="center" vertical="center"/>
    </xf>
    <xf numFmtId="0" fontId="19" fillId="0" borderId="15" xfId="2" applyFont="1" applyBorder="1" applyAlignment="1">
      <alignment horizontal="center" vertical="center"/>
    </xf>
    <xf numFmtId="176" fontId="19" fillId="0" borderId="15" xfId="2" applyNumberFormat="1" applyFont="1" applyBorder="1" applyAlignment="1">
      <alignment horizontal="center" vertical="center"/>
    </xf>
    <xf numFmtId="176" fontId="19" fillId="0" borderId="14" xfId="2" applyNumberFormat="1" applyFont="1" applyBorder="1" applyAlignment="1">
      <alignment horizontal="center" vertical="center"/>
    </xf>
    <xf numFmtId="0" fontId="18" fillId="0" borderId="13" xfId="2" applyFont="1" applyBorder="1" applyAlignment="1">
      <alignment horizontal="center" vertical="center"/>
    </xf>
    <xf numFmtId="0" fontId="18" fillId="0" borderId="15" xfId="2" applyFont="1" applyBorder="1" applyAlignment="1">
      <alignment horizontal="center" vertical="center"/>
    </xf>
    <xf numFmtId="176" fontId="18" fillId="0" borderId="15" xfId="2" applyNumberFormat="1" applyFont="1" applyBorder="1" applyAlignment="1">
      <alignment horizontal="center" vertical="center"/>
    </xf>
    <xf numFmtId="176" fontId="18" fillId="0" borderId="14" xfId="2" applyNumberFormat="1"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39" fillId="0" borderId="12" xfId="2" applyFont="1" applyBorder="1" applyAlignment="1">
      <alignment horizontal="center" vertical="center"/>
    </xf>
    <xf numFmtId="0" fontId="3" fillId="0" borderId="0" xfId="2" applyFont="1" applyAlignment="1">
      <alignment horizontal="center" vertical="center"/>
    </xf>
    <xf numFmtId="0" fontId="15" fillId="0" borderId="13" xfId="2" applyFont="1" applyBorder="1" applyAlignment="1">
      <alignment horizontal="center" vertical="center"/>
    </xf>
    <xf numFmtId="0" fontId="15" fillId="0" borderId="15" xfId="2" applyFont="1" applyBorder="1" applyAlignment="1">
      <alignment horizontal="center" vertical="center"/>
    </xf>
    <xf numFmtId="0" fontId="15" fillId="0" borderId="14" xfId="2" applyFont="1" applyBorder="1" applyAlignment="1">
      <alignment horizontal="center" vertical="center"/>
    </xf>
    <xf numFmtId="0" fontId="41" fillId="2" borderId="20" xfId="4" applyFont="1" applyFill="1" applyBorder="1" applyAlignment="1">
      <alignment horizontal="center" vertical="center"/>
    </xf>
    <xf numFmtId="0" fontId="41" fillId="2" borderId="21" xfId="4" applyFont="1" applyFill="1" applyBorder="1" applyAlignment="1">
      <alignment horizontal="center" vertical="center"/>
    </xf>
    <xf numFmtId="0" fontId="41" fillId="2" borderId="76" xfId="4" applyFont="1" applyFill="1" applyBorder="1" applyAlignment="1">
      <alignment horizontal="center" vertical="center"/>
    </xf>
  </cellXfs>
  <cellStyles count="8">
    <cellStyle name="桁区切り 2" xfId="3" xr:uid="{00000000-0005-0000-0000-000000000000}"/>
    <cellStyle name="桁区切り 2 2" xfId="7"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3 2" xfId="6" xr:uid="{00000000-0005-0000-0000-000006000000}"/>
    <cellStyle name="標準 4" xfId="4" xr:uid="{00000000-0005-0000-0000-000007000000}"/>
  </cellStyles>
  <dxfs count="28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s>
  <tableStyles count="0" defaultTableStyle="TableStyleMedium9" defaultPivotStyle="PivotStyleLight16"/>
  <colors>
    <mruColors>
      <color rgb="FFFFFFCC"/>
      <color rgb="FFFFFF99"/>
      <color rgb="FFCCFFCC"/>
      <color rgb="FF99FF99"/>
      <color rgb="FFFFFF66"/>
      <color rgb="FF66FF66"/>
      <color rgb="FFFFCCCC"/>
      <color rgb="FF4D4D4D"/>
      <color rgb="FFEAEAEA"/>
      <color rgb="FF11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1741360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5255" y="1978533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353060"/>
          <a:ext cx="12344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81280</xdr:colOff>
      <xdr:row>1</xdr:row>
      <xdr:rowOff>243840</xdr:rowOff>
    </xdr:from>
    <xdr:to>
      <xdr:col>12</xdr:col>
      <xdr:colOff>325120</xdr:colOff>
      <xdr:row>3</xdr:row>
      <xdr:rowOff>203200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89280" y="497840"/>
          <a:ext cx="2844800" cy="467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r>
            <a:rPr kumimoji="1" lang="en-US" altLang="ja-JP" sz="1600"/>
            <a:t>-</a:t>
          </a:r>
          <a:r>
            <a:rPr kumimoji="1" lang="ja-JP" altLang="en-US" sz="1600"/>
            <a:t>１（勤務形態一覧表）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477520</xdr:colOff>
      <xdr:row>3</xdr:row>
      <xdr:rowOff>213360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08000" y="508000"/>
          <a:ext cx="2844800" cy="467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r>
            <a:rPr kumimoji="1" lang="en-US" altLang="ja-JP" sz="1600"/>
            <a:t>-</a:t>
          </a:r>
          <a:r>
            <a:rPr kumimoji="1" lang="ja-JP" altLang="en-US" sz="1600"/>
            <a:t>１（勤務形態一覧表）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934720</xdr:colOff>
      <xdr:row>0</xdr:row>
      <xdr:rowOff>111760</xdr:rowOff>
    </xdr:from>
    <xdr:to>
      <xdr:col>13</xdr:col>
      <xdr:colOff>3779520</xdr:colOff>
      <xdr:row>2</xdr:row>
      <xdr:rowOff>91440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371840" y="111760"/>
          <a:ext cx="2844800" cy="467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r>
            <a:rPr kumimoji="1" lang="en-US" altLang="ja-JP" sz="1600"/>
            <a:t>-</a:t>
          </a:r>
          <a:r>
            <a:rPr kumimoji="1" lang="ja-JP" altLang="en-US" sz="1600"/>
            <a:t>１（シフト記号表）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228600</xdr:colOff>
      <xdr:row>64</xdr:row>
      <xdr:rowOff>0</xdr:rowOff>
    </xdr:from>
    <xdr:to>
      <xdr:col>3</xdr:col>
      <xdr:colOff>466725</xdr:colOff>
      <xdr:row>65</xdr:row>
      <xdr:rowOff>190500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188720" y="18348960"/>
          <a:ext cx="1647825" cy="4267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defRPr sz="1000"/>
          </a:pPr>
          <a:r>
            <a:rPr lang="ja-JP" altLang="en-US" sz="2400" b="1" i="0" u="none" strike="noStrike" baseline="0">
              <a:solidFill>
                <a:srgbClr val="FF0000"/>
              </a:solidFill>
              <a:latin typeface="ＭＳ ゴシック"/>
              <a:ea typeface="ＭＳ ゴシック"/>
            </a:rPr>
            <a:t>記載例</a:t>
          </a:r>
        </a:p>
      </xdr:txBody>
    </xdr:sp>
    <xdr:clientData/>
  </xdr:twoCellAnchor>
  <xdr:twoCellAnchor>
    <xdr:from>
      <xdr:col>24</xdr:col>
      <xdr:colOff>0</xdr:colOff>
      <xdr:row>61</xdr:row>
      <xdr:rowOff>200025</xdr:rowOff>
    </xdr:from>
    <xdr:to>
      <xdr:col>28</xdr:col>
      <xdr:colOff>142875</xdr:colOff>
      <xdr:row>63</xdr:row>
      <xdr:rowOff>9525</xdr:rowOff>
    </xdr:to>
    <xdr:sp macro="" textlink="">
      <xdr:nvSpPr>
        <xdr:cNvPr id="3" name="Oval 3">
          <a:extLst>
            <a:ext uri="{FF2B5EF4-FFF2-40B4-BE49-F238E27FC236}">
              <a16:creationId xmlns:a16="http://schemas.microsoft.com/office/drawing/2014/main" id="{00000000-0008-0000-0800-000003000000}"/>
            </a:ext>
          </a:extLst>
        </xdr:cNvPr>
        <xdr:cNvSpPr>
          <a:spLocks noChangeArrowheads="1"/>
        </xdr:cNvSpPr>
      </xdr:nvSpPr>
      <xdr:spPr bwMode="auto">
        <a:xfrm>
          <a:off x="9044940" y="17832705"/>
          <a:ext cx="1270635" cy="28956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73025</xdr:colOff>
      <xdr:row>61</xdr:row>
      <xdr:rowOff>230188</xdr:rowOff>
    </xdr:from>
    <xdr:to>
      <xdr:col>33</xdr:col>
      <xdr:colOff>225425</xdr:colOff>
      <xdr:row>63</xdr:row>
      <xdr:rowOff>30163</xdr:rowOff>
    </xdr:to>
    <xdr:sp macro="" textlink="">
      <xdr:nvSpPr>
        <xdr:cNvPr id="4" name="Oval 4">
          <a:extLst>
            <a:ext uri="{FF2B5EF4-FFF2-40B4-BE49-F238E27FC236}">
              <a16:creationId xmlns:a16="http://schemas.microsoft.com/office/drawing/2014/main" id="{00000000-0008-0000-0800-000004000000}"/>
            </a:ext>
          </a:extLst>
        </xdr:cNvPr>
        <xdr:cNvSpPr>
          <a:spLocks noChangeArrowheads="1"/>
        </xdr:cNvSpPr>
      </xdr:nvSpPr>
      <xdr:spPr bwMode="auto">
        <a:xfrm>
          <a:off x="10336213" y="17843501"/>
          <a:ext cx="1581150" cy="284162"/>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333375</xdr:colOff>
      <xdr:row>91</xdr:row>
      <xdr:rowOff>0</xdr:rowOff>
    </xdr:from>
    <xdr:to>
      <xdr:col>2</xdr:col>
      <xdr:colOff>552450</xdr:colOff>
      <xdr:row>91</xdr:row>
      <xdr:rowOff>0</xdr:rowOff>
    </xdr:to>
    <xdr:sp macro="" textlink="">
      <xdr:nvSpPr>
        <xdr:cNvPr id="5" name="Rectangle 5">
          <a:extLst>
            <a:ext uri="{FF2B5EF4-FFF2-40B4-BE49-F238E27FC236}">
              <a16:creationId xmlns:a16="http://schemas.microsoft.com/office/drawing/2014/main" id="{00000000-0008-0000-0800-000005000000}"/>
            </a:ext>
          </a:extLst>
        </xdr:cNvPr>
        <xdr:cNvSpPr>
          <a:spLocks noChangeArrowheads="1"/>
        </xdr:cNvSpPr>
      </xdr:nvSpPr>
      <xdr:spPr bwMode="auto">
        <a:xfrm>
          <a:off x="333375" y="26578560"/>
          <a:ext cx="145351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defRPr sz="1000"/>
          </a:pPr>
          <a:r>
            <a:rPr lang="ja-JP" altLang="en-US" sz="2400" b="1" i="0" u="none" strike="noStrike" baseline="0">
              <a:solidFill>
                <a:srgbClr val="FF0000"/>
              </a:solidFill>
              <a:latin typeface="ＭＳ ゴシック"/>
              <a:ea typeface="ＭＳ ゴシック"/>
            </a:rPr>
            <a:t>記載例②</a:t>
          </a:r>
        </a:p>
      </xdr:txBody>
    </xdr:sp>
    <xdr:clientData/>
  </xdr:twoCellAnchor>
  <xdr:twoCellAnchor>
    <xdr:from>
      <xdr:col>27</xdr:col>
      <xdr:colOff>47625</xdr:colOff>
      <xdr:row>91</xdr:row>
      <xdr:rowOff>0</xdr:rowOff>
    </xdr:from>
    <xdr:to>
      <xdr:col>29</xdr:col>
      <xdr:colOff>266700</xdr:colOff>
      <xdr:row>91</xdr:row>
      <xdr:rowOff>0</xdr:rowOff>
    </xdr:to>
    <xdr:sp macro="" textlink="">
      <xdr:nvSpPr>
        <xdr:cNvPr id="6" name="Oval 6">
          <a:extLst>
            <a:ext uri="{FF2B5EF4-FFF2-40B4-BE49-F238E27FC236}">
              <a16:creationId xmlns:a16="http://schemas.microsoft.com/office/drawing/2014/main" id="{00000000-0008-0000-0800-000006000000}"/>
            </a:ext>
          </a:extLst>
        </xdr:cNvPr>
        <xdr:cNvSpPr>
          <a:spLocks noChangeArrowheads="1"/>
        </xdr:cNvSpPr>
      </xdr:nvSpPr>
      <xdr:spPr bwMode="auto">
        <a:xfrm>
          <a:off x="9938385" y="26578560"/>
          <a:ext cx="782955"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91</xdr:row>
      <xdr:rowOff>0</xdr:rowOff>
    </xdr:from>
    <xdr:to>
      <xdr:col>28</xdr:col>
      <xdr:colOff>142875</xdr:colOff>
      <xdr:row>91</xdr:row>
      <xdr:rowOff>0</xdr:rowOff>
    </xdr:to>
    <xdr:sp macro="" textlink="">
      <xdr:nvSpPr>
        <xdr:cNvPr id="7" name="Oval 7">
          <a:extLst>
            <a:ext uri="{FF2B5EF4-FFF2-40B4-BE49-F238E27FC236}">
              <a16:creationId xmlns:a16="http://schemas.microsoft.com/office/drawing/2014/main" id="{00000000-0008-0000-0800-000007000000}"/>
            </a:ext>
          </a:extLst>
        </xdr:cNvPr>
        <xdr:cNvSpPr>
          <a:spLocks noChangeArrowheads="1"/>
        </xdr:cNvSpPr>
      </xdr:nvSpPr>
      <xdr:spPr bwMode="auto">
        <a:xfrm>
          <a:off x="9044940" y="26578560"/>
          <a:ext cx="1270635"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200025</xdr:colOff>
      <xdr:row>91</xdr:row>
      <xdr:rowOff>0</xdr:rowOff>
    </xdr:from>
    <xdr:to>
      <xdr:col>34</xdr:col>
      <xdr:colOff>66675</xdr:colOff>
      <xdr:row>91</xdr:row>
      <xdr:rowOff>0</xdr:rowOff>
    </xdr:to>
    <xdr:sp macro="" textlink="">
      <xdr:nvSpPr>
        <xdr:cNvPr id="8" name="Oval 8">
          <a:extLst>
            <a:ext uri="{FF2B5EF4-FFF2-40B4-BE49-F238E27FC236}">
              <a16:creationId xmlns:a16="http://schemas.microsoft.com/office/drawing/2014/main" id="{00000000-0008-0000-0800-000008000000}"/>
            </a:ext>
          </a:extLst>
        </xdr:cNvPr>
        <xdr:cNvSpPr>
          <a:spLocks noChangeArrowheads="1"/>
        </xdr:cNvSpPr>
      </xdr:nvSpPr>
      <xdr:spPr bwMode="auto">
        <a:xfrm>
          <a:off x="10372725" y="26578560"/>
          <a:ext cx="155829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333375</xdr:colOff>
      <xdr:row>91</xdr:row>
      <xdr:rowOff>0</xdr:rowOff>
    </xdr:from>
    <xdr:to>
      <xdr:col>4</xdr:col>
      <xdr:colOff>133350</xdr:colOff>
      <xdr:row>91</xdr:row>
      <xdr:rowOff>0</xdr:rowOff>
    </xdr:to>
    <xdr:sp macro="" textlink="">
      <xdr:nvSpPr>
        <xdr:cNvPr id="9" name="Rectangle 9">
          <a:extLst>
            <a:ext uri="{FF2B5EF4-FFF2-40B4-BE49-F238E27FC236}">
              <a16:creationId xmlns:a16="http://schemas.microsoft.com/office/drawing/2014/main" id="{00000000-0008-0000-0800-000009000000}"/>
            </a:ext>
          </a:extLst>
        </xdr:cNvPr>
        <xdr:cNvSpPr>
          <a:spLocks noChangeArrowheads="1"/>
        </xdr:cNvSpPr>
      </xdr:nvSpPr>
      <xdr:spPr bwMode="auto">
        <a:xfrm>
          <a:off x="1567815" y="26578560"/>
          <a:ext cx="18954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defRPr sz="1000"/>
          </a:pPr>
          <a:r>
            <a:rPr lang="ja-JP" altLang="en-US" sz="2400" b="1" i="0" u="none" strike="noStrike" baseline="0">
              <a:solidFill>
                <a:srgbClr val="FF0000"/>
              </a:solidFill>
              <a:latin typeface="ＭＳ ゴシック"/>
              <a:ea typeface="ＭＳ ゴシック"/>
            </a:rPr>
            <a:t>ﾕﾆｯﾄの例</a:t>
          </a:r>
        </a:p>
      </xdr:txBody>
    </xdr:sp>
    <xdr:clientData/>
  </xdr:twoCellAnchor>
  <xdr:twoCellAnchor>
    <xdr:from>
      <xdr:col>0</xdr:col>
      <xdr:colOff>333375</xdr:colOff>
      <xdr:row>93</xdr:row>
      <xdr:rowOff>66675</xdr:rowOff>
    </xdr:from>
    <xdr:to>
      <xdr:col>4</xdr:col>
      <xdr:colOff>142875</xdr:colOff>
      <xdr:row>94</xdr:row>
      <xdr:rowOff>171450</xdr:rowOff>
    </xdr:to>
    <xdr:sp macro="" textlink="">
      <xdr:nvSpPr>
        <xdr:cNvPr id="10" name="Rectangle 10">
          <a:extLst>
            <a:ext uri="{FF2B5EF4-FFF2-40B4-BE49-F238E27FC236}">
              <a16:creationId xmlns:a16="http://schemas.microsoft.com/office/drawing/2014/main" id="{00000000-0008-0000-0800-00000A000000}"/>
            </a:ext>
          </a:extLst>
        </xdr:cNvPr>
        <xdr:cNvSpPr>
          <a:spLocks noChangeArrowheads="1"/>
        </xdr:cNvSpPr>
      </xdr:nvSpPr>
      <xdr:spPr bwMode="auto">
        <a:xfrm>
          <a:off x="333375" y="27125295"/>
          <a:ext cx="3139440" cy="3409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0" anchor="t" upright="1"/>
        <a:lstStyle/>
        <a:p>
          <a:pPr algn="ctr" rtl="0">
            <a:defRPr sz="1000"/>
          </a:pPr>
          <a:r>
            <a:rPr lang="ja-JP" altLang="en-US" sz="1800" b="1" i="0" u="none" strike="noStrike" baseline="0">
              <a:solidFill>
                <a:srgbClr val="FF0000"/>
              </a:solidFill>
              <a:latin typeface="ＭＳ ゴシック"/>
              <a:ea typeface="ＭＳ ゴシック"/>
            </a:rPr>
            <a:t>夜勤勤務時間帯の考え方</a:t>
          </a:r>
        </a:p>
      </xdr:txBody>
    </xdr:sp>
    <xdr:clientData/>
  </xdr:twoCellAnchor>
  <xdr:twoCellAnchor>
    <xdr:from>
      <xdr:col>5</xdr:col>
      <xdr:colOff>9525</xdr:colOff>
      <xdr:row>98</xdr:row>
      <xdr:rowOff>104775</xdr:rowOff>
    </xdr:from>
    <xdr:to>
      <xdr:col>22</xdr:col>
      <xdr:colOff>85725</xdr:colOff>
      <xdr:row>101</xdr:row>
      <xdr:rowOff>85725</xdr:rowOff>
    </xdr:to>
    <xdr:sp macro="" textlink="">
      <xdr:nvSpPr>
        <xdr:cNvPr id="11" name="AutoShape 11">
          <a:extLst>
            <a:ext uri="{FF2B5EF4-FFF2-40B4-BE49-F238E27FC236}">
              <a16:creationId xmlns:a16="http://schemas.microsoft.com/office/drawing/2014/main" id="{00000000-0008-0000-0800-00000B000000}"/>
            </a:ext>
          </a:extLst>
        </xdr:cNvPr>
        <xdr:cNvSpPr>
          <a:spLocks noChangeArrowheads="1"/>
        </xdr:cNvSpPr>
      </xdr:nvSpPr>
      <xdr:spPr bwMode="auto">
        <a:xfrm>
          <a:off x="3697605" y="28428315"/>
          <a:ext cx="4869180" cy="834390"/>
        </a:xfrm>
        <a:prstGeom prst="wedgeRoundRectCallout">
          <a:avLst>
            <a:gd name="adj1" fmla="val 67634"/>
            <a:gd name="adj2" fmla="val -114181"/>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施設において、午後１０時から翌日の午前５時までの時間を含めた連続する１６時間を設定します。</a:t>
          </a:r>
        </a:p>
        <a:p>
          <a:pPr algn="l" rtl="0">
            <a:lnSpc>
              <a:spcPts val="1100"/>
            </a:lnSpc>
            <a:defRPr sz="1000"/>
          </a:pPr>
          <a:r>
            <a:rPr lang="ja-JP" altLang="en-US" sz="1100" b="0" i="0" u="none" strike="noStrike" baseline="0">
              <a:solidFill>
                <a:srgbClr val="000000"/>
              </a:solidFill>
              <a:latin typeface="ＭＳ 明朝"/>
              <a:ea typeface="ＭＳ 明朝"/>
            </a:rPr>
            <a:t>実際の夜勤職員の勤務時間と一致させる必要はありません。</a:t>
          </a:r>
        </a:p>
      </xdr:txBody>
    </xdr:sp>
    <xdr:clientData/>
  </xdr:twoCellAnchor>
  <xdr:twoCellAnchor>
    <xdr:from>
      <xdr:col>23</xdr:col>
      <xdr:colOff>85725</xdr:colOff>
      <xdr:row>98</xdr:row>
      <xdr:rowOff>66675</xdr:rowOff>
    </xdr:from>
    <xdr:to>
      <xdr:col>36</xdr:col>
      <xdr:colOff>447675</xdr:colOff>
      <xdr:row>101</xdr:row>
      <xdr:rowOff>28575</xdr:rowOff>
    </xdr:to>
    <xdr:sp macro="" textlink="">
      <xdr:nvSpPr>
        <xdr:cNvPr id="12" name="AutoShape 12">
          <a:extLst>
            <a:ext uri="{FF2B5EF4-FFF2-40B4-BE49-F238E27FC236}">
              <a16:creationId xmlns:a16="http://schemas.microsoft.com/office/drawing/2014/main" id="{00000000-0008-0000-0800-00000C000000}"/>
            </a:ext>
          </a:extLst>
        </xdr:cNvPr>
        <xdr:cNvSpPr>
          <a:spLocks noChangeArrowheads="1"/>
        </xdr:cNvSpPr>
      </xdr:nvSpPr>
      <xdr:spPr bwMode="auto">
        <a:xfrm>
          <a:off x="8848725" y="28390215"/>
          <a:ext cx="4027170" cy="815340"/>
        </a:xfrm>
        <a:prstGeom prst="roundRect">
          <a:avLst>
            <a:gd name="adj" fmla="val 30769"/>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p>
      </xdr:txBody>
    </xdr:sp>
    <xdr:clientData/>
  </xdr:twoCellAnchor>
  <xdr:twoCellAnchor>
    <xdr:from>
      <xdr:col>0</xdr:col>
      <xdr:colOff>123825</xdr:colOff>
      <xdr:row>103</xdr:row>
      <xdr:rowOff>190500</xdr:rowOff>
    </xdr:from>
    <xdr:to>
      <xdr:col>5</xdr:col>
      <xdr:colOff>76200</xdr:colOff>
      <xdr:row>108</xdr:row>
      <xdr:rowOff>95250</xdr:rowOff>
    </xdr:to>
    <xdr:sp macro="" textlink="">
      <xdr:nvSpPr>
        <xdr:cNvPr id="13" name="Rectangle 14">
          <a:extLst>
            <a:ext uri="{FF2B5EF4-FFF2-40B4-BE49-F238E27FC236}">
              <a16:creationId xmlns:a16="http://schemas.microsoft.com/office/drawing/2014/main" id="{00000000-0008-0000-0800-00000D000000}"/>
            </a:ext>
          </a:extLst>
        </xdr:cNvPr>
        <xdr:cNvSpPr>
          <a:spLocks noChangeArrowheads="1"/>
        </xdr:cNvSpPr>
      </xdr:nvSpPr>
      <xdr:spPr bwMode="auto">
        <a:xfrm>
          <a:off x="123825" y="30022800"/>
          <a:ext cx="3640455" cy="1543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明朝"/>
              <a:ea typeface="ＭＳ 明朝"/>
            </a:rPr>
            <a:t>シフト時間割は以下の施設であって</a:t>
          </a:r>
        </a:p>
        <a:p>
          <a:pPr algn="l" rtl="0">
            <a:lnSpc>
              <a:spcPts val="1400"/>
            </a:lnSpc>
            <a:defRPr sz="1000"/>
          </a:pPr>
          <a:r>
            <a:rPr lang="ja-JP" altLang="en-US" sz="1200" b="0" i="0" u="none" strike="noStrike" baseline="0">
              <a:solidFill>
                <a:srgbClr val="FF0000"/>
              </a:solidFill>
              <a:latin typeface="ＭＳ 明朝"/>
              <a:ea typeface="ＭＳ 明朝"/>
            </a:rPr>
            <a:t>夜勤時間帯を17:00～翌9:00と設定した場合</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FF0000"/>
              </a:solidFill>
              <a:latin typeface="ＭＳ 明朝"/>
              <a:ea typeface="ＭＳ 明朝"/>
            </a:rPr>
            <a:t>日： 9:00  ～ 18:00　 ８時間勤務</a:t>
          </a:r>
        </a:p>
        <a:p>
          <a:pPr algn="l" rtl="0">
            <a:lnSpc>
              <a:spcPts val="1400"/>
            </a:lnSpc>
            <a:defRPr sz="1000"/>
          </a:pPr>
          <a:r>
            <a:rPr lang="ja-JP" altLang="en-US" sz="1200" b="0" i="0" u="none" strike="noStrike" baseline="0">
              <a:solidFill>
                <a:srgbClr val="FF0000"/>
              </a:solidFill>
              <a:latin typeface="ＭＳ 明朝"/>
              <a:ea typeface="ＭＳ 明朝"/>
            </a:rPr>
            <a:t>　早： 7:00  ～ 16:00　 ８時間勤務　</a:t>
          </a:r>
        </a:p>
        <a:p>
          <a:pPr algn="l" rtl="0">
            <a:lnSpc>
              <a:spcPts val="1400"/>
            </a:lnSpc>
            <a:defRPr sz="1000"/>
          </a:pPr>
          <a:r>
            <a:rPr lang="ja-JP" altLang="en-US" sz="1200" b="0" i="0" u="none" strike="noStrike" baseline="0">
              <a:solidFill>
                <a:srgbClr val="FF0000"/>
              </a:solidFill>
              <a:latin typeface="ＭＳ 明朝"/>
              <a:ea typeface="ＭＳ 明朝"/>
            </a:rPr>
            <a:t>　遅： 11:00 ～ 20:00　 ８時間勤務</a:t>
          </a:r>
        </a:p>
        <a:p>
          <a:pPr algn="l" rtl="0">
            <a:lnSpc>
              <a:spcPts val="1400"/>
            </a:lnSpc>
            <a:defRPr sz="1000"/>
          </a:pPr>
          <a:r>
            <a:rPr lang="ja-JP" altLang="en-US" sz="1200" b="0" i="0" u="none" strike="noStrike" baseline="0">
              <a:solidFill>
                <a:srgbClr val="FF0000"/>
              </a:solidFill>
              <a:latin typeface="ＭＳ 明朝"/>
              <a:ea typeface="ＭＳ 明朝"/>
            </a:rPr>
            <a:t>  夜： 16:00 ～ 24:00　 ７時間勤務</a:t>
          </a:r>
        </a:p>
        <a:p>
          <a:pPr algn="l" rtl="0">
            <a:lnSpc>
              <a:spcPts val="1300"/>
            </a:lnSpc>
            <a:defRPr sz="1000"/>
          </a:pPr>
          <a:r>
            <a:rPr lang="ja-JP" altLang="en-US" sz="1200" b="0" i="0" u="none" strike="noStrike" baseline="0">
              <a:solidFill>
                <a:srgbClr val="FF0000"/>
              </a:solidFill>
              <a:latin typeface="ＭＳ 明朝"/>
              <a:ea typeface="ＭＳ 明朝"/>
            </a:rPr>
            <a:t>　明： 0:00　～  9:30　 ９時間勤務</a:t>
          </a:r>
        </a:p>
      </xdr:txBody>
    </xdr:sp>
    <xdr:clientData/>
  </xdr:twoCellAnchor>
  <xdr:twoCellAnchor>
    <xdr:from>
      <xdr:col>7</xdr:col>
      <xdr:colOff>66675</xdr:colOff>
      <xdr:row>103</xdr:row>
      <xdr:rowOff>200025</xdr:rowOff>
    </xdr:from>
    <xdr:to>
      <xdr:col>20</xdr:col>
      <xdr:colOff>152400</xdr:colOff>
      <xdr:row>108</xdr:row>
      <xdr:rowOff>104775</xdr:rowOff>
    </xdr:to>
    <xdr:sp macro="" textlink="">
      <xdr:nvSpPr>
        <xdr:cNvPr id="14" name="AutoShape 16">
          <a:extLst>
            <a:ext uri="{FF2B5EF4-FFF2-40B4-BE49-F238E27FC236}">
              <a16:creationId xmlns:a16="http://schemas.microsoft.com/office/drawing/2014/main" id="{00000000-0008-0000-0800-00000E000000}"/>
            </a:ext>
          </a:extLst>
        </xdr:cNvPr>
        <xdr:cNvSpPr>
          <a:spLocks noChangeArrowheads="1"/>
        </xdr:cNvSpPr>
      </xdr:nvSpPr>
      <xdr:spPr bwMode="auto">
        <a:xfrm>
          <a:off x="4318635" y="30032325"/>
          <a:ext cx="3750945" cy="1543050"/>
        </a:xfrm>
        <a:prstGeom prst="roundRect">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142875</xdr:colOff>
      <xdr:row>104</xdr:row>
      <xdr:rowOff>123825</xdr:rowOff>
    </xdr:from>
    <xdr:to>
      <xdr:col>20</xdr:col>
      <xdr:colOff>28575</xdr:colOff>
      <xdr:row>107</xdr:row>
      <xdr:rowOff>257175</xdr:rowOff>
    </xdr:to>
    <xdr:sp macro="" textlink="">
      <xdr:nvSpPr>
        <xdr:cNvPr id="15" name="Rectangle 17">
          <a:extLst>
            <a:ext uri="{FF2B5EF4-FFF2-40B4-BE49-F238E27FC236}">
              <a16:creationId xmlns:a16="http://schemas.microsoft.com/office/drawing/2014/main" id="{00000000-0008-0000-0800-00000F000000}"/>
            </a:ext>
          </a:extLst>
        </xdr:cNvPr>
        <xdr:cNvSpPr>
          <a:spLocks noChangeArrowheads="1"/>
        </xdr:cNvSpPr>
      </xdr:nvSpPr>
      <xdr:spPr bwMode="auto">
        <a:xfrm>
          <a:off x="5522595" y="30283785"/>
          <a:ext cx="2423160" cy="11163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明朝"/>
              <a:ea typeface="ＭＳ 明朝"/>
            </a:rPr>
            <a:t>「夜」「明」と勤務した夜勤職員は、当該加算のために設定した「夜勤勤務時間帯17:00～翌9:00」の範囲の中で16時間勤務したことになります。ここでは「夜勤入り」を「７」、「夜勤明け」を「９」と記入。通常の休憩時間であれば算入することが可能です。</a:t>
          </a:r>
        </a:p>
      </xdr:txBody>
    </xdr:sp>
    <xdr:clientData/>
  </xdr:twoCellAnchor>
  <xdr:twoCellAnchor>
    <xdr:from>
      <xdr:col>21</xdr:col>
      <xdr:colOff>76200</xdr:colOff>
      <xdr:row>103</xdr:row>
      <xdr:rowOff>190500</xdr:rowOff>
    </xdr:from>
    <xdr:to>
      <xdr:col>36</xdr:col>
      <xdr:colOff>419100</xdr:colOff>
      <xdr:row>108</xdr:row>
      <xdr:rowOff>95250</xdr:rowOff>
    </xdr:to>
    <xdr:sp macro="" textlink="">
      <xdr:nvSpPr>
        <xdr:cNvPr id="16" name="AutoShape 18">
          <a:extLst>
            <a:ext uri="{FF2B5EF4-FFF2-40B4-BE49-F238E27FC236}">
              <a16:creationId xmlns:a16="http://schemas.microsoft.com/office/drawing/2014/main" id="{00000000-0008-0000-0800-000010000000}"/>
            </a:ext>
          </a:extLst>
        </xdr:cNvPr>
        <xdr:cNvSpPr>
          <a:spLocks noChangeArrowheads="1"/>
        </xdr:cNvSpPr>
      </xdr:nvSpPr>
      <xdr:spPr bwMode="auto">
        <a:xfrm>
          <a:off x="8275320" y="30022800"/>
          <a:ext cx="4572000" cy="1543050"/>
        </a:xfrm>
        <a:prstGeom prst="roundRect">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104775</xdr:colOff>
      <xdr:row>104</xdr:row>
      <xdr:rowOff>76200</xdr:rowOff>
    </xdr:from>
    <xdr:to>
      <xdr:col>36</xdr:col>
      <xdr:colOff>123825</xdr:colOff>
      <xdr:row>107</xdr:row>
      <xdr:rowOff>123825</xdr:rowOff>
    </xdr:to>
    <xdr:sp macro="" textlink="">
      <xdr:nvSpPr>
        <xdr:cNvPr id="17" name="Rectangle 19">
          <a:extLst>
            <a:ext uri="{FF2B5EF4-FFF2-40B4-BE49-F238E27FC236}">
              <a16:creationId xmlns:a16="http://schemas.microsoft.com/office/drawing/2014/main" id="{00000000-0008-0000-0800-000011000000}"/>
            </a:ext>
          </a:extLst>
        </xdr:cNvPr>
        <xdr:cNvSpPr>
          <a:spLocks noChangeArrowheads="1"/>
        </xdr:cNvSpPr>
      </xdr:nvSpPr>
      <xdr:spPr bwMode="auto">
        <a:xfrm>
          <a:off x="9431655" y="30236160"/>
          <a:ext cx="3120390" cy="10306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明朝"/>
              <a:ea typeface="ＭＳ 明朝"/>
            </a:rPr>
            <a:t>「日」「早」「遅」と勤務した職員は、夜勤職員ではありませんが、当該加算のために設定した「夜勤勤務時間帯17:00～翌9:00」の範囲の中で勤務した時間を算入することができます。</a:t>
          </a:r>
        </a:p>
        <a:p>
          <a:pPr algn="l" rtl="0">
            <a:lnSpc>
              <a:spcPts val="1100"/>
            </a:lnSpc>
            <a:defRPr sz="1000"/>
          </a:pPr>
          <a:r>
            <a:rPr lang="ja-JP" altLang="en-US" sz="1000" b="0" i="0" u="none" strike="noStrike" baseline="0">
              <a:solidFill>
                <a:srgbClr val="FF0000"/>
              </a:solidFill>
              <a:latin typeface="ＭＳ 明朝"/>
              <a:ea typeface="ＭＳ 明朝"/>
            </a:rPr>
            <a:t>ここでは、「日」は１時間、「早」は２時間、「遅」は３時間と記入します。</a:t>
          </a:r>
        </a:p>
      </xdr:txBody>
    </xdr:sp>
    <xdr:clientData/>
  </xdr:twoCellAnchor>
  <xdr:twoCellAnchor>
    <xdr:from>
      <xdr:col>21</xdr:col>
      <xdr:colOff>38100</xdr:colOff>
      <xdr:row>118</xdr:row>
      <xdr:rowOff>66675</xdr:rowOff>
    </xdr:from>
    <xdr:to>
      <xdr:col>36</xdr:col>
      <xdr:colOff>447675</xdr:colOff>
      <xdr:row>123</xdr:row>
      <xdr:rowOff>132080</xdr:rowOff>
    </xdr:to>
    <xdr:sp macro="" textlink="">
      <xdr:nvSpPr>
        <xdr:cNvPr id="18" name="AutoShape 22">
          <a:extLst>
            <a:ext uri="{FF2B5EF4-FFF2-40B4-BE49-F238E27FC236}">
              <a16:creationId xmlns:a16="http://schemas.microsoft.com/office/drawing/2014/main" id="{00000000-0008-0000-0800-000012000000}"/>
            </a:ext>
          </a:extLst>
        </xdr:cNvPr>
        <xdr:cNvSpPr>
          <a:spLocks noChangeArrowheads="1"/>
        </xdr:cNvSpPr>
      </xdr:nvSpPr>
      <xdr:spPr bwMode="auto">
        <a:xfrm>
          <a:off x="8288020" y="33747075"/>
          <a:ext cx="4676775" cy="1508125"/>
        </a:xfrm>
        <a:prstGeom prst="roundRect">
          <a:avLst>
            <a:gd name="adj" fmla="val 15889"/>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ゴシック"/>
              <a:ea typeface="ＭＳ ゴシック"/>
            </a:rPr>
            <a:t>《 誤った例 》</a:t>
          </a:r>
        </a:p>
        <a:p>
          <a:pPr algn="l" rtl="0">
            <a:defRPr sz="1000"/>
          </a:pPr>
          <a:r>
            <a:rPr lang="ja-JP" altLang="en-US" sz="1400" b="1" i="0" u="none" strike="noStrike" baseline="0">
              <a:solidFill>
                <a:srgbClr val="FF0000"/>
              </a:solidFill>
              <a:latin typeface="ＭＳ ゴシック"/>
              <a:ea typeface="ＭＳ ゴシック"/>
            </a:rPr>
            <a:t>　</a:t>
          </a:r>
          <a:r>
            <a:rPr lang="ja-JP" altLang="en-US" sz="1200" b="1" i="0" u="none" strike="noStrike" baseline="0">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lnSpc>
              <a:spcPts val="1400"/>
            </a:lnSpc>
            <a:defRPr sz="1000"/>
          </a:pPr>
          <a:r>
            <a:rPr lang="ja-JP" altLang="en-US" sz="1200" b="1" i="0" u="none" strike="noStrike" baseline="0">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u="none" strike="noStrike" baseline="0">
            <a:solidFill>
              <a:srgbClr val="000000"/>
            </a:solidFill>
            <a:latin typeface="ＭＳ 明朝"/>
            <a:ea typeface="ＭＳ 明朝"/>
          </a:endParaRPr>
        </a:p>
        <a:p>
          <a:pPr algn="l"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4</xdr:col>
      <xdr:colOff>266700</xdr:colOff>
      <xdr:row>105</xdr:row>
      <xdr:rowOff>190500</xdr:rowOff>
    </xdr:from>
    <xdr:to>
      <xdr:col>6</xdr:col>
      <xdr:colOff>228600</xdr:colOff>
      <xdr:row>107</xdr:row>
      <xdr:rowOff>38100</xdr:rowOff>
    </xdr:to>
    <xdr:sp macro="" textlink="">
      <xdr:nvSpPr>
        <xdr:cNvPr id="19" name="AutoShape 30">
          <a:extLst>
            <a:ext uri="{FF2B5EF4-FFF2-40B4-BE49-F238E27FC236}">
              <a16:creationId xmlns:a16="http://schemas.microsoft.com/office/drawing/2014/main" id="{00000000-0008-0000-0800-000013000000}"/>
            </a:ext>
          </a:extLst>
        </xdr:cNvPr>
        <xdr:cNvSpPr>
          <a:spLocks noChangeArrowheads="1"/>
        </xdr:cNvSpPr>
      </xdr:nvSpPr>
      <xdr:spPr bwMode="auto">
        <a:xfrm>
          <a:off x="3596640" y="30678120"/>
          <a:ext cx="601980" cy="502920"/>
        </a:xfrm>
        <a:prstGeom prst="rightArrow">
          <a:avLst>
            <a:gd name="adj1" fmla="val 50000"/>
            <a:gd name="adj2" fmla="val 296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9525</xdr:colOff>
      <xdr:row>113</xdr:row>
      <xdr:rowOff>76200</xdr:rowOff>
    </xdr:from>
    <xdr:to>
      <xdr:col>36</xdr:col>
      <xdr:colOff>676275</xdr:colOff>
      <xdr:row>117</xdr:row>
      <xdr:rowOff>123825</xdr:rowOff>
    </xdr:to>
    <xdr:sp macro="" textlink="">
      <xdr:nvSpPr>
        <xdr:cNvPr id="20" name="Oval 31">
          <a:extLst>
            <a:ext uri="{FF2B5EF4-FFF2-40B4-BE49-F238E27FC236}">
              <a16:creationId xmlns:a16="http://schemas.microsoft.com/office/drawing/2014/main" id="{00000000-0008-0000-0800-000014000000}"/>
            </a:ext>
          </a:extLst>
        </xdr:cNvPr>
        <xdr:cNvSpPr>
          <a:spLocks noChangeArrowheads="1"/>
        </xdr:cNvSpPr>
      </xdr:nvSpPr>
      <xdr:spPr bwMode="auto">
        <a:xfrm>
          <a:off x="8772525" y="32674560"/>
          <a:ext cx="4331970" cy="1114425"/>
        </a:xfrm>
        <a:prstGeom prst="ellipse">
          <a:avLst/>
        </a:prstGeom>
        <a:noFill/>
        <a:ln w="381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B1:BB116"/>
  <sheetViews>
    <sheetView tabSelected="1" workbookViewId="0">
      <selection activeCell="Q22" sqref="Q22"/>
    </sheetView>
  </sheetViews>
  <sheetFormatPr defaultColWidth="9" defaultRowHeight="13" x14ac:dyDescent="0.2"/>
  <cols>
    <col min="1" max="1" width="1.33203125" style="214" customWidth="1"/>
    <col min="2" max="3" width="9" style="214"/>
    <col min="4" max="4" width="40.58203125" style="214" customWidth="1"/>
    <col min="5" max="16384" width="9" style="214"/>
  </cols>
  <sheetData>
    <row r="1" spans="2:11" ht="14" x14ac:dyDescent="0.2">
      <c r="B1" s="214" t="s">
        <v>299</v>
      </c>
      <c r="D1" s="215"/>
      <c r="E1" s="215"/>
      <c r="F1" s="215"/>
    </row>
    <row r="2" spans="2:11" s="217" customFormat="1" ht="20.25" customHeight="1" x14ac:dyDescent="0.2">
      <c r="B2" s="216" t="s">
        <v>300</v>
      </c>
      <c r="C2" s="216"/>
      <c r="D2" s="215"/>
      <c r="E2" s="215"/>
      <c r="F2" s="215"/>
    </row>
    <row r="3" spans="2:11" s="217" customFormat="1" ht="20.25" customHeight="1" x14ac:dyDescent="0.2">
      <c r="B3" s="216"/>
      <c r="C3" s="216"/>
      <c r="D3" s="215"/>
      <c r="E3" s="215"/>
      <c r="F3" s="215"/>
    </row>
    <row r="4" spans="2:11" s="217" customFormat="1" ht="20.25" customHeight="1" x14ac:dyDescent="0.2">
      <c r="B4" s="218"/>
      <c r="C4" s="215" t="s">
        <v>301</v>
      </c>
      <c r="D4" s="215"/>
      <c r="F4" s="256" t="s">
        <v>302</v>
      </c>
      <c r="G4" s="256"/>
      <c r="H4" s="256"/>
      <c r="I4" s="256"/>
      <c r="J4" s="256"/>
      <c r="K4" s="256"/>
    </row>
    <row r="5" spans="2:11" s="217" customFormat="1" ht="20.25" customHeight="1" x14ac:dyDescent="0.2">
      <c r="B5" s="219"/>
      <c r="C5" s="215" t="s">
        <v>303</v>
      </c>
      <c r="D5" s="215"/>
      <c r="F5" s="256"/>
      <c r="G5" s="256"/>
      <c r="H5" s="256"/>
      <c r="I5" s="256"/>
      <c r="J5" s="256"/>
      <c r="K5" s="256"/>
    </row>
    <row r="6" spans="2:11" s="217" customFormat="1" ht="20.25" customHeight="1" x14ac:dyDescent="0.2">
      <c r="B6" s="220" t="s">
        <v>304</v>
      </c>
      <c r="C6" s="215"/>
      <c r="D6" s="215"/>
      <c r="E6" s="174"/>
      <c r="F6" s="215"/>
    </row>
    <row r="7" spans="2:11" s="217" customFormat="1" ht="20.25" customHeight="1" x14ac:dyDescent="0.2">
      <c r="B7" s="216"/>
      <c r="C7" s="216"/>
      <c r="D7" s="215"/>
      <c r="E7" s="174"/>
      <c r="F7" s="215"/>
    </row>
    <row r="8" spans="2:11" s="217" customFormat="1" ht="20.25" customHeight="1" x14ac:dyDescent="0.2">
      <c r="B8" s="215" t="s">
        <v>305</v>
      </c>
      <c r="C8" s="216"/>
      <c r="D8" s="215"/>
      <c r="E8" s="174"/>
      <c r="F8" s="215"/>
    </row>
    <row r="9" spans="2:11" s="217" customFormat="1" ht="20.25" customHeight="1" x14ac:dyDescent="0.2">
      <c r="B9" s="216"/>
      <c r="C9" s="216"/>
      <c r="D9" s="215"/>
      <c r="E9" s="215"/>
      <c r="F9" s="215"/>
    </row>
    <row r="10" spans="2:11" s="217" customFormat="1" ht="20.25" customHeight="1" x14ac:dyDescent="0.2">
      <c r="B10" s="215" t="s">
        <v>306</v>
      </c>
      <c r="C10" s="216"/>
      <c r="D10" s="215"/>
      <c r="E10" s="215"/>
      <c r="F10" s="215"/>
    </row>
    <row r="11" spans="2:11" s="217" customFormat="1" ht="20.25" customHeight="1" x14ac:dyDescent="0.2">
      <c r="B11" s="215"/>
      <c r="C11" s="216"/>
      <c r="D11" s="215"/>
    </row>
    <row r="12" spans="2:11" s="217" customFormat="1" ht="20.25" customHeight="1" x14ac:dyDescent="0.2">
      <c r="B12" s="215" t="s">
        <v>307</v>
      </c>
      <c r="C12" s="216"/>
      <c r="D12" s="215"/>
    </row>
    <row r="13" spans="2:11" s="217" customFormat="1" ht="20.25" customHeight="1" x14ac:dyDescent="0.2">
      <c r="B13" s="215"/>
      <c r="C13" s="216"/>
      <c r="D13" s="215"/>
    </row>
    <row r="14" spans="2:11" s="217" customFormat="1" ht="20.25" customHeight="1" x14ac:dyDescent="0.2">
      <c r="B14" s="215" t="s">
        <v>308</v>
      </c>
      <c r="C14" s="216"/>
      <c r="D14" s="215"/>
    </row>
    <row r="15" spans="2:11" s="217" customFormat="1" ht="20.25" customHeight="1" x14ac:dyDescent="0.2">
      <c r="B15" s="215"/>
      <c r="C15" s="216"/>
      <c r="D15" s="215"/>
    </row>
    <row r="16" spans="2:11" s="217" customFormat="1" ht="20.25" customHeight="1" x14ac:dyDescent="0.2">
      <c r="B16" s="215" t="s">
        <v>309</v>
      </c>
      <c r="C16" s="216"/>
      <c r="D16" s="215"/>
    </row>
    <row r="17" spans="2:4" s="217" customFormat="1" ht="20.25" customHeight="1" x14ac:dyDescent="0.2">
      <c r="B17" s="215" t="s">
        <v>310</v>
      </c>
      <c r="C17" s="216"/>
      <c r="D17" s="215"/>
    </row>
    <row r="18" spans="2:4" s="217" customFormat="1" ht="20.25" customHeight="1" x14ac:dyDescent="0.2">
      <c r="B18" s="215"/>
      <c r="C18" s="216"/>
      <c r="D18" s="215"/>
    </row>
    <row r="19" spans="2:4" s="217" customFormat="1" ht="17.25" customHeight="1" x14ac:dyDescent="0.2">
      <c r="B19" s="215" t="s">
        <v>311</v>
      </c>
      <c r="C19" s="215"/>
      <c r="D19" s="215"/>
    </row>
    <row r="20" spans="2:4" s="217" customFormat="1" ht="17.25" customHeight="1" x14ac:dyDescent="0.2">
      <c r="B20" s="215" t="s">
        <v>312</v>
      </c>
      <c r="C20" s="215"/>
      <c r="D20" s="215"/>
    </row>
    <row r="21" spans="2:4" s="217" customFormat="1" ht="17.25" customHeight="1" x14ac:dyDescent="0.2">
      <c r="B21" s="215"/>
      <c r="C21" s="215"/>
      <c r="D21" s="215"/>
    </row>
    <row r="22" spans="2:4" s="217" customFormat="1" ht="17.25" customHeight="1" x14ac:dyDescent="0.2">
      <c r="B22" s="215"/>
      <c r="C22" s="221" t="s">
        <v>133</v>
      </c>
      <c r="D22" s="221" t="s">
        <v>313</v>
      </c>
    </row>
    <row r="23" spans="2:4" s="217" customFormat="1" ht="17.25" customHeight="1" x14ac:dyDescent="0.2">
      <c r="B23" s="215"/>
      <c r="C23" s="221">
        <v>1</v>
      </c>
      <c r="D23" s="222" t="s">
        <v>146</v>
      </c>
    </row>
    <row r="24" spans="2:4" s="217" customFormat="1" ht="17.25" customHeight="1" x14ac:dyDescent="0.2">
      <c r="B24" s="215"/>
      <c r="C24" s="221">
        <v>2</v>
      </c>
      <c r="D24" s="222" t="s">
        <v>154</v>
      </c>
    </row>
    <row r="25" spans="2:4" s="217" customFormat="1" ht="17.25" customHeight="1" x14ac:dyDescent="0.2">
      <c r="B25" s="215"/>
      <c r="C25" s="221">
        <v>3</v>
      </c>
      <c r="D25" s="222" t="s">
        <v>158</v>
      </c>
    </row>
    <row r="26" spans="2:4" s="217" customFormat="1" ht="17.25" customHeight="1" x14ac:dyDescent="0.2">
      <c r="B26" s="215"/>
      <c r="C26" s="221">
        <v>4</v>
      </c>
      <c r="D26" s="222" t="s">
        <v>314</v>
      </c>
    </row>
    <row r="27" spans="2:4" s="217" customFormat="1" ht="17.25" customHeight="1" x14ac:dyDescent="0.2">
      <c r="B27" s="215"/>
      <c r="C27" s="221">
        <v>5</v>
      </c>
      <c r="D27" s="222" t="s">
        <v>165</v>
      </c>
    </row>
    <row r="28" spans="2:4" s="217" customFormat="1" ht="17.25" customHeight="1" x14ac:dyDescent="0.2">
      <c r="B28" s="215"/>
      <c r="C28" s="221">
        <v>6</v>
      </c>
      <c r="D28" s="222" t="s">
        <v>185</v>
      </c>
    </row>
    <row r="29" spans="2:4" s="217" customFormat="1" ht="17.25" customHeight="1" x14ac:dyDescent="0.2">
      <c r="B29" s="215"/>
      <c r="C29" s="221">
        <v>7</v>
      </c>
      <c r="D29" s="222" t="s">
        <v>161</v>
      </c>
    </row>
    <row r="30" spans="2:4" s="217" customFormat="1" ht="17.25" customHeight="1" x14ac:dyDescent="0.2">
      <c r="B30" s="215"/>
      <c r="C30" s="221">
        <v>8</v>
      </c>
      <c r="D30" s="222" t="s">
        <v>315</v>
      </c>
    </row>
    <row r="31" spans="2:4" s="217" customFormat="1" ht="17.25" customHeight="1" x14ac:dyDescent="0.2">
      <c r="B31" s="215"/>
      <c r="C31" s="221">
        <v>9</v>
      </c>
      <c r="D31" s="222" t="s">
        <v>316</v>
      </c>
    </row>
    <row r="32" spans="2:4" s="217" customFormat="1" ht="17.25" customHeight="1" x14ac:dyDescent="0.2">
      <c r="B32" s="215"/>
      <c r="C32" s="221">
        <v>10</v>
      </c>
      <c r="D32" s="222" t="s">
        <v>163</v>
      </c>
    </row>
    <row r="33" spans="2:25" s="217" customFormat="1" ht="17.25" customHeight="1" x14ac:dyDescent="0.2">
      <c r="B33" s="215"/>
      <c r="C33" s="221">
        <v>11</v>
      </c>
      <c r="D33" s="222" t="s">
        <v>317</v>
      </c>
    </row>
    <row r="34" spans="2:25" s="217" customFormat="1" ht="17.25" customHeight="1" x14ac:dyDescent="0.2">
      <c r="B34" s="215"/>
      <c r="C34" s="221">
        <v>12</v>
      </c>
      <c r="D34" s="222" t="s">
        <v>318</v>
      </c>
    </row>
    <row r="35" spans="2:25" s="217" customFormat="1" ht="17.25" customHeight="1" x14ac:dyDescent="0.2">
      <c r="B35" s="215"/>
      <c r="C35" s="221">
        <v>13</v>
      </c>
      <c r="D35" s="222" t="s">
        <v>319</v>
      </c>
    </row>
    <row r="36" spans="2:25" s="217" customFormat="1" ht="17.25" customHeight="1" x14ac:dyDescent="0.2">
      <c r="B36" s="215"/>
      <c r="C36" s="221">
        <v>14</v>
      </c>
      <c r="D36" s="222" t="s">
        <v>320</v>
      </c>
    </row>
    <row r="37" spans="2:25" s="217" customFormat="1" ht="17.25" customHeight="1" x14ac:dyDescent="0.2">
      <c r="B37" s="215"/>
      <c r="C37" s="174"/>
      <c r="D37" s="215"/>
    </row>
    <row r="38" spans="2:25" s="217" customFormat="1" ht="17.25" customHeight="1" x14ac:dyDescent="0.2">
      <c r="B38" s="215" t="s">
        <v>321</v>
      </c>
      <c r="C38" s="215"/>
      <c r="D38" s="215"/>
    </row>
    <row r="39" spans="2:25" s="217" customFormat="1" ht="17.25" customHeight="1" x14ac:dyDescent="0.2">
      <c r="B39" s="215" t="s">
        <v>322</v>
      </c>
      <c r="C39" s="215"/>
      <c r="D39" s="215"/>
    </row>
    <row r="40" spans="2:25" s="217" customFormat="1" ht="17.25" customHeight="1" x14ac:dyDescent="0.2">
      <c r="B40" s="215"/>
      <c r="C40" s="215"/>
      <c r="D40" s="215"/>
      <c r="G40" s="223"/>
      <c r="H40" s="223"/>
      <c r="J40" s="223"/>
      <c r="K40" s="223"/>
      <c r="L40" s="223"/>
      <c r="M40" s="223"/>
      <c r="N40" s="223"/>
      <c r="O40" s="223"/>
      <c r="R40" s="223"/>
      <c r="S40" s="223"/>
      <c r="T40" s="223"/>
      <c r="W40" s="223"/>
      <c r="X40" s="223"/>
      <c r="Y40" s="223"/>
    </row>
    <row r="41" spans="2:25" s="217" customFormat="1" ht="17.25" customHeight="1" x14ac:dyDescent="0.2">
      <c r="B41" s="215"/>
      <c r="C41" s="221" t="s">
        <v>205</v>
      </c>
      <c r="D41" s="221" t="s">
        <v>206</v>
      </c>
      <c r="G41" s="223"/>
      <c r="H41" s="223"/>
      <c r="J41" s="223"/>
      <c r="K41" s="223"/>
      <c r="L41" s="223"/>
      <c r="M41" s="223"/>
      <c r="N41" s="223"/>
      <c r="O41" s="223"/>
      <c r="R41" s="223"/>
      <c r="S41" s="223"/>
      <c r="T41" s="223"/>
      <c r="W41" s="223"/>
      <c r="X41" s="223"/>
      <c r="Y41" s="223"/>
    </row>
    <row r="42" spans="2:25" s="217" customFormat="1" ht="17.25" customHeight="1" x14ac:dyDescent="0.2">
      <c r="B42" s="215"/>
      <c r="C42" s="221" t="s">
        <v>210</v>
      </c>
      <c r="D42" s="222" t="s">
        <v>211</v>
      </c>
      <c r="G42" s="223"/>
      <c r="H42" s="223"/>
      <c r="J42" s="223"/>
      <c r="K42" s="223"/>
      <c r="L42" s="223"/>
      <c r="M42" s="223"/>
      <c r="N42" s="223"/>
      <c r="O42" s="223"/>
      <c r="R42" s="223"/>
      <c r="S42" s="223"/>
      <c r="T42" s="223"/>
      <c r="W42" s="223"/>
      <c r="X42" s="223"/>
      <c r="Y42" s="223"/>
    </row>
    <row r="43" spans="2:25" s="217" customFormat="1" ht="17.25" customHeight="1" x14ac:dyDescent="0.2">
      <c r="B43" s="215"/>
      <c r="C43" s="221" t="s">
        <v>212</v>
      </c>
      <c r="D43" s="222" t="s">
        <v>213</v>
      </c>
      <c r="G43" s="223"/>
      <c r="H43" s="223"/>
      <c r="J43" s="223"/>
      <c r="K43" s="223"/>
      <c r="L43" s="223"/>
      <c r="M43" s="223"/>
      <c r="N43" s="223"/>
      <c r="O43" s="223"/>
      <c r="R43" s="223"/>
      <c r="S43" s="223"/>
      <c r="T43" s="223"/>
      <c r="W43" s="223"/>
      <c r="X43" s="223"/>
      <c r="Y43" s="223"/>
    </row>
    <row r="44" spans="2:25" s="217" customFormat="1" ht="17.25" customHeight="1" x14ac:dyDescent="0.2">
      <c r="B44" s="215"/>
      <c r="C44" s="221" t="s">
        <v>214</v>
      </c>
      <c r="D44" s="222" t="s">
        <v>215</v>
      </c>
      <c r="G44" s="223"/>
      <c r="H44" s="223"/>
      <c r="J44" s="223"/>
      <c r="K44" s="223"/>
      <c r="L44" s="223"/>
      <c r="M44" s="223"/>
      <c r="N44" s="223"/>
      <c r="O44" s="223"/>
      <c r="R44" s="223"/>
      <c r="S44" s="223"/>
      <c r="T44" s="223"/>
      <c r="W44" s="223"/>
      <c r="X44" s="223"/>
      <c r="Y44" s="223"/>
    </row>
    <row r="45" spans="2:25" s="217" customFormat="1" ht="17.25" customHeight="1" x14ac:dyDescent="0.2">
      <c r="B45" s="215"/>
      <c r="C45" s="221" t="s">
        <v>217</v>
      </c>
      <c r="D45" s="222" t="s">
        <v>323</v>
      </c>
      <c r="G45" s="223"/>
      <c r="H45" s="223"/>
      <c r="J45" s="223"/>
      <c r="K45" s="223"/>
      <c r="L45" s="223"/>
      <c r="M45" s="223"/>
      <c r="N45" s="223"/>
      <c r="O45" s="223"/>
      <c r="R45" s="223"/>
      <c r="S45" s="223"/>
      <c r="T45" s="223"/>
      <c r="W45" s="223"/>
      <c r="X45" s="223"/>
      <c r="Y45" s="223"/>
    </row>
    <row r="46" spans="2:25" s="217" customFormat="1" ht="17.25" customHeight="1" x14ac:dyDescent="0.2">
      <c r="B46" s="215"/>
      <c r="C46" s="215"/>
      <c r="D46" s="215"/>
      <c r="G46" s="223"/>
      <c r="H46" s="223"/>
      <c r="J46" s="223"/>
      <c r="K46" s="223"/>
      <c r="L46" s="223"/>
      <c r="M46" s="223"/>
      <c r="N46" s="223"/>
      <c r="O46" s="223"/>
      <c r="R46" s="223"/>
      <c r="S46" s="223"/>
      <c r="T46" s="223"/>
      <c r="W46" s="223"/>
      <c r="X46" s="223"/>
      <c r="Y46" s="223"/>
    </row>
    <row r="47" spans="2:25" s="217" customFormat="1" ht="17.25" customHeight="1" x14ac:dyDescent="0.2">
      <c r="B47" s="215"/>
      <c r="C47" s="224" t="s">
        <v>324</v>
      </c>
      <c r="D47" s="215"/>
      <c r="G47" s="223"/>
      <c r="H47" s="223"/>
      <c r="J47" s="223"/>
      <c r="K47" s="223"/>
      <c r="L47" s="223"/>
      <c r="M47" s="223"/>
      <c r="N47" s="223"/>
      <c r="O47" s="223"/>
      <c r="R47" s="223"/>
      <c r="S47" s="223"/>
      <c r="T47" s="223"/>
      <c r="W47" s="223"/>
      <c r="X47" s="223"/>
      <c r="Y47" s="223"/>
    </row>
    <row r="48" spans="2:25" s="217" customFormat="1" ht="17.25" customHeight="1" x14ac:dyDescent="0.2">
      <c r="C48" s="215" t="s">
        <v>325</v>
      </c>
      <c r="F48" s="224"/>
      <c r="G48" s="223"/>
      <c r="H48" s="223"/>
      <c r="J48" s="223"/>
      <c r="K48" s="223"/>
      <c r="L48" s="223"/>
      <c r="M48" s="223"/>
      <c r="N48" s="223"/>
      <c r="O48" s="223"/>
      <c r="R48" s="223"/>
      <c r="S48" s="223"/>
      <c r="T48" s="223"/>
      <c r="W48" s="223"/>
      <c r="X48" s="223"/>
      <c r="Y48" s="223"/>
    </row>
    <row r="49" spans="2:51" s="217" customFormat="1" ht="17.25" customHeight="1" x14ac:dyDescent="0.2">
      <c r="C49" s="215" t="s">
        <v>326</v>
      </c>
      <c r="F49" s="215"/>
      <c r="G49" s="223"/>
      <c r="H49" s="223"/>
      <c r="J49" s="223"/>
      <c r="K49" s="223"/>
      <c r="L49" s="223"/>
      <c r="M49" s="223"/>
      <c r="N49" s="223"/>
      <c r="O49" s="223"/>
      <c r="R49" s="223"/>
      <c r="S49" s="223"/>
      <c r="T49" s="223"/>
      <c r="W49" s="223"/>
      <c r="X49" s="223"/>
      <c r="Y49" s="223"/>
    </row>
    <row r="50" spans="2:51" s="217" customFormat="1" ht="17.25" customHeight="1" x14ac:dyDescent="0.2">
      <c r="B50" s="215"/>
      <c r="C50" s="215"/>
      <c r="D50" s="215"/>
      <c r="E50" s="224"/>
      <c r="F50" s="223"/>
      <c r="G50" s="223"/>
      <c r="H50" s="223"/>
      <c r="J50" s="223"/>
      <c r="K50" s="223"/>
      <c r="L50" s="223"/>
      <c r="M50" s="223"/>
      <c r="N50" s="223"/>
      <c r="O50" s="223"/>
      <c r="R50" s="223"/>
      <c r="S50" s="223"/>
      <c r="T50" s="223"/>
      <c r="W50" s="223"/>
      <c r="X50" s="223"/>
      <c r="Y50" s="223"/>
    </row>
    <row r="51" spans="2:51" s="217" customFormat="1" ht="17.25" customHeight="1" x14ac:dyDescent="0.2">
      <c r="B51" s="215" t="s">
        <v>327</v>
      </c>
      <c r="C51" s="215"/>
      <c r="D51" s="215"/>
    </row>
    <row r="52" spans="2:51" s="217" customFormat="1" ht="17.25" customHeight="1" x14ac:dyDescent="0.2">
      <c r="B52" s="215" t="s">
        <v>328</v>
      </c>
      <c r="C52" s="215"/>
      <c r="D52" s="215"/>
    </row>
    <row r="53" spans="2:51" s="217" customFormat="1" ht="17.25" customHeight="1" x14ac:dyDescent="0.2">
      <c r="B53" s="225" t="s">
        <v>329</v>
      </c>
      <c r="E53" s="223"/>
      <c r="F53" s="223"/>
      <c r="G53" s="223"/>
      <c r="H53" s="223"/>
      <c r="I53" s="223"/>
      <c r="J53" s="223"/>
      <c r="K53" s="223"/>
      <c r="L53" s="223"/>
      <c r="M53" s="223"/>
      <c r="N53" s="223"/>
      <c r="O53" s="223"/>
      <c r="P53" s="223"/>
      <c r="Q53" s="223"/>
      <c r="R53" s="223"/>
      <c r="S53" s="223"/>
      <c r="T53" s="223"/>
      <c r="U53" s="223"/>
      <c r="Y53" s="223"/>
      <c r="Z53" s="223"/>
      <c r="AA53" s="223"/>
      <c r="AB53" s="223"/>
      <c r="AD53" s="223"/>
      <c r="AE53" s="223"/>
      <c r="AF53" s="223"/>
      <c r="AG53" s="223"/>
      <c r="AH53" s="223"/>
      <c r="AI53" s="226"/>
      <c r="AJ53" s="223"/>
      <c r="AK53" s="223"/>
      <c r="AL53" s="223"/>
      <c r="AM53" s="223"/>
      <c r="AN53" s="223"/>
      <c r="AO53" s="223"/>
      <c r="AP53" s="223"/>
      <c r="AQ53" s="223"/>
      <c r="AR53" s="223"/>
      <c r="AS53" s="223"/>
      <c r="AT53" s="223"/>
      <c r="AU53" s="223"/>
      <c r="AV53" s="223"/>
      <c r="AW53" s="223"/>
      <c r="AX53" s="223"/>
      <c r="AY53" s="226"/>
    </row>
    <row r="54" spans="2:51" s="217" customFormat="1" ht="17.25" customHeight="1" x14ac:dyDescent="0.2"/>
    <row r="55" spans="2:51" s="217" customFormat="1" ht="17.25" customHeight="1" x14ac:dyDescent="0.2">
      <c r="B55" s="215" t="s">
        <v>330</v>
      </c>
      <c r="C55" s="215"/>
    </row>
    <row r="56" spans="2:51" s="217" customFormat="1" ht="17.25" customHeight="1" x14ac:dyDescent="0.2">
      <c r="B56" s="215"/>
      <c r="C56" s="215"/>
    </row>
    <row r="57" spans="2:51" s="217" customFormat="1" ht="17.25" customHeight="1" x14ac:dyDescent="0.2">
      <c r="B57" s="215" t="s">
        <v>331</v>
      </c>
      <c r="C57" s="215"/>
    </row>
    <row r="58" spans="2:51" s="217" customFormat="1" ht="17.25" customHeight="1" x14ac:dyDescent="0.2">
      <c r="B58" s="215" t="s">
        <v>332</v>
      </c>
      <c r="C58" s="215"/>
    </row>
    <row r="59" spans="2:51" s="217" customFormat="1" ht="17.25" customHeight="1" x14ac:dyDescent="0.2">
      <c r="B59" s="215"/>
      <c r="C59" s="215"/>
    </row>
    <row r="60" spans="2:51" s="217" customFormat="1" ht="17.25" customHeight="1" x14ac:dyDescent="0.2">
      <c r="B60" s="215" t="s">
        <v>333</v>
      </c>
      <c r="C60" s="215"/>
    </row>
    <row r="61" spans="2:51" s="217" customFormat="1" ht="17.25" customHeight="1" x14ac:dyDescent="0.2">
      <c r="B61" s="215" t="s">
        <v>334</v>
      </c>
      <c r="C61" s="215"/>
    </row>
    <row r="62" spans="2:51" s="217" customFormat="1" ht="17.25" customHeight="1" x14ac:dyDescent="0.2">
      <c r="B62" s="215"/>
      <c r="C62" s="215"/>
    </row>
    <row r="63" spans="2:51" s="217" customFormat="1" ht="17.25" customHeight="1" x14ac:dyDescent="0.2">
      <c r="B63" s="215" t="s">
        <v>335</v>
      </c>
      <c r="C63" s="215"/>
      <c r="D63" s="215"/>
    </row>
    <row r="64" spans="2:51" s="217" customFormat="1" ht="17.25" customHeight="1" x14ac:dyDescent="0.2">
      <c r="B64" s="215"/>
      <c r="C64" s="215"/>
      <c r="D64" s="215"/>
    </row>
    <row r="65" spans="2:54" s="217" customFormat="1" ht="17.25" customHeight="1" x14ac:dyDescent="0.2">
      <c r="B65" s="217" t="s">
        <v>336</v>
      </c>
      <c r="D65" s="215"/>
    </row>
    <row r="66" spans="2:54" s="217" customFormat="1" ht="17.25" customHeight="1" x14ac:dyDescent="0.2">
      <c r="B66" s="217" t="s">
        <v>337</v>
      </c>
      <c r="D66" s="215"/>
    </row>
    <row r="67" spans="2:54" s="217" customFormat="1" ht="17.25" customHeight="1" x14ac:dyDescent="0.2">
      <c r="B67" s="217" t="s">
        <v>338</v>
      </c>
    </row>
    <row r="68" spans="2:54" s="217" customFormat="1" ht="17.25" customHeight="1" x14ac:dyDescent="0.2"/>
    <row r="69" spans="2:54" s="217" customFormat="1" ht="17.25" customHeight="1" x14ac:dyDescent="0.2">
      <c r="B69" s="217" t="s">
        <v>339</v>
      </c>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row>
    <row r="70" spans="2:54" s="217" customFormat="1" ht="17.25" customHeight="1" x14ac:dyDescent="0.2">
      <c r="B70" s="228" t="s">
        <v>340</v>
      </c>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row>
    <row r="71" spans="2:54" ht="18.75" customHeight="1" x14ac:dyDescent="0.2">
      <c r="B71" s="229" t="s">
        <v>341</v>
      </c>
    </row>
    <row r="72" spans="2:54" ht="18.75" customHeight="1" x14ac:dyDescent="0.2">
      <c r="B72" s="228" t="s">
        <v>342</v>
      </c>
    </row>
    <row r="73" spans="2:54" ht="18.75" customHeight="1" x14ac:dyDescent="0.2">
      <c r="B73" s="229" t="s">
        <v>343</v>
      </c>
    </row>
    <row r="74" spans="2:54" ht="18.75" customHeight="1" x14ac:dyDescent="0.2">
      <c r="B74" s="228" t="s">
        <v>344</v>
      </c>
    </row>
    <row r="75" spans="2:54" ht="18.75" customHeight="1" x14ac:dyDescent="0.2">
      <c r="B75" s="228" t="s">
        <v>345</v>
      </c>
    </row>
    <row r="76" spans="2:54" ht="18.75" customHeight="1" x14ac:dyDescent="0.2">
      <c r="B76" s="228" t="s">
        <v>346</v>
      </c>
    </row>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
    <mergeCell ref="F4:K5"/>
  </mergeCells>
  <phoneticPr fontId="1"/>
  <pageMargins left="0.70866141732283472" right="0.70866141732283472" top="0.74803149606299213" bottom="0.35433070866141736" header="0.31496062992125984" footer="0.31496062992125984"/>
  <pageSetup paperSize="9" scale="46"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1:BB126"/>
  <sheetViews>
    <sheetView workbookViewId="0">
      <selection activeCell="E16" sqref="E16"/>
    </sheetView>
  </sheetViews>
  <sheetFormatPr defaultColWidth="9" defaultRowHeight="13" x14ac:dyDescent="0.2"/>
  <cols>
    <col min="1" max="1" width="1.33203125" style="214" customWidth="1"/>
    <col min="2" max="3" width="9" style="214"/>
    <col min="4" max="4" width="40.58203125" style="214" customWidth="1"/>
    <col min="5" max="16384" width="9" style="214"/>
  </cols>
  <sheetData>
    <row r="1" spans="2:11" ht="14" x14ac:dyDescent="0.2">
      <c r="B1" s="214" t="s">
        <v>299</v>
      </c>
      <c r="D1" s="215"/>
      <c r="E1" s="215"/>
      <c r="F1" s="215"/>
    </row>
    <row r="2" spans="2:11" s="217" customFormat="1" ht="20.25" customHeight="1" x14ac:dyDescent="0.2">
      <c r="B2" s="216" t="s">
        <v>347</v>
      </c>
      <c r="C2" s="216"/>
      <c r="D2" s="215"/>
      <c r="E2" s="215"/>
      <c r="F2" s="215"/>
    </row>
    <row r="3" spans="2:11" s="217" customFormat="1" ht="20.25" customHeight="1" x14ac:dyDescent="0.2">
      <c r="B3" s="216"/>
      <c r="C3" s="216"/>
      <c r="D3" s="215"/>
      <c r="E3" s="215"/>
      <c r="F3" s="215"/>
    </row>
    <row r="4" spans="2:11" s="217" customFormat="1" ht="20.25" customHeight="1" x14ac:dyDescent="0.2">
      <c r="B4" s="218"/>
      <c r="C4" s="215" t="s">
        <v>301</v>
      </c>
      <c r="D4" s="215"/>
      <c r="F4" s="256" t="s">
        <v>302</v>
      </c>
      <c r="G4" s="256"/>
      <c r="H4" s="256"/>
      <c r="I4" s="256"/>
      <c r="J4" s="256"/>
      <c r="K4" s="256"/>
    </row>
    <row r="5" spans="2:11" s="217" customFormat="1" ht="20.25" customHeight="1" x14ac:dyDescent="0.2">
      <c r="B5" s="219"/>
      <c r="C5" s="215" t="s">
        <v>303</v>
      </c>
      <c r="D5" s="215"/>
      <c r="F5" s="256"/>
      <c r="G5" s="256"/>
      <c r="H5" s="256"/>
      <c r="I5" s="256"/>
      <c r="J5" s="256"/>
      <c r="K5" s="256"/>
    </row>
    <row r="6" spans="2:11" s="217" customFormat="1" ht="20.25" customHeight="1" x14ac:dyDescent="0.2">
      <c r="B6" s="220" t="s">
        <v>304</v>
      </c>
      <c r="C6" s="215"/>
      <c r="D6" s="215"/>
      <c r="E6" s="174"/>
      <c r="F6" s="215"/>
    </row>
    <row r="7" spans="2:11" s="217" customFormat="1" ht="20.25" customHeight="1" x14ac:dyDescent="0.2">
      <c r="B7" s="216"/>
      <c r="C7" s="216"/>
      <c r="D7" s="215"/>
      <c r="E7" s="174"/>
      <c r="F7" s="215"/>
    </row>
    <row r="8" spans="2:11" s="217" customFormat="1" ht="20.25" customHeight="1" x14ac:dyDescent="0.2">
      <c r="B8" s="215" t="s">
        <v>305</v>
      </c>
      <c r="C8" s="216"/>
      <c r="D8" s="215"/>
      <c r="E8" s="174"/>
      <c r="F8" s="215"/>
    </row>
    <row r="9" spans="2:11" s="217" customFormat="1" ht="20.25" customHeight="1" x14ac:dyDescent="0.2">
      <c r="B9" s="216"/>
      <c r="C9" s="216"/>
      <c r="D9" s="215"/>
      <c r="E9" s="215"/>
      <c r="F9" s="215"/>
    </row>
    <row r="10" spans="2:11" s="217" customFormat="1" ht="20.25" customHeight="1" x14ac:dyDescent="0.2">
      <c r="B10" s="215" t="s">
        <v>306</v>
      </c>
      <c r="C10" s="216"/>
      <c r="D10" s="215"/>
      <c r="E10" s="215"/>
      <c r="F10" s="215"/>
    </row>
    <row r="11" spans="2:11" s="217" customFormat="1" ht="20.25" customHeight="1" x14ac:dyDescent="0.2">
      <c r="B11" s="215"/>
      <c r="C11" s="216"/>
      <c r="D11" s="215"/>
    </row>
    <row r="12" spans="2:11" s="217" customFormat="1" ht="20.25" customHeight="1" x14ac:dyDescent="0.2">
      <c r="B12" s="215" t="s">
        <v>307</v>
      </c>
      <c r="C12" s="216"/>
      <c r="D12" s="215"/>
    </row>
    <row r="13" spans="2:11" s="217" customFormat="1" ht="20.25" customHeight="1" x14ac:dyDescent="0.2">
      <c r="B13" s="215"/>
      <c r="C13" s="216"/>
      <c r="D13" s="215"/>
    </row>
    <row r="14" spans="2:11" s="217" customFormat="1" ht="20.25" customHeight="1" x14ac:dyDescent="0.2">
      <c r="B14" s="215" t="s">
        <v>308</v>
      </c>
      <c r="C14" s="216"/>
      <c r="D14" s="215"/>
    </row>
    <row r="15" spans="2:11" s="217" customFormat="1" ht="20.25" customHeight="1" x14ac:dyDescent="0.2">
      <c r="B15" s="215"/>
      <c r="C15" s="216"/>
      <c r="D15" s="215"/>
    </row>
    <row r="16" spans="2:11" s="217" customFormat="1" ht="20.25" customHeight="1" x14ac:dyDescent="0.2">
      <c r="B16" s="215" t="s">
        <v>309</v>
      </c>
      <c r="C16" s="216"/>
      <c r="D16" s="215"/>
    </row>
    <row r="17" spans="2:4" s="217" customFormat="1" ht="20.25" customHeight="1" x14ac:dyDescent="0.2">
      <c r="B17" s="215" t="s">
        <v>310</v>
      </c>
      <c r="C17" s="216"/>
      <c r="D17" s="215"/>
    </row>
    <row r="18" spans="2:4" s="217" customFormat="1" ht="20.25" customHeight="1" x14ac:dyDescent="0.2">
      <c r="B18" s="215"/>
      <c r="C18" s="216"/>
      <c r="D18" s="215"/>
    </row>
    <row r="19" spans="2:4" s="217" customFormat="1" ht="20.25" customHeight="1" x14ac:dyDescent="0.2">
      <c r="B19" s="215" t="s">
        <v>348</v>
      </c>
      <c r="C19" s="216"/>
      <c r="D19" s="215"/>
    </row>
    <row r="20" spans="2:4" s="217" customFormat="1" ht="20.25" customHeight="1" x14ac:dyDescent="0.2">
      <c r="B20" s="215" t="s">
        <v>349</v>
      </c>
      <c r="C20" s="216"/>
      <c r="D20" s="215"/>
    </row>
    <row r="21" spans="2:4" s="217" customFormat="1" ht="20.25" customHeight="1" x14ac:dyDescent="0.2">
      <c r="B21" s="215" t="s">
        <v>350</v>
      </c>
      <c r="C21" s="216"/>
      <c r="D21" s="215"/>
    </row>
    <row r="22" spans="2:4" s="217" customFormat="1" ht="20.25" customHeight="1" x14ac:dyDescent="0.2">
      <c r="B22" s="215"/>
      <c r="C22" s="216"/>
      <c r="D22" s="215"/>
    </row>
    <row r="23" spans="2:4" s="217" customFormat="1" ht="20.25" customHeight="1" x14ac:dyDescent="0.2">
      <c r="B23" s="215" t="s">
        <v>351</v>
      </c>
      <c r="C23" s="216"/>
      <c r="D23" s="215"/>
    </row>
    <row r="24" spans="2:4" s="217" customFormat="1" ht="20.25" customHeight="1" x14ac:dyDescent="0.2">
      <c r="B24" s="215" t="s">
        <v>352</v>
      </c>
      <c r="C24" s="216"/>
      <c r="D24" s="215"/>
    </row>
    <row r="25" spans="2:4" s="217" customFormat="1" ht="20.25" customHeight="1" x14ac:dyDescent="0.2">
      <c r="B25" s="215" t="s">
        <v>353</v>
      </c>
      <c r="C25" s="216"/>
      <c r="D25" s="215"/>
    </row>
    <row r="26" spans="2:4" s="217" customFormat="1" ht="20.25" customHeight="1" x14ac:dyDescent="0.2">
      <c r="B26" s="215" t="s">
        <v>354</v>
      </c>
      <c r="C26" s="216"/>
      <c r="D26" s="215"/>
    </row>
    <row r="27" spans="2:4" s="217" customFormat="1" ht="20.25" customHeight="1" x14ac:dyDescent="0.2">
      <c r="B27" s="215"/>
      <c r="C27" s="215"/>
      <c r="D27" s="215"/>
    </row>
    <row r="28" spans="2:4" s="217" customFormat="1" ht="17.25" customHeight="1" x14ac:dyDescent="0.2">
      <c r="B28" s="215" t="s">
        <v>355</v>
      </c>
      <c r="C28" s="215"/>
      <c r="D28" s="215"/>
    </row>
    <row r="29" spans="2:4" s="217" customFormat="1" ht="17.25" customHeight="1" x14ac:dyDescent="0.2">
      <c r="B29" s="215" t="s">
        <v>356</v>
      </c>
      <c r="C29" s="215"/>
      <c r="D29" s="215"/>
    </row>
    <row r="30" spans="2:4" s="217" customFormat="1" ht="17.25" customHeight="1" x14ac:dyDescent="0.2">
      <c r="B30" s="215"/>
      <c r="C30" s="215"/>
      <c r="D30" s="215"/>
    </row>
    <row r="31" spans="2:4" s="217" customFormat="1" ht="17.25" customHeight="1" x14ac:dyDescent="0.2">
      <c r="B31" s="215"/>
      <c r="C31" s="221" t="s">
        <v>133</v>
      </c>
      <c r="D31" s="221" t="s">
        <v>313</v>
      </c>
    </row>
    <row r="32" spans="2:4" s="217" customFormat="1" ht="17.25" customHeight="1" x14ac:dyDescent="0.2">
      <c r="B32" s="215"/>
      <c r="C32" s="221">
        <v>1</v>
      </c>
      <c r="D32" s="222" t="s">
        <v>146</v>
      </c>
    </row>
    <row r="33" spans="2:4" s="217" customFormat="1" ht="17.25" customHeight="1" x14ac:dyDescent="0.2">
      <c r="B33" s="215"/>
      <c r="C33" s="221">
        <v>2</v>
      </c>
      <c r="D33" s="222" t="s">
        <v>154</v>
      </c>
    </row>
    <row r="34" spans="2:4" s="217" customFormat="1" ht="17.25" customHeight="1" x14ac:dyDescent="0.2">
      <c r="B34" s="215"/>
      <c r="C34" s="221">
        <v>3</v>
      </c>
      <c r="D34" s="222" t="s">
        <v>158</v>
      </c>
    </row>
    <row r="35" spans="2:4" s="217" customFormat="1" ht="17.25" customHeight="1" x14ac:dyDescent="0.2">
      <c r="B35" s="215"/>
      <c r="C35" s="221">
        <v>4</v>
      </c>
      <c r="D35" s="222" t="s">
        <v>314</v>
      </c>
    </row>
    <row r="36" spans="2:4" s="217" customFormat="1" ht="17.25" customHeight="1" x14ac:dyDescent="0.2">
      <c r="B36" s="215"/>
      <c r="C36" s="221">
        <v>5</v>
      </c>
      <c r="D36" s="222" t="s">
        <v>165</v>
      </c>
    </row>
    <row r="37" spans="2:4" s="217" customFormat="1" ht="17.25" customHeight="1" x14ac:dyDescent="0.2">
      <c r="B37" s="215"/>
      <c r="C37" s="221">
        <v>6</v>
      </c>
      <c r="D37" s="222" t="s">
        <v>185</v>
      </c>
    </row>
    <row r="38" spans="2:4" s="217" customFormat="1" ht="17.25" customHeight="1" x14ac:dyDescent="0.2">
      <c r="B38" s="215"/>
      <c r="C38" s="221">
        <v>7</v>
      </c>
      <c r="D38" s="222" t="s">
        <v>161</v>
      </c>
    </row>
    <row r="39" spans="2:4" s="217" customFormat="1" ht="17.25" customHeight="1" x14ac:dyDescent="0.2">
      <c r="B39" s="215"/>
      <c r="C39" s="221">
        <v>8</v>
      </c>
      <c r="D39" s="222" t="s">
        <v>315</v>
      </c>
    </row>
    <row r="40" spans="2:4" s="217" customFormat="1" ht="17.25" customHeight="1" x14ac:dyDescent="0.2">
      <c r="B40" s="215"/>
      <c r="C40" s="221">
        <v>9</v>
      </c>
      <c r="D40" s="222" t="s">
        <v>316</v>
      </c>
    </row>
    <row r="41" spans="2:4" s="217" customFormat="1" ht="17.25" customHeight="1" x14ac:dyDescent="0.2">
      <c r="B41" s="215"/>
      <c r="C41" s="221">
        <v>10</v>
      </c>
      <c r="D41" s="222" t="s">
        <v>163</v>
      </c>
    </row>
    <row r="42" spans="2:4" s="217" customFormat="1" ht="17.25" customHeight="1" x14ac:dyDescent="0.2">
      <c r="B42" s="215"/>
      <c r="C42" s="221">
        <v>11</v>
      </c>
      <c r="D42" s="222" t="s">
        <v>317</v>
      </c>
    </row>
    <row r="43" spans="2:4" s="217" customFormat="1" ht="17.25" customHeight="1" x14ac:dyDescent="0.2">
      <c r="B43" s="215"/>
      <c r="C43" s="221">
        <v>12</v>
      </c>
      <c r="D43" s="222" t="s">
        <v>318</v>
      </c>
    </row>
    <row r="44" spans="2:4" s="217" customFormat="1" ht="17.25" customHeight="1" x14ac:dyDescent="0.2">
      <c r="B44" s="215"/>
      <c r="C44" s="221">
        <v>13</v>
      </c>
      <c r="D44" s="222" t="s">
        <v>319</v>
      </c>
    </row>
    <row r="45" spans="2:4" s="217" customFormat="1" ht="17.25" customHeight="1" x14ac:dyDescent="0.2">
      <c r="B45" s="215"/>
      <c r="C45" s="221">
        <v>14</v>
      </c>
      <c r="D45" s="222" t="s">
        <v>320</v>
      </c>
    </row>
    <row r="46" spans="2:4" s="217" customFormat="1" ht="17.25" customHeight="1" x14ac:dyDescent="0.2">
      <c r="B46" s="215"/>
      <c r="C46" s="174"/>
      <c r="D46" s="215"/>
    </row>
    <row r="47" spans="2:4" s="217" customFormat="1" ht="17.25" customHeight="1" x14ac:dyDescent="0.2">
      <c r="B47" s="215" t="s">
        <v>357</v>
      </c>
      <c r="C47" s="215"/>
      <c r="D47" s="215"/>
    </row>
    <row r="48" spans="2:4" s="217" customFormat="1" ht="17.25" customHeight="1" x14ac:dyDescent="0.2">
      <c r="B48" s="215" t="s">
        <v>322</v>
      </c>
      <c r="C48" s="215"/>
      <c r="D48" s="215"/>
    </row>
    <row r="49" spans="2:51" s="217" customFormat="1" ht="17.25" customHeight="1" x14ac:dyDescent="0.2">
      <c r="B49" s="215"/>
      <c r="C49" s="215"/>
      <c r="D49" s="215"/>
      <c r="G49" s="223"/>
      <c r="H49" s="223"/>
      <c r="J49" s="223"/>
      <c r="K49" s="223"/>
      <c r="L49" s="223"/>
      <c r="M49" s="223"/>
      <c r="N49" s="223"/>
      <c r="O49" s="223"/>
      <c r="R49" s="223"/>
      <c r="S49" s="223"/>
      <c r="T49" s="223"/>
      <c r="W49" s="223"/>
      <c r="X49" s="223"/>
      <c r="Y49" s="223"/>
    </row>
    <row r="50" spans="2:51" s="217" customFormat="1" ht="17.25" customHeight="1" x14ac:dyDescent="0.2">
      <c r="B50" s="215"/>
      <c r="C50" s="221" t="s">
        <v>205</v>
      </c>
      <c r="D50" s="221" t="s">
        <v>206</v>
      </c>
      <c r="G50" s="223"/>
      <c r="H50" s="223"/>
      <c r="J50" s="223"/>
      <c r="K50" s="223"/>
      <c r="L50" s="223"/>
      <c r="M50" s="223"/>
      <c r="N50" s="223"/>
      <c r="O50" s="223"/>
      <c r="R50" s="223"/>
      <c r="S50" s="223"/>
      <c r="T50" s="223"/>
      <c r="W50" s="223"/>
      <c r="X50" s="223"/>
      <c r="Y50" s="223"/>
    </row>
    <row r="51" spans="2:51" s="217" customFormat="1" ht="17.25" customHeight="1" x14ac:dyDescent="0.2">
      <c r="B51" s="215"/>
      <c r="C51" s="221" t="s">
        <v>210</v>
      </c>
      <c r="D51" s="222" t="s">
        <v>211</v>
      </c>
      <c r="G51" s="223"/>
      <c r="H51" s="223"/>
      <c r="J51" s="223"/>
      <c r="K51" s="223"/>
      <c r="L51" s="223"/>
      <c r="M51" s="223"/>
      <c r="N51" s="223"/>
      <c r="O51" s="223"/>
      <c r="R51" s="223"/>
      <c r="S51" s="223"/>
      <c r="T51" s="223"/>
      <c r="W51" s="223"/>
      <c r="X51" s="223"/>
      <c r="Y51" s="223"/>
    </row>
    <row r="52" spans="2:51" s="217" customFormat="1" ht="17.25" customHeight="1" x14ac:dyDescent="0.2">
      <c r="B52" s="215"/>
      <c r="C52" s="221" t="s">
        <v>212</v>
      </c>
      <c r="D52" s="222" t="s">
        <v>213</v>
      </c>
      <c r="G52" s="223"/>
      <c r="H52" s="223"/>
      <c r="J52" s="223"/>
      <c r="K52" s="223"/>
      <c r="L52" s="223"/>
      <c r="M52" s="223"/>
      <c r="N52" s="223"/>
      <c r="O52" s="223"/>
      <c r="R52" s="223"/>
      <c r="S52" s="223"/>
      <c r="T52" s="223"/>
      <c r="W52" s="223"/>
      <c r="X52" s="223"/>
      <c r="Y52" s="223"/>
    </row>
    <row r="53" spans="2:51" s="217" customFormat="1" ht="17.25" customHeight="1" x14ac:dyDescent="0.2">
      <c r="B53" s="215"/>
      <c r="C53" s="221" t="s">
        <v>214</v>
      </c>
      <c r="D53" s="222" t="s">
        <v>215</v>
      </c>
      <c r="G53" s="223"/>
      <c r="H53" s="223"/>
      <c r="J53" s="223"/>
      <c r="K53" s="223"/>
      <c r="L53" s="223"/>
      <c r="M53" s="223"/>
      <c r="N53" s="223"/>
      <c r="O53" s="223"/>
      <c r="R53" s="223"/>
      <c r="S53" s="223"/>
      <c r="T53" s="223"/>
      <c r="W53" s="223"/>
      <c r="X53" s="223"/>
      <c r="Y53" s="223"/>
    </row>
    <row r="54" spans="2:51" s="217" customFormat="1" ht="17.25" customHeight="1" x14ac:dyDescent="0.2">
      <c r="B54" s="215"/>
      <c r="C54" s="221" t="s">
        <v>217</v>
      </c>
      <c r="D54" s="222" t="s">
        <v>323</v>
      </c>
      <c r="G54" s="223"/>
      <c r="H54" s="223"/>
      <c r="J54" s="223"/>
      <c r="K54" s="223"/>
      <c r="L54" s="223"/>
      <c r="M54" s="223"/>
      <c r="N54" s="223"/>
      <c r="O54" s="223"/>
      <c r="R54" s="223"/>
      <c r="S54" s="223"/>
      <c r="T54" s="223"/>
      <c r="W54" s="223"/>
      <c r="X54" s="223"/>
      <c r="Y54" s="223"/>
    </row>
    <row r="55" spans="2:51" s="217" customFormat="1" ht="17.25" customHeight="1" x14ac:dyDescent="0.2">
      <c r="B55" s="215"/>
      <c r="C55" s="215"/>
      <c r="D55" s="215"/>
      <c r="G55" s="223"/>
      <c r="H55" s="223"/>
      <c r="J55" s="223"/>
      <c r="K55" s="223"/>
      <c r="L55" s="223"/>
      <c r="M55" s="223"/>
      <c r="N55" s="223"/>
      <c r="O55" s="223"/>
      <c r="R55" s="223"/>
      <c r="S55" s="223"/>
      <c r="T55" s="223"/>
      <c r="W55" s="223"/>
      <c r="X55" s="223"/>
      <c r="Y55" s="223"/>
    </row>
    <row r="56" spans="2:51" s="217" customFormat="1" ht="17.25" customHeight="1" x14ac:dyDescent="0.2">
      <c r="B56" s="215"/>
      <c r="C56" s="224" t="s">
        <v>324</v>
      </c>
      <c r="D56" s="215"/>
      <c r="G56" s="223"/>
      <c r="H56" s="223"/>
      <c r="J56" s="223"/>
      <c r="K56" s="223"/>
      <c r="L56" s="223"/>
      <c r="M56" s="223"/>
      <c r="N56" s="223"/>
      <c r="O56" s="223"/>
      <c r="R56" s="223"/>
      <c r="S56" s="223"/>
      <c r="T56" s="223"/>
      <c r="W56" s="223"/>
      <c r="X56" s="223"/>
      <c r="Y56" s="223"/>
    </row>
    <row r="57" spans="2:51" s="217" customFormat="1" ht="17.25" customHeight="1" x14ac:dyDescent="0.2">
      <c r="C57" s="215" t="s">
        <v>325</v>
      </c>
      <c r="F57" s="224"/>
      <c r="G57" s="223"/>
      <c r="H57" s="223"/>
      <c r="J57" s="223"/>
      <c r="K57" s="223"/>
      <c r="L57" s="223"/>
      <c r="M57" s="223"/>
      <c r="N57" s="223"/>
      <c r="O57" s="223"/>
      <c r="R57" s="223"/>
      <c r="S57" s="223"/>
      <c r="T57" s="223"/>
      <c r="W57" s="223"/>
      <c r="X57" s="223"/>
      <c r="Y57" s="223"/>
    </row>
    <row r="58" spans="2:51" s="217" customFormat="1" ht="17.25" customHeight="1" x14ac:dyDescent="0.2">
      <c r="C58" s="215" t="s">
        <v>326</v>
      </c>
      <c r="F58" s="215"/>
      <c r="G58" s="223"/>
      <c r="H58" s="223"/>
      <c r="J58" s="223"/>
      <c r="K58" s="223"/>
      <c r="L58" s="223"/>
      <c r="M58" s="223"/>
      <c r="N58" s="223"/>
      <c r="O58" s="223"/>
      <c r="R58" s="223"/>
      <c r="S58" s="223"/>
      <c r="T58" s="223"/>
      <c r="W58" s="223"/>
      <c r="X58" s="223"/>
      <c r="Y58" s="223"/>
    </row>
    <row r="59" spans="2:51" s="217" customFormat="1" ht="17.25" customHeight="1" x14ac:dyDescent="0.2">
      <c r="B59" s="215"/>
      <c r="C59" s="215"/>
      <c r="D59" s="215"/>
      <c r="E59" s="224"/>
      <c r="F59" s="223"/>
      <c r="G59" s="223"/>
      <c r="H59" s="223"/>
      <c r="J59" s="223"/>
      <c r="K59" s="223"/>
      <c r="L59" s="223"/>
      <c r="M59" s="223"/>
      <c r="N59" s="223"/>
      <c r="O59" s="223"/>
      <c r="R59" s="223"/>
      <c r="S59" s="223"/>
      <c r="T59" s="223"/>
      <c r="W59" s="223"/>
      <c r="X59" s="223"/>
      <c r="Y59" s="223"/>
    </row>
    <row r="60" spans="2:51" s="217" customFormat="1" ht="17.25" customHeight="1" x14ac:dyDescent="0.2">
      <c r="B60" s="215" t="s">
        <v>358</v>
      </c>
      <c r="C60" s="215"/>
      <c r="D60" s="215"/>
    </row>
    <row r="61" spans="2:51" s="217" customFormat="1" ht="17.25" customHeight="1" x14ac:dyDescent="0.2">
      <c r="B61" s="215" t="s">
        <v>328</v>
      </c>
      <c r="C61" s="215"/>
      <c r="D61" s="215"/>
    </row>
    <row r="62" spans="2:51" s="217" customFormat="1" ht="17.25" customHeight="1" x14ac:dyDescent="0.2">
      <c r="B62" s="225" t="s">
        <v>329</v>
      </c>
      <c r="E62" s="223"/>
      <c r="F62" s="223"/>
      <c r="G62" s="223"/>
      <c r="H62" s="223"/>
      <c r="I62" s="223"/>
      <c r="J62" s="223"/>
      <c r="K62" s="223"/>
      <c r="L62" s="223"/>
      <c r="M62" s="223"/>
      <c r="N62" s="223"/>
      <c r="O62" s="223"/>
      <c r="P62" s="223"/>
      <c r="Q62" s="223"/>
      <c r="R62" s="223"/>
      <c r="S62" s="223"/>
      <c r="T62" s="223"/>
      <c r="U62" s="223"/>
      <c r="Y62" s="223"/>
      <c r="Z62" s="223"/>
      <c r="AA62" s="223"/>
      <c r="AB62" s="223"/>
      <c r="AD62" s="223"/>
      <c r="AE62" s="223"/>
      <c r="AF62" s="223"/>
      <c r="AG62" s="223"/>
      <c r="AH62" s="223"/>
      <c r="AI62" s="226"/>
      <c r="AJ62" s="223"/>
      <c r="AK62" s="223"/>
      <c r="AL62" s="223"/>
      <c r="AM62" s="223"/>
      <c r="AN62" s="223"/>
      <c r="AO62" s="223"/>
      <c r="AP62" s="223"/>
      <c r="AQ62" s="223"/>
      <c r="AR62" s="223"/>
      <c r="AS62" s="223"/>
      <c r="AT62" s="223"/>
      <c r="AU62" s="223"/>
      <c r="AV62" s="223"/>
      <c r="AW62" s="223"/>
      <c r="AX62" s="223"/>
      <c r="AY62" s="226"/>
    </row>
    <row r="63" spans="2:51" s="217" customFormat="1" ht="17.25" customHeight="1" x14ac:dyDescent="0.2">
      <c r="B63" s="225" t="s">
        <v>359</v>
      </c>
      <c r="E63" s="223"/>
      <c r="F63" s="223"/>
      <c r="G63" s="223"/>
      <c r="H63" s="223"/>
      <c r="I63" s="223"/>
      <c r="J63" s="223"/>
      <c r="K63" s="223"/>
      <c r="L63" s="223"/>
      <c r="M63" s="223"/>
      <c r="N63" s="223"/>
      <c r="O63" s="223"/>
      <c r="P63" s="223"/>
      <c r="Q63" s="223"/>
      <c r="R63" s="223"/>
      <c r="S63" s="223"/>
      <c r="T63" s="223"/>
      <c r="U63" s="223"/>
      <c r="Y63" s="223"/>
      <c r="Z63" s="223"/>
      <c r="AA63" s="223"/>
      <c r="AB63" s="223"/>
      <c r="AD63" s="223"/>
      <c r="AE63" s="223"/>
      <c r="AF63" s="223"/>
      <c r="AG63" s="223"/>
      <c r="AH63" s="223"/>
      <c r="AI63" s="226"/>
      <c r="AJ63" s="223"/>
      <c r="AK63" s="223"/>
      <c r="AL63" s="223"/>
      <c r="AM63" s="223"/>
      <c r="AN63" s="223"/>
      <c r="AO63" s="223"/>
      <c r="AP63" s="223"/>
      <c r="AQ63" s="223"/>
      <c r="AR63" s="223"/>
      <c r="AS63" s="223"/>
      <c r="AT63" s="223"/>
      <c r="AU63" s="223"/>
      <c r="AV63" s="223"/>
      <c r="AW63" s="223"/>
      <c r="AX63" s="223"/>
      <c r="AY63" s="226"/>
    </row>
    <row r="64" spans="2:51" s="217" customFormat="1" ht="17.25" customHeight="1" x14ac:dyDescent="0.2"/>
    <row r="65" spans="2:54" s="217" customFormat="1" ht="17.25" customHeight="1" x14ac:dyDescent="0.2">
      <c r="B65" s="215" t="s">
        <v>360</v>
      </c>
      <c r="C65" s="215"/>
    </row>
    <row r="66" spans="2:54" s="217" customFormat="1" ht="17.25" customHeight="1" x14ac:dyDescent="0.2">
      <c r="B66" s="215"/>
      <c r="C66" s="215"/>
    </row>
    <row r="67" spans="2:54" s="217" customFormat="1" ht="17.25" customHeight="1" x14ac:dyDescent="0.2">
      <c r="B67" s="215" t="s">
        <v>361</v>
      </c>
      <c r="C67" s="215"/>
    </row>
    <row r="68" spans="2:54" s="217" customFormat="1" ht="17.25" customHeight="1" x14ac:dyDescent="0.2">
      <c r="B68" s="215" t="s">
        <v>332</v>
      </c>
      <c r="C68" s="215"/>
    </row>
    <row r="69" spans="2:54" s="217" customFormat="1" ht="17.25" customHeight="1" x14ac:dyDescent="0.2">
      <c r="B69" s="215"/>
      <c r="C69" s="215"/>
    </row>
    <row r="70" spans="2:54" s="217" customFormat="1" ht="17.25" customHeight="1" x14ac:dyDescent="0.2">
      <c r="B70" s="215" t="s">
        <v>362</v>
      </c>
      <c r="C70" s="215"/>
    </row>
    <row r="71" spans="2:54" s="217" customFormat="1" ht="17.25" customHeight="1" x14ac:dyDescent="0.2">
      <c r="B71" s="215" t="s">
        <v>334</v>
      </c>
      <c r="C71" s="215"/>
    </row>
    <row r="72" spans="2:54" s="217" customFormat="1" ht="17.25" customHeight="1" x14ac:dyDescent="0.2">
      <c r="B72" s="215"/>
      <c r="C72" s="215"/>
    </row>
    <row r="73" spans="2:54" s="217" customFormat="1" ht="17.25" customHeight="1" x14ac:dyDescent="0.2">
      <c r="B73" s="215" t="s">
        <v>363</v>
      </c>
      <c r="C73" s="215"/>
      <c r="D73" s="215"/>
    </row>
    <row r="74" spans="2:54" s="217" customFormat="1" ht="17.25" customHeight="1" x14ac:dyDescent="0.2">
      <c r="B74" s="215"/>
      <c r="C74" s="215"/>
      <c r="D74" s="215"/>
    </row>
    <row r="75" spans="2:54" s="217" customFormat="1" ht="17.25" customHeight="1" x14ac:dyDescent="0.2">
      <c r="B75" s="217" t="s">
        <v>364</v>
      </c>
      <c r="D75" s="215"/>
    </row>
    <row r="76" spans="2:54" s="217" customFormat="1" ht="17.25" customHeight="1" x14ac:dyDescent="0.2">
      <c r="B76" s="217" t="s">
        <v>337</v>
      </c>
      <c r="D76" s="215"/>
    </row>
    <row r="77" spans="2:54" s="217" customFormat="1" ht="17.25" customHeight="1" x14ac:dyDescent="0.2">
      <c r="B77" s="217" t="s">
        <v>338</v>
      </c>
    </row>
    <row r="78" spans="2:54" s="217" customFormat="1" ht="17.25" customHeight="1" x14ac:dyDescent="0.2"/>
    <row r="79" spans="2:54" s="217" customFormat="1" ht="17.25" customHeight="1" x14ac:dyDescent="0.2">
      <c r="B79" s="217" t="s">
        <v>365</v>
      </c>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row>
    <row r="80" spans="2:54" s="217" customFormat="1" ht="17.25" customHeight="1" x14ac:dyDescent="0.2">
      <c r="B80" s="228" t="s">
        <v>340</v>
      </c>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row>
    <row r="81" spans="2:2" ht="18.75" customHeight="1" x14ac:dyDescent="0.2">
      <c r="B81" s="229" t="s">
        <v>341</v>
      </c>
    </row>
    <row r="82" spans="2:2" ht="18.75" customHeight="1" x14ac:dyDescent="0.2">
      <c r="B82" s="228" t="s">
        <v>342</v>
      </c>
    </row>
    <row r="83" spans="2:2" ht="18.75" customHeight="1" x14ac:dyDescent="0.2">
      <c r="B83" s="229" t="s">
        <v>343</v>
      </c>
    </row>
    <row r="84" spans="2:2" ht="18.75" customHeight="1" x14ac:dyDescent="0.2">
      <c r="B84" s="228" t="s">
        <v>344</v>
      </c>
    </row>
    <row r="85" spans="2:2" ht="18.75" customHeight="1" x14ac:dyDescent="0.2">
      <c r="B85" s="228" t="s">
        <v>345</v>
      </c>
    </row>
    <row r="86" spans="2:2" ht="18.75" customHeight="1" x14ac:dyDescent="0.2">
      <c r="B86" s="228" t="s">
        <v>346</v>
      </c>
    </row>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sheetData>
  <mergeCells count="1">
    <mergeCell ref="F4:K5"/>
  </mergeCells>
  <phoneticPr fontId="1"/>
  <pageMargins left="0.70866141732283472" right="0.70866141732283472" top="0.74803149606299213" bottom="0.35433070866141736" header="0.31496062992125984" footer="0.31496062992125984"/>
  <pageSetup paperSize="9" scale="46"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BO150"/>
  <sheetViews>
    <sheetView showGridLines="0" view="pageBreakPreview" zoomScale="75" zoomScaleNormal="55" zoomScaleSheetLayoutView="75" workbookViewId="0">
      <selection activeCell="AA17" sqref="AA17"/>
    </sheetView>
  </sheetViews>
  <sheetFormatPr defaultColWidth="4.5" defaultRowHeight="14" x14ac:dyDescent="0.2"/>
  <cols>
    <col min="1" max="1" width="0.83203125" style="107" customWidth="1"/>
    <col min="2" max="2" width="5.75" style="107" customWidth="1"/>
    <col min="3" max="4" width="8.08203125" style="107" customWidth="1"/>
    <col min="5" max="8" width="3.25" style="107" hidden="1" customWidth="1"/>
    <col min="9" max="10" width="3.25" style="107" customWidth="1"/>
    <col min="11" max="62" width="5.75" style="107" customWidth="1"/>
    <col min="63" max="63" width="1.08203125" style="107" customWidth="1"/>
    <col min="64" max="16384" width="4.5" style="107"/>
  </cols>
  <sheetData>
    <row r="1" spans="2:67" s="87" customFormat="1" ht="20.25" customHeight="1" x14ac:dyDescent="0.2">
      <c r="C1" s="88" t="s">
        <v>107</v>
      </c>
      <c r="D1" s="88"/>
      <c r="E1" s="88"/>
      <c r="F1" s="88"/>
      <c r="G1" s="88"/>
      <c r="H1" s="88"/>
      <c r="I1" s="88"/>
      <c r="J1" s="88"/>
      <c r="M1" s="89" t="s">
        <v>108</v>
      </c>
      <c r="P1" s="88"/>
      <c r="Q1" s="88"/>
      <c r="R1" s="88"/>
      <c r="S1" s="88"/>
      <c r="T1" s="88"/>
      <c r="U1" s="88"/>
      <c r="V1" s="88"/>
      <c r="W1" s="88"/>
      <c r="AS1" s="90" t="s">
        <v>109</v>
      </c>
      <c r="AT1" s="264" t="s">
        <v>110</v>
      </c>
      <c r="AU1" s="265"/>
      <c r="AV1" s="265"/>
      <c r="AW1" s="265"/>
      <c r="AX1" s="265"/>
      <c r="AY1" s="265"/>
      <c r="AZ1" s="265"/>
      <c r="BA1" s="265"/>
      <c r="BB1" s="265"/>
      <c r="BC1" s="265"/>
      <c r="BD1" s="265"/>
      <c r="BE1" s="265"/>
      <c r="BF1" s="265"/>
      <c r="BG1" s="265"/>
      <c r="BH1" s="265"/>
      <c r="BI1" s="265"/>
      <c r="BJ1" s="90" t="s">
        <v>111</v>
      </c>
    </row>
    <row r="2" spans="2:67" s="91" customFormat="1" ht="20.25" customHeight="1" x14ac:dyDescent="0.2">
      <c r="J2" s="89"/>
      <c r="M2" s="89"/>
      <c r="N2" s="89"/>
      <c r="P2" s="90"/>
      <c r="Q2" s="90"/>
      <c r="R2" s="90"/>
      <c r="S2" s="90"/>
      <c r="T2" s="90"/>
      <c r="U2" s="90"/>
      <c r="V2" s="90"/>
      <c r="W2" s="90"/>
      <c r="AB2" s="90" t="s">
        <v>112</v>
      </c>
      <c r="AC2" s="266">
        <v>3</v>
      </c>
      <c r="AD2" s="266"/>
      <c r="AE2" s="90" t="s">
        <v>113</v>
      </c>
      <c r="AF2" s="267">
        <f>IF(AC2=0,"",YEAR(DATE(2018+AC2,1,1)))</f>
        <v>2021</v>
      </c>
      <c r="AG2" s="267"/>
      <c r="AH2" s="91" t="s">
        <v>114</v>
      </c>
      <c r="AI2" s="91" t="s">
        <v>115</v>
      </c>
      <c r="AJ2" s="266">
        <v>4</v>
      </c>
      <c r="AK2" s="266"/>
      <c r="AL2" s="91" t="s">
        <v>116</v>
      </c>
      <c r="AS2" s="90" t="s">
        <v>117</v>
      </c>
      <c r="AT2" s="266" t="s">
        <v>118</v>
      </c>
      <c r="AU2" s="266"/>
      <c r="AV2" s="266"/>
      <c r="AW2" s="266"/>
      <c r="AX2" s="266"/>
      <c r="AY2" s="266"/>
      <c r="AZ2" s="266"/>
      <c r="BA2" s="266"/>
      <c r="BB2" s="266"/>
      <c r="BC2" s="266"/>
      <c r="BD2" s="266"/>
      <c r="BE2" s="266"/>
      <c r="BF2" s="266"/>
      <c r="BG2" s="266"/>
      <c r="BH2" s="266"/>
      <c r="BI2" s="266"/>
      <c r="BJ2" s="90" t="s">
        <v>111</v>
      </c>
      <c r="BK2" s="90"/>
      <c r="BL2" s="90"/>
      <c r="BM2" s="90"/>
    </row>
    <row r="3" spans="2:67" s="91" customFormat="1" ht="20.25" customHeight="1" x14ac:dyDescent="0.2">
      <c r="J3" s="89"/>
      <c r="M3" s="89"/>
      <c r="O3" s="90"/>
      <c r="P3" s="90"/>
      <c r="Q3" s="90"/>
      <c r="R3" s="90"/>
      <c r="S3" s="90"/>
      <c r="T3" s="90"/>
      <c r="U3" s="90"/>
      <c r="AC3" s="92"/>
      <c r="AD3" s="92"/>
      <c r="AE3" s="92"/>
      <c r="AF3" s="93"/>
      <c r="AG3" s="92"/>
      <c r="BD3" s="94" t="s">
        <v>119</v>
      </c>
      <c r="BE3" s="257" t="s">
        <v>120</v>
      </c>
      <c r="BF3" s="258"/>
      <c r="BG3" s="258"/>
      <c r="BH3" s="259"/>
      <c r="BI3" s="90"/>
    </row>
    <row r="4" spans="2:67" s="91" customFormat="1" ht="20.25" customHeight="1" x14ac:dyDescent="0.2">
      <c r="J4" s="89"/>
      <c r="M4" s="89"/>
      <c r="O4" s="90"/>
      <c r="P4" s="90"/>
      <c r="Q4" s="90"/>
      <c r="R4" s="90"/>
      <c r="S4" s="90"/>
      <c r="T4" s="90"/>
      <c r="U4" s="90"/>
      <c r="AC4" s="92"/>
      <c r="AD4" s="92"/>
      <c r="AE4" s="92"/>
      <c r="AF4" s="93"/>
      <c r="AG4" s="92"/>
      <c r="BD4" s="94" t="s">
        <v>121</v>
      </c>
      <c r="BE4" s="257" t="s">
        <v>122</v>
      </c>
      <c r="BF4" s="258"/>
      <c r="BG4" s="258"/>
      <c r="BH4" s="259"/>
      <c r="BI4" s="90"/>
    </row>
    <row r="5" spans="2:67" s="91" customFormat="1" ht="9" customHeight="1" x14ac:dyDescent="0.2">
      <c r="J5" s="89"/>
      <c r="M5" s="89"/>
      <c r="O5" s="90"/>
      <c r="P5" s="90"/>
      <c r="Q5" s="90"/>
      <c r="R5" s="90"/>
      <c r="S5" s="90"/>
      <c r="T5" s="90"/>
      <c r="U5" s="90"/>
      <c r="AC5" s="95"/>
      <c r="AD5" s="95"/>
      <c r="AJ5" s="87"/>
      <c r="AK5" s="87"/>
      <c r="AL5" s="87"/>
      <c r="AM5" s="87"/>
      <c r="AN5" s="87"/>
      <c r="AO5" s="87"/>
      <c r="AP5" s="87"/>
      <c r="AQ5" s="87"/>
      <c r="AR5" s="87"/>
      <c r="AS5" s="87"/>
      <c r="AT5" s="87"/>
      <c r="AU5" s="87"/>
      <c r="AV5" s="87"/>
      <c r="AW5" s="87"/>
      <c r="AX5" s="87"/>
      <c r="AY5" s="87"/>
      <c r="AZ5" s="87"/>
      <c r="BA5" s="87"/>
      <c r="BB5" s="87"/>
      <c r="BC5" s="87"/>
      <c r="BD5" s="87"/>
      <c r="BE5" s="87"/>
      <c r="BF5" s="87"/>
      <c r="BG5" s="87"/>
      <c r="BH5" s="96"/>
      <c r="BI5" s="96"/>
    </row>
    <row r="6" spans="2:67" s="91" customFormat="1" ht="21" customHeight="1" x14ac:dyDescent="0.2">
      <c r="B6" s="88"/>
      <c r="C6" s="87"/>
      <c r="D6" s="87"/>
      <c r="E6" s="87"/>
      <c r="F6" s="87"/>
      <c r="G6" s="87"/>
      <c r="H6" s="87"/>
      <c r="I6" s="87"/>
      <c r="J6" s="87"/>
      <c r="K6" s="97"/>
      <c r="L6" s="97"/>
      <c r="M6" s="97"/>
      <c r="N6" s="98"/>
      <c r="O6" s="97"/>
      <c r="P6" s="97"/>
      <c r="Q6" s="97"/>
      <c r="AJ6" s="87"/>
      <c r="AK6" s="87"/>
      <c r="AL6" s="87"/>
      <c r="AM6" s="87"/>
      <c r="AN6" s="87"/>
      <c r="AO6" s="87" t="s">
        <v>123</v>
      </c>
      <c r="AP6" s="87"/>
      <c r="AQ6" s="87"/>
      <c r="AR6" s="87"/>
      <c r="AS6" s="87"/>
      <c r="AT6" s="87"/>
      <c r="AU6" s="87"/>
      <c r="AW6" s="99"/>
      <c r="AX6" s="99"/>
      <c r="AY6" s="100"/>
      <c r="AZ6" s="87"/>
      <c r="BA6" s="260">
        <v>40</v>
      </c>
      <c r="BB6" s="261"/>
      <c r="BC6" s="100" t="s">
        <v>124</v>
      </c>
      <c r="BD6" s="87"/>
      <c r="BE6" s="260">
        <v>160</v>
      </c>
      <c r="BF6" s="261"/>
      <c r="BG6" s="100" t="s">
        <v>125</v>
      </c>
      <c r="BH6" s="87"/>
      <c r="BI6" s="96"/>
    </row>
    <row r="7" spans="2:67" s="91" customFormat="1" ht="5.25" customHeight="1" x14ac:dyDescent="0.2">
      <c r="B7" s="88"/>
      <c r="C7" s="101"/>
      <c r="D7" s="101"/>
      <c r="E7" s="101"/>
      <c r="F7" s="101"/>
      <c r="G7" s="101"/>
      <c r="H7" s="101"/>
      <c r="I7" s="101"/>
      <c r="J7" s="97"/>
      <c r="K7" s="97"/>
      <c r="L7" s="97"/>
      <c r="M7" s="98"/>
      <c r="N7" s="97"/>
      <c r="O7" s="97"/>
      <c r="P7" s="97"/>
      <c r="Q7" s="97"/>
      <c r="AJ7" s="87"/>
      <c r="AK7" s="87"/>
      <c r="AL7" s="87"/>
      <c r="AM7" s="87"/>
      <c r="AN7" s="87"/>
      <c r="AO7" s="87"/>
      <c r="AP7" s="87"/>
      <c r="AQ7" s="87"/>
      <c r="AR7" s="87"/>
      <c r="AS7" s="87"/>
      <c r="AT7" s="87"/>
      <c r="AU7" s="87"/>
      <c r="AV7" s="87"/>
      <c r="AW7" s="87"/>
      <c r="AX7" s="87"/>
      <c r="AY7" s="87"/>
      <c r="AZ7" s="87"/>
      <c r="BA7" s="87"/>
      <c r="BB7" s="87"/>
      <c r="BC7" s="87"/>
      <c r="BD7" s="87"/>
      <c r="BE7" s="87"/>
      <c r="BF7" s="87"/>
      <c r="BG7" s="87"/>
      <c r="BH7" s="96"/>
      <c r="BI7" s="96"/>
    </row>
    <row r="8" spans="2:67" s="91" customFormat="1" ht="21" customHeight="1" x14ac:dyDescent="0.2">
      <c r="B8" s="102"/>
      <c r="C8" s="98"/>
      <c r="D8" s="98"/>
      <c r="E8" s="98"/>
      <c r="F8" s="98"/>
      <c r="G8" s="98"/>
      <c r="H8" s="98"/>
      <c r="I8" s="98"/>
      <c r="J8" s="97"/>
      <c r="K8" s="97"/>
      <c r="L8" s="97"/>
      <c r="M8" s="98"/>
      <c r="N8" s="97"/>
      <c r="O8" s="97"/>
      <c r="P8" s="97"/>
      <c r="Q8" s="97"/>
      <c r="AJ8" s="103"/>
      <c r="AK8" s="103"/>
      <c r="AL8" s="103"/>
      <c r="AM8" s="87"/>
      <c r="AN8" s="96"/>
      <c r="AO8" s="104"/>
      <c r="AP8" s="104"/>
      <c r="AQ8" s="88"/>
      <c r="AR8" s="99"/>
      <c r="AS8" s="99"/>
      <c r="AT8" s="99"/>
      <c r="AU8" s="105"/>
      <c r="AV8" s="105"/>
      <c r="AW8" s="87"/>
      <c r="AX8" s="99"/>
      <c r="AY8" s="99"/>
      <c r="AZ8" s="98"/>
      <c r="BA8" s="87"/>
      <c r="BB8" s="87" t="s">
        <v>126</v>
      </c>
      <c r="BC8" s="87"/>
      <c r="BD8" s="87"/>
      <c r="BE8" s="262">
        <f>DAY(EOMONTH(DATE(AF2,AJ2,1),0))</f>
        <v>30</v>
      </c>
      <c r="BF8" s="263"/>
      <c r="BG8" s="87" t="s">
        <v>127</v>
      </c>
      <c r="BH8" s="87"/>
      <c r="BI8" s="87"/>
      <c r="BM8" s="90"/>
      <c r="BN8" s="90"/>
      <c r="BO8" s="90"/>
    </row>
    <row r="9" spans="2:67" s="91" customFormat="1" ht="5.25" customHeight="1" x14ac:dyDescent="0.2">
      <c r="B9" s="102"/>
      <c r="C9" s="98"/>
      <c r="D9" s="98"/>
      <c r="E9" s="98"/>
      <c r="F9" s="98"/>
      <c r="G9" s="98"/>
      <c r="H9" s="98"/>
      <c r="I9" s="98"/>
      <c r="J9" s="97"/>
      <c r="K9" s="97"/>
      <c r="L9" s="97"/>
      <c r="M9" s="98"/>
      <c r="N9" s="97"/>
      <c r="O9" s="97"/>
      <c r="P9" s="97"/>
      <c r="Q9" s="97"/>
      <c r="AJ9" s="103"/>
      <c r="AK9" s="103"/>
      <c r="AL9" s="103"/>
      <c r="AM9" s="87"/>
      <c r="AN9" s="96"/>
      <c r="AO9" s="104"/>
      <c r="AP9" s="104"/>
      <c r="AQ9" s="88"/>
      <c r="AR9" s="99"/>
      <c r="AS9" s="99"/>
      <c r="AT9" s="99"/>
      <c r="AU9" s="105"/>
      <c r="AV9" s="105"/>
      <c r="AW9" s="87"/>
      <c r="AX9" s="99"/>
      <c r="AY9" s="99"/>
      <c r="AZ9" s="98"/>
      <c r="BA9" s="87"/>
      <c r="BB9" s="87"/>
      <c r="BC9" s="87"/>
      <c r="BD9" s="87"/>
      <c r="BE9" s="98"/>
      <c r="BF9" s="98"/>
      <c r="BG9" s="87"/>
      <c r="BH9" s="87"/>
      <c r="BI9" s="87"/>
      <c r="BM9" s="90"/>
      <c r="BN9" s="90"/>
      <c r="BO9" s="90"/>
    </row>
    <row r="10" spans="2:67" s="91" customFormat="1" ht="21" customHeight="1" x14ac:dyDescent="0.2">
      <c r="B10" s="102"/>
      <c r="C10" s="98"/>
      <c r="D10" s="98"/>
      <c r="E10" s="98"/>
      <c r="F10" s="98"/>
      <c r="G10" s="98"/>
      <c r="H10" s="98"/>
      <c r="I10" s="98"/>
      <c r="J10" s="97"/>
      <c r="K10" s="97"/>
      <c r="L10" s="97"/>
      <c r="M10" s="98"/>
      <c r="N10" s="97"/>
      <c r="O10" s="97"/>
      <c r="P10" s="97"/>
      <c r="Q10" s="97"/>
      <c r="AJ10" s="103"/>
      <c r="AK10" s="103"/>
      <c r="AL10" s="103"/>
      <c r="AM10" s="87"/>
      <c r="AN10" s="96"/>
      <c r="AO10" s="87" t="s">
        <v>128</v>
      </c>
      <c r="AP10" s="104"/>
      <c r="AQ10" s="87"/>
      <c r="AR10" s="88" t="s">
        <v>129</v>
      </c>
      <c r="AS10" s="87"/>
      <c r="AT10" s="87"/>
      <c r="AU10" s="87"/>
      <c r="AV10" s="87"/>
      <c r="AW10" s="87"/>
      <c r="AX10" s="101"/>
      <c r="AY10" s="101"/>
      <c r="AZ10" s="106" t="s">
        <v>130</v>
      </c>
      <c r="BA10" s="260">
        <v>20</v>
      </c>
      <c r="BB10" s="261"/>
      <c r="BC10" s="100" t="s">
        <v>131</v>
      </c>
      <c r="BD10" s="106" t="s">
        <v>132</v>
      </c>
      <c r="BE10" s="260">
        <v>30</v>
      </c>
      <c r="BF10" s="261"/>
      <c r="BG10" s="100" t="s">
        <v>131</v>
      </c>
      <c r="BH10" s="87"/>
      <c r="BI10" s="87"/>
      <c r="BM10" s="90"/>
      <c r="BN10" s="90"/>
      <c r="BO10" s="90"/>
    </row>
    <row r="11" spans="2:67" ht="5.25" customHeight="1" thickBot="1" x14ac:dyDescent="0.25">
      <c r="C11" s="108"/>
      <c r="D11" s="108"/>
      <c r="E11" s="108"/>
      <c r="F11" s="108"/>
      <c r="G11" s="108"/>
      <c r="H11" s="108"/>
      <c r="I11" s="108"/>
      <c r="J11" s="108"/>
      <c r="AC11" s="108"/>
      <c r="AT11" s="108"/>
      <c r="BK11" s="109"/>
      <c r="BL11" s="109"/>
      <c r="BM11" s="109"/>
    </row>
    <row r="12" spans="2:67" ht="21.65" customHeight="1" x14ac:dyDescent="0.2">
      <c r="B12" s="289" t="s">
        <v>133</v>
      </c>
      <c r="C12" s="277" t="s">
        <v>134</v>
      </c>
      <c r="D12" s="292"/>
      <c r="E12" s="110"/>
      <c r="F12" s="111"/>
      <c r="G12" s="110"/>
      <c r="H12" s="111"/>
      <c r="I12" s="295" t="s">
        <v>135</v>
      </c>
      <c r="J12" s="296"/>
      <c r="K12" s="301" t="s">
        <v>136</v>
      </c>
      <c r="L12" s="278"/>
      <c r="M12" s="278"/>
      <c r="N12" s="292"/>
      <c r="O12" s="301" t="s">
        <v>137</v>
      </c>
      <c r="P12" s="278"/>
      <c r="Q12" s="278"/>
      <c r="R12" s="278"/>
      <c r="S12" s="292"/>
      <c r="T12" s="112"/>
      <c r="U12" s="112"/>
      <c r="V12" s="113"/>
      <c r="W12" s="304" t="s">
        <v>138</v>
      </c>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268" t="str">
        <f>IF(BE3="４週","(10)1～4週目の勤務時間数合計","(10)1か月の勤務時間数　合計")</f>
        <v>(10)1～4週目の勤務時間数合計</v>
      </c>
      <c r="BC12" s="269"/>
      <c r="BD12" s="274" t="s">
        <v>139</v>
      </c>
      <c r="BE12" s="269"/>
      <c r="BF12" s="277" t="s">
        <v>140</v>
      </c>
      <c r="BG12" s="278"/>
      <c r="BH12" s="278"/>
      <c r="BI12" s="278"/>
      <c r="BJ12" s="279"/>
    </row>
    <row r="13" spans="2:67" ht="20.25" customHeight="1" x14ac:dyDescent="0.2">
      <c r="B13" s="290"/>
      <c r="C13" s="280"/>
      <c r="D13" s="293"/>
      <c r="E13" s="114"/>
      <c r="F13" s="115"/>
      <c r="G13" s="114"/>
      <c r="H13" s="115"/>
      <c r="I13" s="297"/>
      <c r="J13" s="298"/>
      <c r="K13" s="302"/>
      <c r="L13" s="281"/>
      <c r="M13" s="281"/>
      <c r="N13" s="293"/>
      <c r="O13" s="302"/>
      <c r="P13" s="281"/>
      <c r="Q13" s="281"/>
      <c r="R13" s="281"/>
      <c r="S13" s="293"/>
      <c r="T13" s="116"/>
      <c r="U13" s="116"/>
      <c r="V13" s="117"/>
      <c r="W13" s="286" t="s">
        <v>141</v>
      </c>
      <c r="X13" s="286"/>
      <c r="Y13" s="286"/>
      <c r="Z13" s="286"/>
      <c r="AA13" s="286"/>
      <c r="AB13" s="286"/>
      <c r="AC13" s="287"/>
      <c r="AD13" s="288" t="s">
        <v>142</v>
      </c>
      <c r="AE13" s="286"/>
      <c r="AF13" s="286"/>
      <c r="AG13" s="286"/>
      <c r="AH13" s="286"/>
      <c r="AI13" s="286"/>
      <c r="AJ13" s="287"/>
      <c r="AK13" s="288" t="s">
        <v>143</v>
      </c>
      <c r="AL13" s="286"/>
      <c r="AM13" s="286"/>
      <c r="AN13" s="286"/>
      <c r="AO13" s="286"/>
      <c r="AP13" s="286"/>
      <c r="AQ13" s="287"/>
      <c r="AR13" s="288" t="s">
        <v>144</v>
      </c>
      <c r="AS13" s="286"/>
      <c r="AT13" s="286"/>
      <c r="AU13" s="286"/>
      <c r="AV13" s="286"/>
      <c r="AW13" s="286"/>
      <c r="AX13" s="287"/>
      <c r="AY13" s="288" t="s">
        <v>145</v>
      </c>
      <c r="AZ13" s="286"/>
      <c r="BA13" s="286"/>
      <c r="BB13" s="270"/>
      <c r="BC13" s="271"/>
      <c r="BD13" s="275"/>
      <c r="BE13" s="271"/>
      <c r="BF13" s="280"/>
      <c r="BG13" s="281"/>
      <c r="BH13" s="281"/>
      <c r="BI13" s="281"/>
      <c r="BJ13" s="282"/>
    </row>
    <row r="14" spans="2:67" ht="20.25" customHeight="1" x14ac:dyDescent="0.2">
      <c r="B14" s="290"/>
      <c r="C14" s="280"/>
      <c r="D14" s="293"/>
      <c r="E14" s="114"/>
      <c r="F14" s="115"/>
      <c r="G14" s="114"/>
      <c r="H14" s="115"/>
      <c r="I14" s="297"/>
      <c r="J14" s="298"/>
      <c r="K14" s="302"/>
      <c r="L14" s="281"/>
      <c r="M14" s="281"/>
      <c r="N14" s="293"/>
      <c r="O14" s="302"/>
      <c r="P14" s="281"/>
      <c r="Q14" s="281"/>
      <c r="R14" s="281"/>
      <c r="S14" s="293"/>
      <c r="T14" s="116"/>
      <c r="U14" s="116"/>
      <c r="V14" s="117"/>
      <c r="W14" s="118">
        <v>1</v>
      </c>
      <c r="X14" s="119">
        <v>2</v>
      </c>
      <c r="Y14" s="119">
        <v>3</v>
      </c>
      <c r="Z14" s="119">
        <v>4</v>
      </c>
      <c r="AA14" s="119">
        <v>5</v>
      </c>
      <c r="AB14" s="119">
        <v>6</v>
      </c>
      <c r="AC14" s="120">
        <v>7</v>
      </c>
      <c r="AD14" s="121">
        <v>8</v>
      </c>
      <c r="AE14" s="119">
        <v>9</v>
      </c>
      <c r="AF14" s="119">
        <v>10</v>
      </c>
      <c r="AG14" s="119">
        <v>11</v>
      </c>
      <c r="AH14" s="119">
        <v>12</v>
      </c>
      <c r="AI14" s="119">
        <v>13</v>
      </c>
      <c r="AJ14" s="120">
        <v>14</v>
      </c>
      <c r="AK14" s="118">
        <v>15</v>
      </c>
      <c r="AL14" s="119">
        <v>16</v>
      </c>
      <c r="AM14" s="119">
        <v>17</v>
      </c>
      <c r="AN14" s="119">
        <v>18</v>
      </c>
      <c r="AO14" s="119">
        <v>19</v>
      </c>
      <c r="AP14" s="119">
        <v>20</v>
      </c>
      <c r="AQ14" s="120">
        <v>21</v>
      </c>
      <c r="AR14" s="121">
        <v>22</v>
      </c>
      <c r="AS14" s="119">
        <v>23</v>
      </c>
      <c r="AT14" s="119">
        <v>24</v>
      </c>
      <c r="AU14" s="119">
        <v>25</v>
      </c>
      <c r="AV14" s="119">
        <v>26</v>
      </c>
      <c r="AW14" s="119">
        <v>27</v>
      </c>
      <c r="AX14" s="120">
        <v>28</v>
      </c>
      <c r="AY14" s="121" t="str">
        <f>IF($BE$3="暦月",IF(DAY(DATE($AF$2,$AJ$2,29))=29,29,""),"")</f>
        <v/>
      </c>
      <c r="AZ14" s="119" t="str">
        <f>IF($BE$3="暦月",IF(DAY(DATE($AF$2,$AJ$2,30))=30,30,""),"")</f>
        <v/>
      </c>
      <c r="BA14" s="120" t="str">
        <f>IF($BE$3="暦月",IF(DAY(DATE($AF$2,$AJ$2,31))=31,31,""),"")</f>
        <v/>
      </c>
      <c r="BB14" s="270"/>
      <c r="BC14" s="271"/>
      <c r="BD14" s="275"/>
      <c r="BE14" s="271"/>
      <c r="BF14" s="280"/>
      <c r="BG14" s="281"/>
      <c r="BH14" s="281"/>
      <c r="BI14" s="281"/>
      <c r="BJ14" s="282"/>
    </row>
    <row r="15" spans="2:67" ht="20.25" hidden="1" customHeight="1" x14ac:dyDescent="0.2">
      <c r="B15" s="290"/>
      <c r="C15" s="280"/>
      <c r="D15" s="293"/>
      <c r="E15" s="114"/>
      <c r="F15" s="115"/>
      <c r="G15" s="114"/>
      <c r="H15" s="115"/>
      <c r="I15" s="297"/>
      <c r="J15" s="298"/>
      <c r="K15" s="302"/>
      <c r="L15" s="281"/>
      <c r="M15" s="281"/>
      <c r="N15" s="293"/>
      <c r="O15" s="302"/>
      <c r="P15" s="281"/>
      <c r="Q15" s="281"/>
      <c r="R15" s="281"/>
      <c r="S15" s="293"/>
      <c r="T15" s="116"/>
      <c r="U15" s="116"/>
      <c r="V15" s="117"/>
      <c r="W15" s="118">
        <f>WEEKDAY(DATE($AF$2,$AJ$2,1))</f>
        <v>5</v>
      </c>
      <c r="X15" s="119">
        <f>WEEKDAY(DATE($AF$2,$AJ$2,2))</f>
        <v>6</v>
      </c>
      <c r="Y15" s="119">
        <f>WEEKDAY(DATE($AF$2,$AJ$2,3))</f>
        <v>7</v>
      </c>
      <c r="Z15" s="119">
        <f>WEEKDAY(DATE($AF$2,$AJ$2,4))</f>
        <v>1</v>
      </c>
      <c r="AA15" s="119">
        <f>WEEKDAY(DATE($AF$2,$AJ$2,5))</f>
        <v>2</v>
      </c>
      <c r="AB15" s="119">
        <f>WEEKDAY(DATE($AF$2,$AJ$2,6))</f>
        <v>3</v>
      </c>
      <c r="AC15" s="120">
        <f>WEEKDAY(DATE($AF$2,$AJ$2,7))</f>
        <v>4</v>
      </c>
      <c r="AD15" s="121">
        <f>WEEKDAY(DATE($AF$2,$AJ$2,8))</f>
        <v>5</v>
      </c>
      <c r="AE15" s="119">
        <f>WEEKDAY(DATE($AF$2,$AJ$2,9))</f>
        <v>6</v>
      </c>
      <c r="AF15" s="119">
        <f>WEEKDAY(DATE($AF$2,$AJ$2,10))</f>
        <v>7</v>
      </c>
      <c r="AG15" s="119">
        <f>WEEKDAY(DATE($AF$2,$AJ$2,11))</f>
        <v>1</v>
      </c>
      <c r="AH15" s="119">
        <f>WEEKDAY(DATE($AF$2,$AJ$2,12))</f>
        <v>2</v>
      </c>
      <c r="AI15" s="119">
        <f>WEEKDAY(DATE($AF$2,$AJ$2,13))</f>
        <v>3</v>
      </c>
      <c r="AJ15" s="120">
        <f>WEEKDAY(DATE($AF$2,$AJ$2,14))</f>
        <v>4</v>
      </c>
      <c r="AK15" s="121">
        <f>WEEKDAY(DATE($AF$2,$AJ$2,15))</f>
        <v>5</v>
      </c>
      <c r="AL15" s="119">
        <f>WEEKDAY(DATE($AF$2,$AJ$2,16))</f>
        <v>6</v>
      </c>
      <c r="AM15" s="119">
        <f>WEEKDAY(DATE($AF$2,$AJ$2,17))</f>
        <v>7</v>
      </c>
      <c r="AN15" s="119">
        <f>WEEKDAY(DATE($AF$2,$AJ$2,18))</f>
        <v>1</v>
      </c>
      <c r="AO15" s="119">
        <f>WEEKDAY(DATE($AF$2,$AJ$2,19))</f>
        <v>2</v>
      </c>
      <c r="AP15" s="119">
        <f>WEEKDAY(DATE($AF$2,$AJ$2,20))</f>
        <v>3</v>
      </c>
      <c r="AQ15" s="120">
        <f>WEEKDAY(DATE($AF$2,$AJ$2,21))</f>
        <v>4</v>
      </c>
      <c r="AR15" s="121">
        <f>WEEKDAY(DATE($AF$2,$AJ$2,22))</f>
        <v>5</v>
      </c>
      <c r="AS15" s="119">
        <f>WEEKDAY(DATE($AF$2,$AJ$2,23))</f>
        <v>6</v>
      </c>
      <c r="AT15" s="119">
        <f>WEEKDAY(DATE($AF$2,$AJ$2,24))</f>
        <v>7</v>
      </c>
      <c r="AU15" s="119">
        <f>WEEKDAY(DATE($AF$2,$AJ$2,25))</f>
        <v>1</v>
      </c>
      <c r="AV15" s="119">
        <f>WEEKDAY(DATE($AF$2,$AJ$2,26))</f>
        <v>2</v>
      </c>
      <c r="AW15" s="119">
        <f>WEEKDAY(DATE($AF$2,$AJ$2,27))</f>
        <v>3</v>
      </c>
      <c r="AX15" s="120">
        <f>WEEKDAY(DATE($AF$2,$AJ$2,28))</f>
        <v>4</v>
      </c>
      <c r="AY15" s="121">
        <f>IF(AY14=29,WEEKDAY(DATE($AF$2,$AJ$2,29)),0)</f>
        <v>0</v>
      </c>
      <c r="AZ15" s="119">
        <f>IF(AZ14=30,WEEKDAY(DATE($AF$2,$AJ$2,30)),0)</f>
        <v>0</v>
      </c>
      <c r="BA15" s="120">
        <f>IF(BA14=31,WEEKDAY(DATE($AF$2,$AJ$2,31)),0)</f>
        <v>0</v>
      </c>
      <c r="BB15" s="270"/>
      <c r="BC15" s="271"/>
      <c r="BD15" s="275"/>
      <c r="BE15" s="271"/>
      <c r="BF15" s="280"/>
      <c r="BG15" s="281"/>
      <c r="BH15" s="281"/>
      <c r="BI15" s="281"/>
      <c r="BJ15" s="282"/>
    </row>
    <row r="16" spans="2:67" ht="20.25" customHeight="1" thickBot="1" x14ac:dyDescent="0.25">
      <c r="B16" s="291"/>
      <c r="C16" s="283"/>
      <c r="D16" s="294"/>
      <c r="E16" s="122"/>
      <c r="F16" s="123"/>
      <c r="G16" s="122"/>
      <c r="H16" s="123"/>
      <c r="I16" s="299"/>
      <c r="J16" s="300"/>
      <c r="K16" s="303"/>
      <c r="L16" s="284"/>
      <c r="M16" s="284"/>
      <c r="N16" s="294"/>
      <c r="O16" s="303"/>
      <c r="P16" s="284"/>
      <c r="Q16" s="284"/>
      <c r="R16" s="284"/>
      <c r="S16" s="294"/>
      <c r="T16" s="124"/>
      <c r="U16" s="124"/>
      <c r="V16" s="125"/>
      <c r="W16" s="126" t="str">
        <f>IF(W15=1,"日",IF(W15=2,"月",IF(W15=3,"火",IF(W15=4,"水",IF(W15=5,"木",IF(W15=6,"金","土"))))))</f>
        <v>木</v>
      </c>
      <c r="X16" s="127" t="str">
        <f t="shared" ref="X16:AX16" si="0">IF(X15=1,"日",IF(X15=2,"月",IF(X15=3,"火",IF(X15=4,"水",IF(X15=5,"木",IF(X15=6,"金","土"))))))</f>
        <v>金</v>
      </c>
      <c r="Y16" s="127" t="str">
        <f t="shared" si="0"/>
        <v>土</v>
      </c>
      <c r="Z16" s="127" t="str">
        <f t="shared" si="0"/>
        <v>日</v>
      </c>
      <c r="AA16" s="127" t="str">
        <f t="shared" si="0"/>
        <v>月</v>
      </c>
      <c r="AB16" s="127" t="str">
        <f t="shared" si="0"/>
        <v>火</v>
      </c>
      <c r="AC16" s="128" t="str">
        <f t="shared" si="0"/>
        <v>水</v>
      </c>
      <c r="AD16" s="129" t="str">
        <f>IF(AD15=1,"日",IF(AD15=2,"月",IF(AD15=3,"火",IF(AD15=4,"水",IF(AD15=5,"木",IF(AD15=6,"金","土"))))))</f>
        <v>木</v>
      </c>
      <c r="AE16" s="127" t="str">
        <f t="shared" si="0"/>
        <v>金</v>
      </c>
      <c r="AF16" s="127" t="str">
        <f t="shared" si="0"/>
        <v>土</v>
      </c>
      <c r="AG16" s="127" t="str">
        <f t="shared" si="0"/>
        <v>日</v>
      </c>
      <c r="AH16" s="127" t="str">
        <f t="shared" si="0"/>
        <v>月</v>
      </c>
      <c r="AI16" s="127" t="str">
        <f t="shared" si="0"/>
        <v>火</v>
      </c>
      <c r="AJ16" s="128" t="str">
        <f t="shared" si="0"/>
        <v>水</v>
      </c>
      <c r="AK16" s="129" t="str">
        <f>IF(AK15=1,"日",IF(AK15=2,"月",IF(AK15=3,"火",IF(AK15=4,"水",IF(AK15=5,"木",IF(AK15=6,"金","土"))))))</f>
        <v>木</v>
      </c>
      <c r="AL16" s="127" t="str">
        <f t="shared" si="0"/>
        <v>金</v>
      </c>
      <c r="AM16" s="127" t="str">
        <f t="shared" si="0"/>
        <v>土</v>
      </c>
      <c r="AN16" s="127" t="str">
        <f t="shared" si="0"/>
        <v>日</v>
      </c>
      <c r="AO16" s="127" t="str">
        <f t="shared" si="0"/>
        <v>月</v>
      </c>
      <c r="AP16" s="127" t="str">
        <f t="shared" si="0"/>
        <v>火</v>
      </c>
      <c r="AQ16" s="128" t="str">
        <f t="shared" si="0"/>
        <v>水</v>
      </c>
      <c r="AR16" s="129" t="str">
        <f>IF(AR15=1,"日",IF(AR15=2,"月",IF(AR15=3,"火",IF(AR15=4,"水",IF(AR15=5,"木",IF(AR15=6,"金","土"))))))</f>
        <v>木</v>
      </c>
      <c r="AS16" s="127" t="str">
        <f t="shared" si="0"/>
        <v>金</v>
      </c>
      <c r="AT16" s="127" t="str">
        <f t="shared" si="0"/>
        <v>土</v>
      </c>
      <c r="AU16" s="127" t="str">
        <f t="shared" si="0"/>
        <v>日</v>
      </c>
      <c r="AV16" s="127" t="str">
        <f t="shared" si="0"/>
        <v>月</v>
      </c>
      <c r="AW16" s="127" t="str">
        <f t="shared" si="0"/>
        <v>火</v>
      </c>
      <c r="AX16" s="128" t="str">
        <f t="shared" si="0"/>
        <v>水</v>
      </c>
      <c r="AY16" s="127" t="str">
        <f>IF(AY15=1,"日",IF(AY15=2,"月",IF(AY15=3,"火",IF(AY15=4,"水",IF(AY15=5,"木",IF(AY15=6,"金",IF(AY15=0,"","土")))))))</f>
        <v/>
      </c>
      <c r="AZ16" s="127" t="str">
        <f>IF(AZ15=1,"日",IF(AZ15=2,"月",IF(AZ15=3,"火",IF(AZ15=4,"水",IF(AZ15=5,"木",IF(AZ15=6,"金",IF(AZ15=0,"","土")))))))</f>
        <v/>
      </c>
      <c r="BA16" s="127" t="str">
        <f>IF(BA15=1,"日",IF(BA15=2,"月",IF(BA15=3,"火",IF(BA15=4,"水",IF(BA15=5,"木",IF(BA15=6,"金",IF(BA15=0,"","土")))))))</f>
        <v/>
      </c>
      <c r="BB16" s="272"/>
      <c r="BC16" s="273"/>
      <c r="BD16" s="276"/>
      <c r="BE16" s="273"/>
      <c r="BF16" s="283"/>
      <c r="BG16" s="284"/>
      <c r="BH16" s="284"/>
      <c r="BI16" s="284"/>
      <c r="BJ16" s="285"/>
    </row>
    <row r="17" spans="2:62" ht="20.25" customHeight="1" x14ac:dyDescent="0.2">
      <c r="B17" s="317">
        <f>B15+1</f>
        <v>1</v>
      </c>
      <c r="C17" s="336" t="s">
        <v>146</v>
      </c>
      <c r="D17" s="337"/>
      <c r="E17" s="130"/>
      <c r="F17" s="131"/>
      <c r="G17" s="130"/>
      <c r="H17" s="131"/>
      <c r="I17" s="338" t="s">
        <v>147</v>
      </c>
      <c r="J17" s="339"/>
      <c r="K17" s="340" t="s">
        <v>148</v>
      </c>
      <c r="L17" s="341"/>
      <c r="M17" s="341"/>
      <c r="N17" s="337"/>
      <c r="O17" s="342" t="s">
        <v>149</v>
      </c>
      <c r="P17" s="343"/>
      <c r="Q17" s="343"/>
      <c r="R17" s="343"/>
      <c r="S17" s="344"/>
      <c r="T17" s="132" t="s">
        <v>150</v>
      </c>
      <c r="U17" s="133"/>
      <c r="V17" s="134"/>
      <c r="W17" s="135" t="s">
        <v>151</v>
      </c>
      <c r="X17" s="136" t="s">
        <v>151</v>
      </c>
      <c r="Y17" s="136" t="s">
        <v>152</v>
      </c>
      <c r="Z17" s="136"/>
      <c r="AA17" s="136"/>
      <c r="AB17" s="136" t="s">
        <v>151</v>
      </c>
      <c r="AC17" s="137" t="s">
        <v>151</v>
      </c>
      <c r="AD17" s="135" t="s">
        <v>151</v>
      </c>
      <c r="AE17" s="136" t="s">
        <v>151</v>
      </c>
      <c r="AF17" s="136" t="s">
        <v>151</v>
      </c>
      <c r="AG17" s="136"/>
      <c r="AH17" s="136"/>
      <c r="AI17" s="136" t="s">
        <v>151</v>
      </c>
      <c r="AJ17" s="137" t="s">
        <v>151</v>
      </c>
      <c r="AK17" s="135" t="s">
        <v>151</v>
      </c>
      <c r="AL17" s="136" t="s">
        <v>151</v>
      </c>
      <c r="AM17" s="136" t="s">
        <v>151</v>
      </c>
      <c r="AN17" s="136"/>
      <c r="AO17" s="136"/>
      <c r="AP17" s="136" t="s">
        <v>151</v>
      </c>
      <c r="AQ17" s="137" t="s">
        <v>151</v>
      </c>
      <c r="AR17" s="135" t="s">
        <v>151</v>
      </c>
      <c r="AS17" s="136" t="s">
        <v>151</v>
      </c>
      <c r="AT17" s="136" t="s">
        <v>151</v>
      </c>
      <c r="AU17" s="136"/>
      <c r="AV17" s="136"/>
      <c r="AW17" s="136" t="s">
        <v>151</v>
      </c>
      <c r="AX17" s="137" t="s">
        <v>151</v>
      </c>
      <c r="AY17" s="135"/>
      <c r="AZ17" s="136"/>
      <c r="BA17" s="136"/>
      <c r="BB17" s="345"/>
      <c r="BC17" s="346"/>
      <c r="BD17" s="306"/>
      <c r="BE17" s="307"/>
      <c r="BF17" s="308"/>
      <c r="BG17" s="309"/>
      <c r="BH17" s="309"/>
      <c r="BI17" s="309"/>
      <c r="BJ17" s="310"/>
    </row>
    <row r="18" spans="2:62" ht="20.25" customHeight="1" x14ac:dyDescent="0.2">
      <c r="B18" s="318"/>
      <c r="C18" s="321"/>
      <c r="D18" s="322"/>
      <c r="E18" s="138"/>
      <c r="F18" s="139" t="str">
        <f>C17</f>
        <v>管理者</v>
      </c>
      <c r="G18" s="138"/>
      <c r="H18" s="139" t="str">
        <f>I17</f>
        <v>A</v>
      </c>
      <c r="I18" s="325"/>
      <c r="J18" s="326"/>
      <c r="K18" s="329"/>
      <c r="L18" s="330"/>
      <c r="M18" s="330"/>
      <c r="N18" s="322"/>
      <c r="O18" s="331"/>
      <c r="P18" s="332"/>
      <c r="Q18" s="332"/>
      <c r="R18" s="332"/>
      <c r="S18" s="333"/>
      <c r="T18" s="140" t="s">
        <v>153</v>
      </c>
      <c r="U18" s="141"/>
      <c r="V18" s="142"/>
      <c r="W18" s="143">
        <f>IF(W17="","",VLOOKUP(W17,'別紙１-１【記載例】シフト記号表（勤務時間帯）'!$C$6:$L$47,10,FALSE))</f>
        <v>8</v>
      </c>
      <c r="X18" s="144">
        <f>IF(X17="","",VLOOKUP(X17,'別紙１-１【記載例】シフト記号表（勤務時間帯）'!$C$6:$L$47,10,FALSE))</f>
        <v>8</v>
      </c>
      <c r="Y18" s="144">
        <f>IF(Y17="","",VLOOKUP(Y17,'別紙１-１【記載例】シフト記号表（勤務時間帯）'!$C$6:$L$47,10,FALSE))</f>
        <v>8</v>
      </c>
      <c r="Z18" s="144" t="str">
        <f>IF(Z17="","",VLOOKUP(Z17,'別紙１-１【記載例】シフト記号表（勤務時間帯）'!$C$6:$L$47,10,FALSE))</f>
        <v/>
      </c>
      <c r="AA18" s="144" t="str">
        <f>IF(AA17="","",VLOOKUP(AA17,'別紙１-１【記載例】シフト記号表（勤務時間帯）'!$C$6:$L$47,10,FALSE))</f>
        <v/>
      </c>
      <c r="AB18" s="144">
        <f>IF(AB17="","",VLOOKUP(AB17,'別紙１-１【記載例】シフト記号表（勤務時間帯）'!$C$6:$L$47,10,FALSE))</f>
        <v>8</v>
      </c>
      <c r="AC18" s="145">
        <f>IF(AC17="","",VLOOKUP(AC17,'別紙１-１【記載例】シフト記号表（勤務時間帯）'!$C$6:$L$47,10,FALSE))</f>
        <v>8</v>
      </c>
      <c r="AD18" s="143">
        <f>IF(AD17="","",VLOOKUP(AD17,'別紙１-１【記載例】シフト記号表（勤務時間帯）'!$C$6:$L$47,10,FALSE))</f>
        <v>8</v>
      </c>
      <c r="AE18" s="144">
        <f>IF(AE17="","",VLOOKUP(AE17,'別紙１-１【記載例】シフト記号表（勤務時間帯）'!$C$6:$L$47,10,FALSE))</f>
        <v>8</v>
      </c>
      <c r="AF18" s="144">
        <f>IF(AF17="","",VLOOKUP(AF17,'別紙１-１【記載例】シフト記号表（勤務時間帯）'!$C$6:$L$47,10,FALSE))</f>
        <v>8</v>
      </c>
      <c r="AG18" s="144" t="str">
        <f>IF(AG17="","",VLOOKUP(AG17,'別紙１-１【記載例】シフト記号表（勤務時間帯）'!$C$6:$L$47,10,FALSE))</f>
        <v/>
      </c>
      <c r="AH18" s="144" t="str">
        <f>IF(AH17="","",VLOOKUP(AH17,'別紙１-１【記載例】シフト記号表（勤務時間帯）'!$C$6:$L$47,10,FALSE))</f>
        <v/>
      </c>
      <c r="AI18" s="144">
        <f>IF(AI17="","",VLOOKUP(AI17,'別紙１-１【記載例】シフト記号表（勤務時間帯）'!$C$6:$L$47,10,FALSE))</f>
        <v>8</v>
      </c>
      <c r="AJ18" s="145">
        <f>IF(AJ17="","",VLOOKUP(AJ17,'別紙１-１【記載例】シフト記号表（勤務時間帯）'!$C$6:$L$47,10,FALSE))</f>
        <v>8</v>
      </c>
      <c r="AK18" s="143">
        <f>IF(AK17="","",VLOOKUP(AK17,'別紙１-１【記載例】シフト記号表（勤務時間帯）'!$C$6:$L$47,10,FALSE))</f>
        <v>8</v>
      </c>
      <c r="AL18" s="144">
        <f>IF(AL17="","",VLOOKUP(AL17,'別紙１-１【記載例】シフト記号表（勤務時間帯）'!$C$6:$L$47,10,FALSE))</f>
        <v>8</v>
      </c>
      <c r="AM18" s="144">
        <f>IF(AM17="","",VLOOKUP(AM17,'別紙１-１【記載例】シフト記号表（勤務時間帯）'!$C$6:$L$47,10,FALSE))</f>
        <v>8</v>
      </c>
      <c r="AN18" s="144" t="str">
        <f>IF(AN17="","",VLOOKUP(AN17,'別紙１-１【記載例】シフト記号表（勤務時間帯）'!$C$6:$L$47,10,FALSE))</f>
        <v/>
      </c>
      <c r="AO18" s="144" t="str">
        <f>IF(AO17="","",VLOOKUP(AO17,'別紙１-１【記載例】シフト記号表（勤務時間帯）'!$C$6:$L$47,10,FALSE))</f>
        <v/>
      </c>
      <c r="AP18" s="144">
        <f>IF(AP17="","",VLOOKUP(AP17,'別紙１-１【記載例】シフト記号表（勤務時間帯）'!$C$6:$L$47,10,FALSE))</f>
        <v>8</v>
      </c>
      <c r="AQ18" s="145">
        <f>IF(AQ17="","",VLOOKUP(AQ17,'別紙１-１【記載例】シフト記号表（勤務時間帯）'!$C$6:$L$47,10,FALSE))</f>
        <v>8</v>
      </c>
      <c r="AR18" s="143">
        <f>IF(AR17="","",VLOOKUP(AR17,'別紙１-１【記載例】シフト記号表（勤務時間帯）'!$C$6:$L$47,10,FALSE))</f>
        <v>8</v>
      </c>
      <c r="AS18" s="144">
        <f>IF(AS17="","",VLOOKUP(AS17,'別紙１-１【記載例】シフト記号表（勤務時間帯）'!$C$6:$L$47,10,FALSE))</f>
        <v>8</v>
      </c>
      <c r="AT18" s="144">
        <f>IF(AT17="","",VLOOKUP(AT17,'別紙１-１【記載例】シフト記号表（勤務時間帯）'!$C$6:$L$47,10,FALSE))</f>
        <v>8</v>
      </c>
      <c r="AU18" s="144" t="str">
        <f>IF(AU17="","",VLOOKUP(AU17,'別紙１-１【記載例】シフト記号表（勤務時間帯）'!$C$6:$L$47,10,FALSE))</f>
        <v/>
      </c>
      <c r="AV18" s="144" t="str">
        <f>IF(AV17="","",VLOOKUP(AV17,'別紙１-１【記載例】シフト記号表（勤務時間帯）'!$C$6:$L$47,10,FALSE))</f>
        <v/>
      </c>
      <c r="AW18" s="144">
        <f>IF(AW17="","",VLOOKUP(AW17,'別紙１-１【記載例】シフト記号表（勤務時間帯）'!$C$6:$L$47,10,FALSE))</f>
        <v>8</v>
      </c>
      <c r="AX18" s="145">
        <f>IF(AX17="","",VLOOKUP(AX17,'別紙１-１【記載例】シフト記号表（勤務時間帯）'!$C$6:$L$47,10,FALSE))</f>
        <v>8</v>
      </c>
      <c r="AY18" s="143" t="str">
        <f>IF(AY17="","",VLOOKUP(AY17,'別紙１-１【記載例】シフト記号表（勤務時間帯）'!$C$6:$L$47,10,FALSE))</f>
        <v/>
      </c>
      <c r="AZ18" s="144" t="str">
        <f>IF(AZ17="","",VLOOKUP(AZ17,'別紙１-１【記載例】シフト記号表（勤務時間帯）'!$C$6:$L$47,10,FALSE))</f>
        <v/>
      </c>
      <c r="BA18" s="144" t="str">
        <f>IF(BA17="","",VLOOKUP(BA17,'別紙１-１【記載例】シフト記号表（勤務時間帯）'!$C$6:$L$47,10,FALSE))</f>
        <v/>
      </c>
      <c r="BB18" s="314">
        <f>IF($BE$3="４週",SUM(W18:AX18),IF($BE$3="暦月",SUM(W18:BA18),""))</f>
        <v>160</v>
      </c>
      <c r="BC18" s="315"/>
      <c r="BD18" s="316">
        <f>IF($BE$3="４週",BB18/4,IF($BE$3="暦月",(BB18/($BE$8/7)),""))</f>
        <v>40</v>
      </c>
      <c r="BE18" s="315"/>
      <c r="BF18" s="311"/>
      <c r="BG18" s="312"/>
      <c r="BH18" s="312"/>
      <c r="BI18" s="312"/>
      <c r="BJ18" s="313"/>
    </row>
    <row r="19" spans="2:62" ht="20.25" customHeight="1" x14ac:dyDescent="0.2">
      <c r="B19" s="317">
        <f>B17+1</f>
        <v>2</v>
      </c>
      <c r="C19" s="319" t="s">
        <v>154</v>
      </c>
      <c r="D19" s="320"/>
      <c r="E19" s="146"/>
      <c r="F19" s="147"/>
      <c r="G19" s="146"/>
      <c r="H19" s="147"/>
      <c r="I19" s="323" t="s">
        <v>147</v>
      </c>
      <c r="J19" s="324"/>
      <c r="K19" s="327" t="s">
        <v>154</v>
      </c>
      <c r="L19" s="328"/>
      <c r="M19" s="328"/>
      <c r="N19" s="320"/>
      <c r="O19" s="331" t="s">
        <v>155</v>
      </c>
      <c r="P19" s="332"/>
      <c r="Q19" s="332"/>
      <c r="R19" s="332"/>
      <c r="S19" s="333"/>
      <c r="T19" s="148" t="s">
        <v>150</v>
      </c>
      <c r="U19" s="149"/>
      <c r="V19" s="150"/>
      <c r="W19" s="151" t="s">
        <v>151</v>
      </c>
      <c r="X19" s="152" t="s">
        <v>151</v>
      </c>
      <c r="Y19" s="152" t="s">
        <v>151</v>
      </c>
      <c r="Z19" s="152"/>
      <c r="AA19" s="152"/>
      <c r="AB19" s="152" t="s">
        <v>151</v>
      </c>
      <c r="AC19" s="153" t="s">
        <v>151</v>
      </c>
      <c r="AD19" s="151" t="s">
        <v>151</v>
      </c>
      <c r="AE19" s="152" t="s">
        <v>151</v>
      </c>
      <c r="AF19" s="152" t="s">
        <v>151</v>
      </c>
      <c r="AG19" s="152"/>
      <c r="AH19" s="152"/>
      <c r="AI19" s="152" t="s">
        <v>151</v>
      </c>
      <c r="AJ19" s="153" t="s">
        <v>151</v>
      </c>
      <c r="AK19" s="151" t="s">
        <v>151</v>
      </c>
      <c r="AL19" s="152" t="s">
        <v>151</v>
      </c>
      <c r="AM19" s="152" t="s">
        <v>151</v>
      </c>
      <c r="AN19" s="152"/>
      <c r="AO19" s="152"/>
      <c r="AP19" s="152" t="s">
        <v>151</v>
      </c>
      <c r="AQ19" s="153" t="s">
        <v>151</v>
      </c>
      <c r="AR19" s="151" t="s">
        <v>151</v>
      </c>
      <c r="AS19" s="152" t="s">
        <v>151</v>
      </c>
      <c r="AT19" s="152" t="s">
        <v>151</v>
      </c>
      <c r="AU19" s="152"/>
      <c r="AV19" s="152"/>
      <c r="AW19" s="152" t="s">
        <v>151</v>
      </c>
      <c r="AX19" s="153" t="s">
        <v>151</v>
      </c>
      <c r="AY19" s="151"/>
      <c r="AZ19" s="152"/>
      <c r="BA19" s="154"/>
      <c r="BB19" s="334"/>
      <c r="BC19" s="335"/>
      <c r="BD19" s="347"/>
      <c r="BE19" s="348"/>
      <c r="BF19" s="349"/>
      <c r="BG19" s="350"/>
      <c r="BH19" s="350"/>
      <c r="BI19" s="350"/>
      <c r="BJ19" s="351"/>
    </row>
    <row r="20" spans="2:62" ht="20.25" customHeight="1" x14ac:dyDescent="0.2">
      <c r="B20" s="318"/>
      <c r="C20" s="321"/>
      <c r="D20" s="322"/>
      <c r="E20" s="138"/>
      <c r="F20" s="139" t="str">
        <f>C19</f>
        <v>医師</v>
      </c>
      <c r="G20" s="138"/>
      <c r="H20" s="139" t="str">
        <f>I19</f>
        <v>A</v>
      </c>
      <c r="I20" s="325"/>
      <c r="J20" s="326"/>
      <c r="K20" s="329"/>
      <c r="L20" s="330"/>
      <c r="M20" s="330"/>
      <c r="N20" s="322"/>
      <c r="O20" s="331"/>
      <c r="P20" s="332"/>
      <c r="Q20" s="332"/>
      <c r="R20" s="332"/>
      <c r="S20" s="333"/>
      <c r="T20" s="140" t="s">
        <v>153</v>
      </c>
      <c r="U20" s="141"/>
      <c r="V20" s="142"/>
      <c r="W20" s="143">
        <f>IF(W19="","",VLOOKUP(W19,'別紙１-１【記載例】シフト記号表（勤務時間帯）'!$C$6:$L$47,10,FALSE))</f>
        <v>8</v>
      </c>
      <c r="X20" s="144">
        <f>IF(X19="","",VLOOKUP(X19,'別紙１-１【記載例】シフト記号表（勤務時間帯）'!$C$6:$L$47,10,FALSE))</f>
        <v>8</v>
      </c>
      <c r="Y20" s="144">
        <f>IF(Y19="","",VLOOKUP(Y19,'別紙１-１【記載例】シフト記号表（勤務時間帯）'!$C$6:$L$47,10,FALSE))</f>
        <v>8</v>
      </c>
      <c r="Z20" s="144" t="str">
        <f>IF(Z19="","",VLOOKUP(Z19,'別紙１-１【記載例】シフト記号表（勤務時間帯）'!$C$6:$L$47,10,FALSE))</f>
        <v/>
      </c>
      <c r="AA20" s="144" t="str">
        <f>IF(AA19="","",VLOOKUP(AA19,'別紙１-１【記載例】シフト記号表（勤務時間帯）'!$C$6:$L$47,10,FALSE))</f>
        <v/>
      </c>
      <c r="AB20" s="144">
        <f>IF(AB19="","",VLOOKUP(AB19,'別紙１-１【記載例】シフト記号表（勤務時間帯）'!$C$6:$L$47,10,FALSE))</f>
        <v>8</v>
      </c>
      <c r="AC20" s="145">
        <f>IF(AC19="","",VLOOKUP(AC19,'別紙１-１【記載例】シフト記号表（勤務時間帯）'!$C$6:$L$47,10,FALSE))</f>
        <v>8</v>
      </c>
      <c r="AD20" s="143">
        <f>IF(AD19="","",VLOOKUP(AD19,'別紙１-１【記載例】シフト記号表（勤務時間帯）'!$C$6:$L$47,10,FALSE))</f>
        <v>8</v>
      </c>
      <c r="AE20" s="144">
        <f>IF(AE19="","",VLOOKUP(AE19,'別紙１-１【記載例】シフト記号表（勤務時間帯）'!$C$6:$L$47,10,FALSE))</f>
        <v>8</v>
      </c>
      <c r="AF20" s="144">
        <f>IF(AF19="","",VLOOKUP(AF19,'別紙１-１【記載例】シフト記号表（勤務時間帯）'!$C$6:$L$47,10,FALSE))</f>
        <v>8</v>
      </c>
      <c r="AG20" s="144" t="str">
        <f>IF(AG19="","",VLOOKUP(AG19,'別紙１-１【記載例】シフト記号表（勤務時間帯）'!$C$6:$L$47,10,FALSE))</f>
        <v/>
      </c>
      <c r="AH20" s="144" t="str">
        <f>IF(AH19="","",VLOOKUP(AH19,'別紙１-１【記載例】シフト記号表（勤務時間帯）'!$C$6:$L$47,10,FALSE))</f>
        <v/>
      </c>
      <c r="AI20" s="144">
        <f>IF(AI19="","",VLOOKUP(AI19,'別紙１-１【記載例】シフト記号表（勤務時間帯）'!$C$6:$L$47,10,FALSE))</f>
        <v>8</v>
      </c>
      <c r="AJ20" s="145">
        <f>IF(AJ19="","",VLOOKUP(AJ19,'別紙１-１【記載例】シフト記号表（勤務時間帯）'!$C$6:$L$47,10,FALSE))</f>
        <v>8</v>
      </c>
      <c r="AK20" s="143">
        <f>IF(AK19="","",VLOOKUP(AK19,'別紙１-１【記載例】シフト記号表（勤務時間帯）'!$C$6:$L$47,10,FALSE))</f>
        <v>8</v>
      </c>
      <c r="AL20" s="144">
        <f>IF(AL19="","",VLOOKUP(AL19,'別紙１-１【記載例】シフト記号表（勤務時間帯）'!$C$6:$L$47,10,FALSE))</f>
        <v>8</v>
      </c>
      <c r="AM20" s="144">
        <f>IF(AM19="","",VLOOKUP(AM19,'別紙１-１【記載例】シフト記号表（勤務時間帯）'!$C$6:$L$47,10,FALSE))</f>
        <v>8</v>
      </c>
      <c r="AN20" s="144" t="str">
        <f>IF(AN19="","",VLOOKUP(AN19,'別紙１-１【記載例】シフト記号表（勤務時間帯）'!$C$6:$L$47,10,FALSE))</f>
        <v/>
      </c>
      <c r="AO20" s="144" t="str">
        <f>IF(AO19="","",VLOOKUP(AO19,'別紙１-１【記載例】シフト記号表（勤務時間帯）'!$C$6:$L$47,10,FALSE))</f>
        <v/>
      </c>
      <c r="AP20" s="144">
        <f>IF(AP19="","",VLOOKUP(AP19,'別紙１-１【記載例】シフト記号表（勤務時間帯）'!$C$6:$L$47,10,FALSE))</f>
        <v>8</v>
      </c>
      <c r="AQ20" s="145">
        <f>IF(AQ19="","",VLOOKUP(AQ19,'別紙１-１【記載例】シフト記号表（勤務時間帯）'!$C$6:$L$47,10,FALSE))</f>
        <v>8</v>
      </c>
      <c r="AR20" s="143">
        <f>IF(AR19="","",VLOOKUP(AR19,'別紙１-１【記載例】シフト記号表（勤務時間帯）'!$C$6:$L$47,10,FALSE))</f>
        <v>8</v>
      </c>
      <c r="AS20" s="144">
        <f>IF(AS19="","",VLOOKUP(AS19,'別紙１-１【記載例】シフト記号表（勤務時間帯）'!$C$6:$L$47,10,FALSE))</f>
        <v>8</v>
      </c>
      <c r="AT20" s="144">
        <f>IF(AT19="","",VLOOKUP(AT19,'別紙１-１【記載例】シフト記号表（勤務時間帯）'!$C$6:$L$47,10,FALSE))</f>
        <v>8</v>
      </c>
      <c r="AU20" s="144" t="str">
        <f>IF(AU19="","",VLOOKUP(AU19,'別紙１-１【記載例】シフト記号表（勤務時間帯）'!$C$6:$L$47,10,FALSE))</f>
        <v/>
      </c>
      <c r="AV20" s="144" t="str">
        <f>IF(AV19="","",VLOOKUP(AV19,'別紙１-１【記載例】シフト記号表（勤務時間帯）'!$C$6:$L$47,10,FALSE))</f>
        <v/>
      </c>
      <c r="AW20" s="144">
        <f>IF(AW19="","",VLOOKUP(AW19,'別紙１-１【記載例】シフト記号表（勤務時間帯）'!$C$6:$L$47,10,FALSE))</f>
        <v>8</v>
      </c>
      <c r="AX20" s="145">
        <f>IF(AX19="","",VLOOKUP(AX19,'別紙１-１【記載例】シフト記号表（勤務時間帯）'!$C$6:$L$47,10,FALSE))</f>
        <v>8</v>
      </c>
      <c r="AY20" s="143" t="str">
        <f>IF(AY19="","",VLOOKUP(AY19,'別紙１-１【記載例】シフト記号表（勤務時間帯）'!$C$6:$L$47,10,FALSE))</f>
        <v/>
      </c>
      <c r="AZ20" s="144" t="str">
        <f>IF(AZ19="","",VLOOKUP(AZ19,'別紙１-１【記載例】シフト記号表（勤務時間帯）'!$C$6:$L$47,10,FALSE))</f>
        <v/>
      </c>
      <c r="BA20" s="144" t="str">
        <f>IF(BA19="","",VLOOKUP(BA19,'別紙１-１【記載例】シフト記号表（勤務時間帯）'!$C$6:$L$47,10,FALSE))</f>
        <v/>
      </c>
      <c r="BB20" s="314">
        <f>IF($BE$3="４週",SUM(W20:AX20),IF($BE$3="暦月",SUM(W20:BA20),""))</f>
        <v>160</v>
      </c>
      <c r="BC20" s="315"/>
      <c r="BD20" s="316">
        <f>IF($BE$3="４週",BB20/4,IF($BE$3="暦月",(BB20/($BE$8/7)),""))</f>
        <v>40</v>
      </c>
      <c r="BE20" s="315"/>
      <c r="BF20" s="311"/>
      <c r="BG20" s="312"/>
      <c r="BH20" s="312"/>
      <c r="BI20" s="312"/>
      <c r="BJ20" s="313"/>
    </row>
    <row r="21" spans="2:62" ht="20.25" customHeight="1" x14ac:dyDescent="0.2">
      <c r="B21" s="317">
        <f>B19+1</f>
        <v>3</v>
      </c>
      <c r="C21" s="319" t="s">
        <v>154</v>
      </c>
      <c r="D21" s="320"/>
      <c r="E21" s="138"/>
      <c r="F21" s="139"/>
      <c r="G21" s="138"/>
      <c r="H21" s="139"/>
      <c r="I21" s="323" t="s">
        <v>147</v>
      </c>
      <c r="J21" s="324"/>
      <c r="K21" s="327" t="s">
        <v>154</v>
      </c>
      <c r="L21" s="328"/>
      <c r="M21" s="328"/>
      <c r="N21" s="320"/>
      <c r="O21" s="331" t="s">
        <v>156</v>
      </c>
      <c r="P21" s="332"/>
      <c r="Q21" s="332"/>
      <c r="R21" s="332"/>
      <c r="S21" s="333"/>
      <c r="T21" s="148" t="s">
        <v>150</v>
      </c>
      <c r="U21" s="149"/>
      <c r="V21" s="150"/>
      <c r="W21" s="151"/>
      <c r="X21" s="152"/>
      <c r="Y21" s="152" t="s">
        <v>151</v>
      </c>
      <c r="Z21" s="152" t="s">
        <v>151</v>
      </c>
      <c r="AA21" s="152" t="s">
        <v>151</v>
      </c>
      <c r="AB21" s="152" t="s">
        <v>151</v>
      </c>
      <c r="AC21" s="153" t="s">
        <v>151</v>
      </c>
      <c r="AD21" s="151"/>
      <c r="AE21" s="152"/>
      <c r="AF21" s="152" t="s">
        <v>151</v>
      </c>
      <c r="AG21" s="152" t="s">
        <v>151</v>
      </c>
      <c r="AH21" s="152" t="s">
        <v>151</v>
      </c>
      <c r="AI21" s="152" t="s">
        <v>151</v>
      </c>
      <c r="AJ21" s="153" t="s">
        <v>151</v>
      </c>
      <c r="AK21" s="151"/>
      <c r="AL21" s="152"/>
      <c r="AM21" s="152" t="s">
        <v>151</v>
      </c>
      <c r="AN21" s="152" t="s">
        <v>151</v>
      </c>
      <c r="AO21" s="152" t="s">
        <v>151</v>
      </c>
      <c r="AP21" s="152" t="s">
        <v>151</v>
      </c>
      <c r="AQ21" s="153" t="s">
        <v>151</v>
      </c>
      <c r="AR21" s="151"/>
      <c r="AS21" s="152"/>
      <c r="AT21" s="152" t="s">
        <v>151</v>
      </c>
      <c r="AU21" s="152" t="s">
        <v>151</v>
      </c>
      <c r="AV21" s="152" t="s">
        <v>151</v>
      </c>
      <c r="AW21" s="152" t="s">
        <v>151</v>
      </c>
      <c r="AX21" s="153" t="s">
        <v>151</v>
      </c>
      <c r="AY21" s="151"/>
      <c r="AZ21" s="152"/>
      <c r="BA21" s="154"/>
      <c r="BB21" s="334"/>
      <c r="BC21" s="335"/>
      <c r="BD21" s="347"/>
      <c r="BE21" s="348"/>
      <c r="BF21" s="349"/>
      <c r="BG21" s="350"/>
      <c r="BH21" s="350"/>
      <c r="BI21" s="350"/>
      <c r="BJ21" s="351"/>
    </row>
    <row r="22" spans="2:62" ht="20.25" customHeight="1" x14ac:dyDescent="0.2">
      <c r="B22" s="318"/>
      <c r="C22" s="321"/>
      <c r="D22" s="322"/>
      <c r="E22" s="138"/>
      <c r="F22" s="139" t="str">
        <f>C21</f>
        <v>医師</v>
      </c>
      <c r="G22" s="138"/>
      <c r="H22" s="139" t="str">
        <f>I21</f>
        <v>A</v>
      </c>
      <c r="I22" s="325"/>
      <c r="J22" s="326"/>
      <c r="K22" s="329"/>
      <c r="L22" s="330"/>
      <c r="M22" s="330"/>
      <c r="N22" s="322"/>
      <c r="O22" s="331"/>
      <c r="P22" s="332"/>
      <c r="Q22" s="332"/>
      <c r="R22" s="332"/>
      <c r="S22" s="333"/>
      <c r="T22" s="140" t="s">
        <v>153</v>
      </c>
      <c r="U22" s="141"/>
      <c r="V22" s="142"/>
      <c r="W22" s="143" t="str">
        <f>IF(W21="","",VLOOKUP(W21,'別紙１-１【記載例】シフト記号表（勤務時間帯）'!$C$6:$L$47,10,FALSE))</f>
        <v/>
      </c>
      <c r="X22" s="144" t="str">
        <f>IF(X21="","",VLOOKUP(X21,'別紙１-１【記載例】シフト記号表（勤務時間帯）'!$C$6:$L$47,10,FALSE))</f>
        <v/>
      </c>
      <c r="Y22" s="144">
        <f>IF(Y21="","",VLOOKUP(Y21,'別紙１-１【記載例】シフト記号表（勤務時間帯）'!$C$6:$L$47,10,FALSE))</f>
        <v>8</v>
      </c>
      <c r="Z22" s="144">
        <f>IF(Z21="","",VLOOKUP(Z21,'別紙１-１【記載例】シフト記号表（勤務時間帯）'!$C$6:$L$47,10,FALSE))</f>
        <v>8</v>
      </c>
      <c r="AA22" s="144">
        <f>IF(AA21="","",VLOOKUP(AA21,'別紙１-１【記載例】シフト記号表（勤務時間帯）'!$C$6:$L$47,10,FALSE))</f>
        <v>8</v>
      </c>
      <c r="AB22" s="144">
        <f>IF(AB21="","",VLOOKUP(AB21,'別紙１-１【記載例】シフト記号表（勤務時間帯）'!$C$6:$L$47,10,FALSE))</f>
        <v>8</v>
      </c>
      <c r="AC22" s="145">
        <f>IF(AC21="","",VLOOKUP(AC21,'別紙１-１【記載例】シフト記号表（勤務時間帯）'!$C$6:$L$47,10,FALSE))</f>
        <v>8</v>
      </c>
      <c r="AD22" s="143" t="str">
        <f>IF(AD21="","",VLOOKUP(AD21,'別紙１-１【記載例】シフト記号表（勤務時間帯）'!$C$6:$L$47,10,FALSE))</f>
        <v/>
      </c>
      <c r="AE22" s="144" t="str">
        <f>IF(AE21="","",VLOOKUP(AE21,'別紙１-１【記載例】シフト記号表（勤務時間帯）'!$C$6:$L$47,10,FALSE))</f>
        <v/>
      </c>
      <c r="AF22" s="144">
        <f>IF(AF21="","",VLOOKUP(AF21,'別紙１-１【記載例】シフト記号表（勤務時間帯）'!$C$6:$L$47,10,FALSE))</f>
        <v>8</v>
      </c>
      <c r="AG22" s="144">
        <f>IF(AG21="","",VLOOKUP(AG21,'別紙１-１【記載例】シフト記号表（勤務時間帯）'!$C$6:$L$47,10,FALSE))</f>
        <v>8</v>
      </c>
      <c r="AH22" s="144">
        <f>IF(AH21="","",VLOOKUP(AH21,'別紙１-１【記載例】シフト記号表（勤務時間帯）'!$C$6:$L$47,10,FALSE))</f>
        <v>8</v>
      </c>
      <c r="AI22" s="144">
        <f>IF(AI21="","",VLOOKUP(AI21,'別紙１-１【記載例】シフト記号表（勤務時間帯）'!$C$6:$L$47,10,FALSE))</f>
        <v>8</v>
      </c>
      <c r="AJ22" s="145">
        <f>IF(AJ21="","",VLOOKUP(AJ21,'別紙１-１【記載例】シフト記号表（勤務時間帯）'!$C$6:$L$47,10,FALSE))</f>
        <v>8</v>
      </c>
      <c r="AK22" s="143" t="str">
        <f>IF(AK21="","",VLOOKUP(AK21,'別紙１-１【記載例】シフト記号表（勤務時間帯）'!$C$6:$L$47,10,FALSE))</f>
        <v/>
      </c>
      <c r="AL22" s="144" t="str">
        <f>IF(AL21="","",VLOOKUP(AL21,'別紙１-１【記載例】シフト記号表（勤務時間帯）'!$C$6:$L$47,10,FALSE))</f>
        <v/>
      </c>
      <c r="AM22" s="144">
        <f>IF(AM21="","",VLOOKUP(AM21,'別紙１-１【記載例】シフト記号表（勤務時間帯）'!$C$6:$L$47,10,FALSE))</f>
        <v>8</v>
      </c>
      <c r="AN22" s="144">
        <f>IF(AN21="","",VLOOKUP(AN21,'別紙１-１【記載例】シフト記号表（勤務時間帯）'!$C$6:$L$47,10,FALSE))</f>
        <v>8</v>
      </c>
      <c r="AO22" s="144">
        <f>IF(AO21="","",VLOOKUP(AO21,'別紙１-１【記載例】シフト記号表（勤務時間帯）'!$C$6:$L$47,10,FALSE))</f>
        <v>8</v>
      </c>
      <c r="AP22" s="144">
        <f>IF(AP21="","",VLOOKUP(AP21,'別紙１-１【記載例】シフト記号表（勤務時間帯）'!$C$6:$L$47,10,FALSE))</f>
        <v>8</v>
      </c>
      <c r="AQ22" s="145">
        <f>IF(AQ21="","",VLOOKUP(AQ21,'別紙１-１【記載例】シフト記号表（勤務時間帯）'!$C$6:$L$47,10,FALSE))</f>
        <v>8</v>
      </c>
      <c r="AR22" s="143" t="str">
        <f>IF(AR21="","",VLOOKUP(AR21,'別紙１-１【記載例】シフト記号表（勤務時間帯）'!$C$6:$L$47,10,FALSE))</f>
        <v/>
      </c>
      <c r="AS22" s="144" t="str">
        <f>IF(AS21="","",VLOOKUP(AS21,'別紙１-１【記載例】シフト記号表（勤務時間帯）'!$C$6:$L$47,10,FALSE))</f>
        <v/>
      </c>
      <c r="AT22" s="144">
        <f>IF(AT21="","",VLOOKUP(AT21,'別紙１-１【記載例】シフト記号表（勤務時間帯）'!$C$6:$L$47,10,FALSE))</f>
        <v>8</v>
      </c>
      <c r="AU22" s="144">
        <f>IF(AU21="","",VLOOKUP(AU21,'別紙１-１【記載例】シフト記号表（勤務時間帯）'!$C$6:$L$47,10,FALSE))</f>
        <v>8</v>
      </c>
      <c r="AV22" s="144">
        <f>IF(AV21="","",VLOOKUP(AV21,'別紙１-１【記載例】シフト記号表（勤務時間帯）'!$C$6:$L$47,10,FALSE))</f>
        <v>8</v>
      </c>
      <c r="AW22" s="144">
        <f>IF(AW21="","",VLOOKUP(AW21,'別紙１-１【記載例】シフト記号表（勤務時間帯）'!$C$6:$L$47,10,FALSE))</f>
        <v>8</v>
      </c>
      <c r="AX22" s="145">
        <f>IF(AX21="","",VLOOKUP(AX21,'別紙１-１【記載例】シフト記号表（勤務時間帯）'!$C$6:$L$47,10,FALSE))</f>
        <v>8</v>
      </c>
      <c r="AY22" s="143" t="str">
        <f>IF(AY21="","",VLOOKUP(AY21,'別紙１-１【記載例】シフト記号表（勤務時間帯）'!$C$6:$L$47,10,FALSE))</f>
        <v/>
      </c>
      <c r="AZ22" s="144" t="str">
        <f>IF(AZ21="","",VLOOKUP(AZ21,'別紙１-１【記載例】シフト記号表（勤務時間帯）'!$C$6:$L$47,10,FALSE))</f>
        <v/>
      </c>
      <c r="BA22" s="144" t="str">
        <f>IF(BA21="","",VLOOKUP(BA21,'別紙１-１【記載例】シフト記号表（勤務時間帯）'!$C$6:$L$47,10,FALSE))</f>
        <v/>
      </c>
      <c r="BB22" s="314">
        <f>IF($BE$3="４週",SUM(W22:AX22),IF($BE$3="暦月",SUM(W22:BA22),""))</f>
        <v>160</v>
      </c>
      <c r="BC22" s="315"/>
      <c r="BD22" s="316">
        <f>IF($BE$3="４週",BB22/4,IF($BE$3="暦月",(BB22/($BE$8/7)),""))</f>
        <v>40</v>
      </c>
      <c r="BE22" s="315"/>
      <c r="BF22" s="311"/>
      <c r="BG22" s="312"/>
      <c r="BH22" s="312"/>
      <c r="BI22" s="312"/>
      <c r="BJ22" s="313"/>
    </row>
    <row r="23" spans="2:62" ht="20.25" customHeight="1" x14ac:dyDescent="0.2">
      <c r="B23" s="317">
        <f>B21+1</f>
        <v>4</v>
      </c>
      <c r="C23" s="319" t="s">
        <v>154</v>
      </c>
      <c r="D23" s="320"/>
      <c r="E23" s="138"/>
      <c r="F23" s="139"/>
      <c r="G23" s="138"/>
      <c r="H23" s="139"/>
      <c r="I23" s="323" t="s">
        <v>147</v>
      </c>
      <c r="J23" s="324"/>
      <c r="K23" s="327" t="s">
        <v>154</v>
      </c>
      <c r="L23" s="328"/>
      <c r="M23" s="328"/>
      <c r="N23" s="320"/>
      <c r="O23" s="331" t="s">
        <v>157</v>
      </c>
      <c r="P23" s="332"/>
      <c r="Q23" s="332"/>
      <c r="R23" s="332"/>
      <c r="S23" s="333"/>
      <c r="T23" s="148" t="s">
        <v>150</v>
      </c>
      <c r="U23" s="149"/>
      <c r="V23" s="150"/>
      <c r="W23" s="151" t="s">
        <v>151</v>
      </c>
      <c r="X23" s="152" t="s">
        <v>151</v>
      </c>
      <c r="Y23" s="152"/>
      <c r="Z23" s="152"/>
      <c r="AA23" s="152" t="s">
        <v>151</v>
      </c>
      <c r="AB23" s="152" t="s">
        <v>151</v>
      </c>
      <c r="AC23" s="153" t="s">
        <v>151</v>
      </c>
      <c r="AD23" s="151" t="s">
        <v>151</v>
      </c>
      <c r="AE23" s="152" t="s">
        <v>151</v>
      </c>
      <c r="AF23" s="152"/>
      <c r="AG23" s="152"/>
      <c r="AH23" s="152" t="s">
        <v>151</v>
      </c>
      <c r="AI23" s="152" t="s">
        <v>151</v>
      </c>
      <c r="AJ23" s="153" t="s">
        <v>151</v>
      </c>
      <c r="AK23" s="151" t="s">
        <v>151</v>
      </c>
      <c r="AL23" s="152" t="s">
        <v>151</v>
      </c>
      <c r="AM23" s="152"/>
      <c r="AN23" s="152"/>
      <c r="AO23" s="152" t="s">
        <v>151</v>
      </c>
      <c r="AP23" s="152" t="s">
        <v>151</v>
      </c>
      <c r="AQ23" s="153" t="s">
        <v>151</v>
      </c>
      <c r="AR23" s="151" t="s">
        <v>151</v>
      </c>
      <c r="AS23" s="152" t="s">
        <v>151</v>
      </c>
      <c r="AT23" s="152"/>
      <c r="AU23" s="152"/>
      <c r="AV23" s="152" t="s">
        <v>151</v>
      </c>
      <c r="AW23" s="152" t="s">
        <v>151</v>
      </c>
      <c r="AX23" s="153" t="s">
        <v>151</v>
      </c>
      <c r="AY23" s="151"/>
      <c r="AZ23" s="152"/>
      <c r="BA23" s="154"/>
      <c r="BB23" s="334"/>
      <c r="BC23" s="335"/>
      <c r="BD23" s="347"/>
      <c r="BE23" s="348"/>
      <c r="BF23" s="349"/>
      <c r="BG23" s="350"/>
      <c r="BH23" s="350"/>
      <c r="BI23" s="350"/>
      <c r="BJ23" s="351"/>
    </row>
    <row r="24" spans="2:62" ht="20.25" customHeight="1" x14ac:dyDescent="0.2">
      <c r="B24" s="318"/>
      <c r="C24" s="321"/>
      <c r="D24" s="322"/>
      <c r="E24" s="138"/>
      <c r="F24" s="139" t="str">
        <f>C23</f>
        <v>医師</v>
      </c>
      <c r="G24" s="138"/>
      <c r="H24" s="139" t="str">
        <f>I23</f>
        <v>A</v>
      </c>
      <c r="I24" s="325"/>
      <c r="J24" s="326"/>
      <c r="K24" s="329"/>
      <c r="L24" s="330"/>
      <c r="M24" s="330"/>
      <c r="N24" s="322"/>
      <c r="O24" s="331"/>
      <c r="P24" s="332"/>
      <c r="Q24" s="332"/>
      <c r="R24" s="332"/>
      <c r="S24" s="333"/>
      <c r="T24" s="140" t="s">
        <v>153</v>
      </c>
      <c r="U24" s="141"/>
      <c r="V24" s="142"/>
      <c r="W24" s="143">
        <f>IF(W23="","",VLOOKUP(W23,'別紙１-１【記載例】シフト記号表（勤務時間帯）'!$C$6:$L$47,10,FALSE))</f>
        <v>8</v>
      </c>
      <c r="X24" s="144">
        <f>IF(X23="","",VLOOKUP(X23,'別紙１-１【記載例】シフト記号表（勤務時間帯）'!$C$6:$L$47,10,FALSE))</f>
        <v>8</v>
      </c>
      <c r="Y24" s="144" t="str">
        <f>IF(Y23="","",VLOOKUP(Y23,'別紙１-１【記載例】シフト記号表（勤務時間帯）'!$C$6:$L$47,10,FALSE))</f>
        <v/>
      </c>
      <c r="Z24" s="144" t="str">
        <f>IF(Z23="","",VLOOKUP(Z23,'別紙１-１【記載例】シフト記号表（勤務時間帯）'!$C$6:$L$47,10,FALSE))</f>
        <v/>
      </c>
      <c r="AA24" s="144">
        <f>IF(AA23="","",VLOOKUP(AA23,'別紙１-１【記載例】シフト記号表（勤務時間帯）'!$C$6:$L$47,10,FALSE))</f>
        <v>8</v>
      </c>
      <c r="AB24" s="144">
        <f>IF(AB23="","",VLOOKUP(AB23,'別紙１-１【記載例】シフト記号表（勤務時間帯）'!$C$6:$L$47,10,FALSE))</f>
        <v>8</v>
      </c>
      <c r="AC24" s="145">
        <f>IF(AC23="","",VLOOKUP(AC23,'別紙１-１【記載例】シフト記号表（勤務時間帯）'!$C$6:$L$47,10,FALSE))</f>
        <v>8</v>
      </c>
      <c r="AD24" s="143">
        <f>IF(AD23="","",VLOOKUP(AD23,'別紙１-１【記載例】シフト記号表（勤務時間帯）'!$C$6:$L$47,10,FALSE))</f>
        <v>8</v>
      </c>
      <c r="AE24" s="144">
        <f>IF(AE23="","",VLOOKUP(AE23,'別紙１-１【記載例】シフト記号表（勤務時間帯）'!$C$6:$L$47,10,FALSE))</f>
        <v>8</v>
      </c>
      <c r="AF24" s="144" t="str">
        <f>IF(AF23="","",VLOOKUP(AF23,'別紙１-１【記載例】シフト記号表（勤務時間帯）'!$C$6:$L$47,10,FALSE))</f>
        <v/>
      </c>
      <c r="AG24" s="144" t="str">
        <f>IF(AG23="","",VLOOKUP(AG23,'別紙１-１【記載例】シフト記号表（勤務時間帯）'!$C$6:$L$47,10,FALSE))</f>
        <v/>
      </c>
      <c r="AH24" s="144">
        <f>IF(AH23="","",VLOOKUP(AH23,'別紙１-１【記載例】シフト記号表（勤務時間帯）'!$C$6:$L$47,10,FALSE))</f>
        <v>8</v>
      </c>
      <c r="AI24" s="144">
        <f>IF(AI23="","",VLOOKUP(AI23,'別紙１-１【記載例】シフト記号表（勤務時間帯）'!$C$6:$L$47,10,FALSE))</f>
        <v>8</v>
      </c>
      <c r="AJ24" s="145">
        <f>IF(AJ23="","",VLOOKUP(AJ23,'別紙１-１【記載例】シフト記号表（勤務時間帯）'!$C$6:$L$47,10,FALSE))</f>
        <v>8</v>
      </c>
      <c r="AK24" s="143">
        <f>IF(AK23="","",VLOOKUP(AK23,'別紙１-１【記載例】シフト記号表（勤務時間帯）'!$C$6:$L$47,10,FALSE))</f>
        <v>8</v>
      </c>
      <c r="AL24" s="144">
        <f>IF(AL23="","",VLOOKUP(AL23,'別紙１-１【記載例】シフト記号表（勤務時間帯）'!$C$6:$L$47,10,FALSE))</f>
        <v>8</v>
      </c>
      <c r="AM24" s="144" t="str">
        <f>IF(AM23="","",VLOOKUP(AM23,'別紙１-１【記載例】シフト記号表（勤務時間帯）'!$C$6:$L$47,10,FALSE))</f>
        <v/>
      </c>
      <c r="AN24" s="144" t="str">
        <f>IF(AN23="","",VLOOKUP(AN23,'別紙１-１【記載例】シフト記号表（勤務時間帯）'!$C$6:$L$47,10,FALSE))</f>
        <v/>
      </c>
      <c r="AO24" s="144">
        <f>IF(AO23="","",VLOOKUP(AO23,'別紙１-１【記載例】シフト記号表（勤務時間帯）'!$C$6:$L$47,10,FALSE))</f>
        <v>8</v>
      </c>
      <c r="AP24" s="144">
        <f>IF(AP23="","",VLOOKUP(AP23,'別紙１-１【記載例】シフト記号表（勤務時間帯）'!$C$6:$L$47,10,FALSE))</f>
        <v>8</v>
      </c>
      <c r="AQ24" s="145">
        <f>IF(AQ23="","",VLOOKUP(AQ23,'別紙１-１【記載例】シフト記号表（勤務時間帯）'!$C$6:$L$47,10,FALSE))</f>
        <v>8</v>
      </c>
      <c r="AR24" s="143">
        <f>IF(AR23="","",VLOOKUP(AR23,'別紙１-１【記載例】シフト記号表（勤務時間帯）'!$C$6:$L$47,10,FALSE))</f>
        <v>8</v>
      </c>
      <c r="AS24" s="144">
        <f>IF(AS23="","",VLOOKUP(AS23,'別紙１-１【記載例】シフト記号表（勤務時間帯）'!$C$6:$L$47,10,FALSE))</f>
        <v>8</v>
      </c>
      <c r="AT24" s="144" t="str">
        <f>IF(AT23="","",VLOOKUP(AT23,'別紙１-１【記載例】シフト記号表（勤務時間帯）'!$C$6:$L$47,10,FALSE))</f>
        <v/>
      </c>
      <c r="AU24" s="144" t="str">
        <f>IF(AU23="","",VLOOKUP(AU23,'別紙１-１【記載例】シフト記号表（勤務時間帯）'!$C$6:$L$47,10,FALSE))</f>
        <v/>
      </c>
      <c r="AV24" s="144">
        <f>IF(AV23="","",VLOOKUP(AV23,'別紙１-１【記載例】シフト記号表（勤務時間帯）'!$C$6:$L$47,10,FALSE))</f>
        <v>8</v>
      </c>
      <c r="AW24" s="144">
        <f>IF(AW23="","",VLOOKUP(AW23,'別紙１-１【記載例】シフト記号表（勤務時間帯）'!$C$6:$L$47,10,FALSE))</f>
        <v>8</v>
      </c>
      <c r="AX24" s="145">
        <f>IF(AX23="","",VLOOKUP(AX23,'別紙１-１【記載例】シフト記号表（勤務時間帯）'!$C$6:$L$47,10,FALSE))</f>
        <v>8</v>
      </c>
      <c r="AY24" s="143" t="str">
        <f>IF(AY23="","",VLOOKUP(AY23,'別紙１-１【記載例】シフト記号表（勤務時間帯）'!$C$6:$L$47,10,FALSE))</f>
        <v/>
      </c>
      <c r="AZ24" s="144" t="str">
        <f>IF(AZ23="","",VLOOKUP(AZ23,'別紙１-１【記載例】シフト記号表（勤務時間帯）'!$C$6:$L$47,10,FALSE))</f>
        <v/>
      </c>
      <c r="BA24" s="144" t="str">
        <f>IF(BA23="","",VLOOKUP(BA23,'別紙１-１【記載例】シフト記号表（勤務時間帯）'!$C$6:$L$47,10,FALSE))</f>
        <v/>
      </c>
      <c r="BB24" s="314">
        <f>IF($BE$3="４週",SUM(W24:AX24),IF($BE$3="暦月",SUM(W24:BA24),""))</f>
        <v>160</v>
      </c>
      <c r="BC24" s="315"/>
      <c r="BD24" s="316">
        <f>IF($BE$3="４週",BB24/4,IF($BE$3="暦月",(BB24/($BE$8/7)),""))</f>
        <v>40</v>
      </c>
      <c r="BE24" s="315"/>
      <c r="BF24" s="311"/>
      <c r="BG24" s="312"/>
      <c r="BH24" s="312"/>
      <c r="BI24" s="312"/>
      <c r="BJ24" s="313"/>
    </row>
    <row r="25" spans="2:62" ht="20.25" customHeight="1" x14ac:dyDescent="0.2">
      <c r="B25" s="317">
        <f>B23+1</f>
        <v>5</v>
      </c>
      <c r="C25" s="319" t="s">
        <v>158</v>
      </c>
      <c r="D25" s="320"/>
      <c r="E25" s="138"/>
      <c r="F25" s="139"/>
      <c r="G25" s="138"/>
      <c r="H25" s="139"/>
      <c r="I25" s="323" t="s">
        <v>147</v>
      </c>
      <c r="J25" s="324"/>
      <c r="K25" s="327" t="s">
        <v>158</v>
      </c>
      <c r="L25" s="328"/>
      <c r="M25" s="328"/>
      <c r="N25" s="320"/>
      <c r="O25" s="331" t="s">
        <v>159</v>
      </c>
      <c r="P25" s="332"/>
      <c r="Q25" s="332"/>
      <c r="R25" s="332"/>
      <c r="S25" s="333"/>
      <c r="T25" s="148" t="s">
        <v>150</v>
      </c>
      <c r="U25" s="149"/>
      <c r="V25" s="150"/>
      <c r="W25" s="151" t="s">
        <v>151</v>
      </c>
      <c r="X25" s="152" t="s">
        <v>151</v>
      </c>
      <c r="Y25" s="152"/>
      <c r="Z25" s="152"/>
      <c r="AA25" s="152" t="s">
        <v>151</v>
      </c>
      <c r="AB25" s="152" t="s">
        <v>151</v>
      </c>
      <c r="AC25" s="153" t="s">
        <v>151</v>
      </c>
      <c r="AD25" s="151" t="s">
        <v>151</v>
      </c>
      <c r="AE25" s="152" t="s">
        <v>151</v>
      </c>
      <c r="AF25" s="152"/>
      <c r="AG25" s="152"/>
      <c r="AH25" s="152" t="s">
        <v>151</v>
      </c>
      <c r="AI25" s="152" t="s">
        <v>151</v>
      </c>
      <c r="AJ25" s="153" t="s">
        <v>151</v>
      </c>
      <c r="AK25" s="151" t="s">
        <v>151</v>
      </c>
      <c r="AL25" s="152" t="s">
        <v>151</v>
      </c>
      <c r="AM25" s="152"/>
      <c r="AN25" s="152"/>
      <c r="AO25" s="152" t="s">
        <v>151</v>
      </c>
      <c r="AP25" s="152" t="s">
        <v>151</v>
      </c>
      <c r="AQ25" s="153" t="s">
        <v>151</v>
      </c>
      <c r="AR25" s="151" t="s">
        <v>151</v>
      </c>
      <c r="AS25" s="152" t="s">
        <v>151</v>
      </c>
      <c r="AT25" s="152"/>
      <c r="AU25" s="152"/>
      <c r="AV25" s="152" t="s">
        <v>151</v>
      </c>
      <c r="AW25" s="152" t="s">
        <v>151</v>
      </c>
      <c r="AX25" s="153" t="s">
        <v>151</v>
      </c>
      <c r="AY25" s="151"/>
      <c r="AZ25" s="152"/>
      <c r="BA25" s="154"/>
      <c r="BB25" s="334"/>
      <c r="BC25" s="335"/>
      <c r="BD25" s="347"/>
      <c r="BE25" s="348"/>
      <c r="BF25" s="349"/>
      <c r="BG25" s="350"/>
      <c r="BH25" s="350"/>
      <c r="BI25" s="350"/>
      <c r="BJ25" s="351"/>
    </row>
    <row r="26" spans="2:62" ht="20.25" customHeight="1" x14ac:dyDescent="0.2">
      <c r="B26" s="318"/>
      <c r="C26" s="321"/>
      <c r="D26" s="322"/>
      <c r="E26" s="138"/>
      <c r="F26" s="139" t="str">
        <f>C25</f>
        <v>薬剤師</v>
      </c>
      <c r="G26" s="138"/>
      <c r="H26" s="139" t="str">
        <f>I25</f>
        <v>A</v>
      </c>
      <c r="I26" s="325"/>
      <c r="J26" s="326"/>
      <c r="K26" s="329"/>
      <c r="L26" s="330"/>
      <c r="M26" s="330"/>
      <c r="N26" s="322"/>
      <c r="O26" s="331"/>
      <c r="P26" s="332"/>
      <c r="Q26" s="332"/>
      <c r="R26" s="332"/>
      <c r="S26" s="333"/>
      <c r="T26" s="155" t="s">
        <v>153</v>
      </c>
      <c r="U26" s="156"/>
      <c r="V26" s="157"/>
      <c r="W26" s="143">
        <f>IF(W25="","",VLOOKUP(W25,'別紙１-１【記載例】シフト記号表（勤務時間帯）'!$C$6:$L$47,10,FALSE))</f>
        <v>8</v>
      </c>
      <c r="X26" s="144">
        <f>IF(X25="","",VLOOKUP(X25,'別紙１-１【記載例】シフト記号表（勤務時間帯）'!$C$6:$L$47,10,FALSE))</f>
        <v>8</v>
      </c>
      <c r="Y26" s="144" t="str">
        <f>IF(Y25="","",VLOOKUP(Y25,'別紙１-１【記載例】シフト記号表（勤務時間帯）'!$C$6:$L$47,10,FALSE))</f>
        <v/>
      </c>
      <c r="Z26" s="144" t="str">
        <f>IF(Z25="","",VLOOKUP(Z25,'別紙１-１【記載例】シフト記号表（勤務時間帯）'!$C$6:$L$47,10,FALSE))</f>
        <v/>
      </c>
      <c r="AA26" s="144">
        <f>IF(AA25="","",VLOOKUP(AA25,'別紙１-１【記載例】シフト記号表（勤務時間帯）'!$C$6:$L$47,10,FALSE))</f>
        <v>8</v>
      </c>
      <c r="AB26" s="144">
        <f>IF(AB25="","",VLOOKUP(AB25,'別紙１-１【記載例】シフト記号表（勤務時間帯）'!$C$6:$L$47,10,FALSE))</f>
        <v>8</v>
      </c>
      <c r="AC26" s="145">
        <f>IF(AC25="","",VLOOKUP(AC25,'別紙１-１【記載例】シフト記号表（勤務時間帯）'!$C$6:$L$47,10,FALSE))</f>
        <v>8</v>
      </c>
      <c r="AD26" s="143">
        <f>IF(AD25="","",VLOOKUP(AD25,'別紙１-１【記載例】シフト記号表（勤務時間帯）'!$C$6:$L$47,10,FALSE))</f>
        <v>8</v>
      </c>
      <c r="AE26" s="144">
        <f>IF(AE25="","",VLOOKUP(AE25,'別紙１-１【記載例】シフト記号表（勤務時間帯）'!$C$6:$L$47,10,FALSE))</f>
        <v>8</v>
      </c>
      <c r="AF26" s="144" t="str">
        <f>IF(AF25="","",VLOOKUP(AF25,'別紙１-１【記載例】シフト記号表（勤務時間帯）'!$C$6:$L$47,10,FALSE))</f>
        <v/>
      </c>
      <c r="AG26" s="144" t="str">
        <f>IF(AG25="","",VLOOKUP(AG25,'別紙１-１【記載例】シフト記号表（勤務時間帯）'!$C$6:$L$47,10,FALSE))</f>
        <v/>
      </c>
      <c r="AH26" s="144">
        <f>IF(AH25="","",VLOOKUP(AH25,'別紙１-１【記載例】シフト記号表（勤務時間帯）'!$C$6:$L$47,10,FALSE))</f>
        <v>8</v>
      </c>
      <c r="AI26" s="144">
        <f>IF(AI25="","",VLOOKUP(AI25,'別紙１-１【記載例】シフト記号表（勤務時間帯）'!$C$6:$L$47,10,FALSE))</f>
        <v>8</v>
      </c>
      <c r="AJ26" s="145">
        <f>IF(AJ25="","",VLOOKUP(AJ25,'別紙１-１【記載例】シフト記号表（勤務時間帯）'!$C$6:$L$47,10,FALSE))</f>
        <v>8</v>
      </c>
      <c r="AK26" s="143">
        <f>IF(AK25="","",VLOOKUP(AK25,'別紙１-１【記載例】シフト記号表（勤務時間帯）'!$C$6:$L$47,10,FALSE))</f>
        <v>8</v>
      </c>
      <c r="AL26" s="144">
        <f>IF(AL25="","",VLOOKUP(AL25,'別紙１-１【記載例】シフト記号表（勤務時間帯）'!$C$6:$L$47,10,FALSE))</f>
        <v>8</v>
      </c>
      <c r="AM26" s="144" t="str">
        <f>IF(AM25="","",VLOOKUP(AM25,'別紙１-１【記載例】シフト記号表（勤務時間帯）'!$C$6:$L$47,10,FALSE))</f>
        <v/>
      </c>
      <c r="AN26" s="144" t="str">
        <f>IF(AN25="","",VLOOKUP(AN25,'別紙１-１【記載例】シフト記号表（勤務時間帯）'!$C$6:$L$47,10,FALSE))</f>
        <v/>
      </c>
      <c r="AO26" s="144">
        <f>IF(AO25="","",VLOOKUP(AO25,'別紙１-１【記載例】シフト記号表（勤務時間帯）'!$C$6:$L$47,10,FALSE))</f>
        <v>8</v>
      </c>
      <c r="AP26" s="144">
        <f>IF(AP25="","",VLOOKUP(AP25,'別紙１-１【記載例】シフト記号表（勤務時間帯）'!$C$6:$L$47,10,FALSE))</f>
        <v>8</v>
      </c>
      <c r="AQ26" s="145">
        <f>IF(AQ25="","",VLOOKUP(AQ25,'別紙１-１【記載例】シフト記号表（勤務時間帯）'!$C$6:$L$47,10,FALSE))</f>
        <v>8</v>
      </c>
      <c r="AR26" s="143">
        <f>IF(AR25="","",VLOOKUP(AR25,'別紙１-１【記載例】シフト記号表（勤務時間帯）'!$C$6:$L$47,10,FALSE))</f>
        <v>8</v>
      </c>
      <c r="AS26" s="144">
        <f>IF(AS25="","",VLOOKUP(AS25,'別紙１-１【記載例】シフト記号表（勤務時間帯）'!$C$6:$L$47,10,FALSE))</f>
        <v>8</v>
      </c>
      <c r="AT26" s="144" t="str">
        <f>IF(AT25="","",VLOOKUP(AT25,'別紙１-１【記載例】シフト記号表（勤務時間帯）'!$C$6:$L$47,10,FALSE))</f>
        <v/>
      </c>
      <c r="AU26" s="144" t="str">
        <f>IF(AU25="","",VLOOKUP(AU25,'別紙１-１【記載例】シフト記号表（勤務時間帯）'!$C$6:$L$47,10,FALSE))</f>
        <v/>
      </c>
      <c r="AV26" s="144">
        <f>IF(AV25="","",VLOOKUP(AV25,'別紙１-１【記載例】シフト記号表（勤務時間帯）'!$C$6:$L$47,10,FALSE))</f>
        <v>8</v>
      </c>
      <c r="AW26" s="144">
        <f>IF(AW25="","",VLOOKUP(AW25,'別紙１-１【記載例】シフト記号表（勤務時間帯）'!$C$6:$L$47,10,FALSE))</f>
        <v>8</v>
      </c>
      <c r="AX26" s="145">
        <f>IF(AX25="","",VLOOKUP(AX25,'別紙１-１【記載例】シフト記号表（勤務時間帯）'!$C$6:$L$47,10,FALSE))</f>
        <v>8</v>
      </c>
      <c r="AY26" s="143" t="str">
        <f>IF(AY25="","",VLOOKUP(AY25,'別紙１-１【記載例】シフト記号表（勤務時間帯）'!$C$6:$L$47,10,FALSE))</f>
        <v/>
      </c>
      <c r="AZ26" s="144" t="str">
        <f>IF(AZ25="","",VLOOKUP(AZ25,'別紙１-１【記載例】シフト記号表（勤務時間帯）'!$C$6:$L$47,10,FALSE))</f>
        <v/>
      </c>
      <c r="BA26" s="144" t="str">
        <f>IF(BA25="","",VLOOKUP(BA25,'別紙１-１【記載例】シフト記号表（勤務時間帯）'!$C$6:$L$47,10,FALSE))</f>
        <v/>
      </c>
      <c r="BB26" s="314">
        <f>IF($BE$3="４週",SUM(W26:AX26),IF($BE$3="暦月",SUM(W26:BA26),""))</f>
        <v>160</v>
      </c>
      <c r="BC26" s="315"/>
      <c r="BD26" s="316">
        <f>IF($BE$3="４週",BB26/4,IF($BE$3="暦月",(BB26/($BE$8/7)),""))</f>
        <v>40</v>
      </c>
      <c r="BE26" s="315"/>
      <c r="BF26" s="311"/>
      <c r="BG26" s="312"/>
      <c r="BH26" s="312"/>
      <c r="BI26" s="312"/>
      <c r="BJ26" s="313"/>
    </row>
    <row r="27" spans="2:62" ht="20.25" customHeight="1" x14ac:dyDescent="0.2">
      <c r="B27" s="317">
        <f>B25+1</f>
        <v>6</v>
      </c>
      <c r="C27" s="319" t="s">
        <v>158</v>
      </c>
      <c r="D27" s="320"/>
      <c r="E27" s="138"/>
      <c r="F27" s="139"/>
      <c r="G27" s="138"/>
      <c r="H27" s="139"/>
      <c r="I27" s="323" t="s">
        <v>147</v>
      </c>
      <c r="J27" s="324"/>
      <c r="K27" s="327" t="s">
        <v>158</v>
      </c>
      <c r="L27" s="328"/>
      <c r="M27" s="328"/>
      <c r="N27" s="320"/>
      <c r="O27" s="331" t="s">
        <v>160</v>
      </c>
      <c r="P27" s="332"/>
      <c r="Q27" s="332"/>
      <c r="R27" s="332"/>
      <c r="S27" s="333"/>
      <c r="T27" s="158" t="s">
        <v>150</v>
      </c>
      <c r="V27" s="159"/>
      <c r="W27" s="151" t="s">
        <v>151</v>
      </c>
      <c r="X27" s="152" t="s">
        <v>151</v>
      </c>
      <c r="Y27" s="152"/>
      <c r="Z27" s="152"/>
      <c r="AA27" s="152" t="s">
        <v>151</v>
      </c>
      <c r="AB27" s="152" t="s">
        <v>151</v>
      </c>
      <c r="AC27" s="153" t="s">
        <v>151</v>
      </c>
      <c r="AD27" s="151" t="s">
        <v>151</v>
      </c>
      <c r="AE27" s="152" t="s">
        <v>151</v>
      </c>
      <c r="AF27" s="152"/>
      <c r="AG27" s="152"/>
      <c r="AH27" s="152" t="s">
        <v>151</v>
      </c>
      <c r="AI27" s="152" t="s">
        <v>151</v>
      </c>
      <c r="AJ27" s="153" t="s">
        <v>151</v>
      </c>
      <c r="AK27" s="151" t="s">
        <v>151</v>
      </c>
      <c r="AL27" s="152" t="s">
        <v>151</v>
      </c>
      <c r="AM27" s="152"/>
      <c r="AN27" s="152"/>
      <c r="AO27" s="152" t="s">
        <v>151</v>
      </c>
      <c r="AP27" s="152" t="s">
        <v>151</v>
      </c>
      <c r="AQ27" s="153" t="s">
        <v>151</v>
      </c>
      <c r="AR27" s="151" t="s">
        <v>151</v>
      </c>
      <c r="AS27" s="152" t="s">
        <v>151</v>
      </c>
      <c r="AT27" s="152"/>
      <c r="AU27" s="152"/>
      <c r="AV27" s="152" t="s">
        <v>151</v>
      </c>
      <c r="AW27" s="152" t="s">
        <v>151</v>
      </c>
      <c r="AX27" s="153" t="s">
        <v>151</v>
      </c>
      <c r="AY27" s="151"/>
      <c r="AZ27" s="152"/>
      <c r="BA27" s="154"/>
      <c r="BB27" s="334"/>
      <c r="BC27" s="335"/>
      <c r="BD27" s="347"/>
      <c r="BE27" s="348"/>
      <c r="BF27" s="349"/>
      <c r="BG27" s="350"/>
      <c r="BH27" s="350"/>
      <c r="BI27" s="350"/>
      <c r="BJ27" s="351"/>
    </row>
    <row r="28" spans="2:62" ht="20.25" customHeight="1" x14ac:dyDescent="0.2">
      <c r="B28" s="318"/>
      <c r="C28" s="321"/>
      <c r="D28" s="322"/>
      <c r="E28" s="138"/>
      <c r="F28" s="139" t="str">
        <f>C27</f>
        <v>薬剤師</v>
      </c>
      <c r="G28" s="138"/>
      <c r="H28" s="139" t="str">
        <f>I27</f>
        <v>A</v>
      </c>
      <c r="I28" s="325"/>
      <c r="J28" s="326"/>
      <c r="K28" s="329"/>
      <c r="L28" s="330"/>
      <c r="M28" s="330"/>
      <c r="N28" s="322"/>
      <c r="O28" s="331"/>
      <c r="P28" s="332"/>
      <c r="Q28" s="332"/>
      <c r="R28" s="332"/>
      <c r="S28" s="333"/>
      <c r="T28" s="140" t="s">
        <v>153</v>
      </c>
      <c r="U28" s="141"/>
      <c r="V28" s="142"/>
      <c r="W28" s="143">
        <f>IF(W27="","",VLOOKUP(W27,'別紙１-１【記載例】シフト記号表（勤務時間帯）'!$C$6:$L$47,10,FALSE))</f>
        <v>8</v>
      </c>
      <c r="X28" s="144">
        <f>IF(X27="","",VLOOKUP(X27,'別紙１-１【記載例】シフト記号表（勤務時間帯）'!$C$6:$L$47,10,FALSE))</f>
        <v>8</v>
      </c>
      <c r="Y28" s="144" t="str">
        <f>IF(Y27="","",VLOOKUP(Y27,'別紙１-１【記載例】シフト記号表（勤務時間帯）'!$C$6:$L$47,10,FALSE))</f>
        <v/>
      </c>
      <c r="Z28" s="144" t="str">
        <f>IF(Z27="","",VLOOKUP(Z27,'別紙１-１【記載例】シフト記号表（勤務時間帯）'!$C$6:$L$47,10,FALSE))</f>
        <v/>
      </c>
      <c r="AA28" s="144">
        <f>IF(AA27="","",VLOOKUP(AA27,'別紙１-１【記載例】シフト記号表（勤務時間帯）'!$C$6:$L$47,10,FALSE))</f>
        <v>8</v>
      </c>
      <c r="AB28" s="144">
        <f>IF(AB27="","",VLOOKUP(AB27,'別紙１-１【記載例】シフト記号表（勤務時間帯）'!$C$6:$L$47,10,FALSE))</f>
        <v>8</v>
      </c>
      <c r="AC28" s="145">
        <f>IF(AC27="","",VLOOKUP(AC27,'別紙１-１【記載例】シフト記号表（勤務時間帯）'!$C$6:$L$47,10,FALSE))</f>
        <v>8</v>
      </c>
      <c r="AD28" s="143">
        <f>IF(AD27="","",VLOOKUP(AD27,'別紙１-１【記載例】シフト記号表（勤務時間帯）'!$C$6:$L$47,10,FALSE))</f>
        <v>8</v>
      </c>
      <c r="AE28" s="144">
        <f>IF(AE27="","",VLOOKUP(AE27,'別紙１-１【記載例】シフト記号表（勤務時間帯）'!$C$6:$L$47,10,FALSE))</f>
        <v>8</v>
      </c>
      <c r="AF28" s="144" t="str">
        <f>IF(AF27="","",VLOOKUP(AF27,'別紙１-１【記載例】シフト記号表（勤務時間帯）'!$C$6:$L$47,10,FALSE))</f>
        <v/>
      </c>
      <c r="AG28" s="144" t="str">
        <f>IF(AG27="","",VLOOKUP(AG27,'別紙１-１【記載例】シフト記号表（勤務時間帯）'!$C$6:$L$47,10,FALSE))</f>
        <v/>
      </c>
      <c r="AH28" s="144">
        <f>IF(AH27="","",VLOOKUP(AH27,'別紙１-１【記載例】シフト記号表（勤務時間帯）'!$C$6:$L$47,10,FALSE))</f>
        <v>8</v>
      </c>
      <c r="AI28" s="144">
        <f>IF(AI27="","",VLOOKUP(AI27,'別紙１-１【記載例】シフト記号表（勤務時間帯）'!$C$6:$L$47,10,FALSE))</f>
        <v>8</v>
      </c>
      <c r="AJ28" s="145">
        <f>IF(AJ27="","",VLOOKUP(AJ27,'別紙１-１【記載例】シフト記号表（勤務時間帯）'!$C$6:$L$47,10,FALSE))</f>
        <v>8</v>
      </c>
      <c r="AK28" s="143">
        <f>IF(AK27="","",VLOOKUP(AK27,'別紙１-１【記載例】シフト記号表（勤務時間帯）'!$C$6:$L$47,10,FALSE))</f>
        <v>8</v>
      </c>
      <c r="AL28" s="144">
        <f>IF(AL27="","",VLOOKUP(AL27,'別紙１-１【記載例】シフト記号表（勤務時間帯）'!$C$6:$L$47,10,FALSE))</f>
        <v>8</v>
      </c>
      <c r="AM28" s="144" t="str">
        <f>IF(AM27="","",VLOOKUP(AM27,'別紙１-１【記載例】シフト記号表（勤務時間帯）'!$C$6:$L$47,10,FALSE))</f>
        <v/>
      </c>
      <c r="AN28" s="144" t="str">
        <f>IF(AN27="","",VLOOKUP(AN27,'別紙１-１【記載例】シフト記号表（勤務時間帯）'!$C$6:$L$47,10,FALSE))</f>
        <v/>
      </c>
      <c r="AO28" s="144">
        <f>IF(AO27="","",VLOOKUP(AO27,'別紙１-１【記載例】シフト記号表（勤務時間帯）'!$C$6:$L$47,10,FALSE))</f>
        <v>8</v>
      </c>
      <c r="AP28" s="144">
        <f>IF(AP27="","",VLOOKUP(AP27,'別紙１-１【記載例】シフト記号表（勤務時間帯）'!$C$6:$L$47,10,FALSE))</f>
        <v>8</v>
      </c>
      <c r="AQ28" s="145">
        <f>IF(AQ27="","",VLOOKUP(AQ27,'別紙１-１【記載例】シフト記号表（勤務時間帯）'!$C$6:$L$47,10,FALSE))</f>
        <v>8</v>
      </c>
      <c r="AR28" s="143">
        <f>IF(AR27="","",VLOOKUP(AR27,'別紙１-１【記載例】シフト記号表（勤務時間帯）'!$C$6:$L$47,10,FALSE))</f>
        <v>8</v>
      </c>
      <c r="AS28" s="144">
        <f>IF(AS27="","",VLOOKUP(AS27,'別紙１-１【記載例】シフト記号表（勤務時間帯）'!$C$6:$L$47,10,FALSE))</f>
        <v>8</v>
      </c>
      <c r="AT28" s="144" t="str">
        <f>IF(AT27="","",VLOOKUP(AT27,'別紙１-１【記載例】シフト記号表（勤務時間帯）'!$C$6:$L$47,10,FALSE))</f>
        <v/>
      </c>
      <c r="AU28" s="144" t="str">
        <f>IF(AU27="","",VLOOKUP(AU27,'別紙１-１【記載例】シフト記号表（勤務時間帯）'!$C$6:$L$47,10,FALSE))</f>
        <v/>
      </c>
      <c r="AV28" s="144">
        <f>IF(AV27="","",VLOOKUP(AV27,'別紙１-１【記載例】シフト記号表（勤務時間帯）'!$C$6:$L$47,10,FALSE))</f>
        <v>8</v>
      </c>
      <c r="AW28" s="144">
        <f>IF(AW27="","",VLOOKUP(AW27,'別紙１-１【記載例】シフト記号表（勤務時間帯）'!$C$6:$L$47,10,FALSE))</f>
        <v>8</v>
      </c>
      <c r="AX28" s="145">
        <f>IF(AX27="","",VLOOKUP(AX27,'別紙１-１【記載例】シフト記号表（勤務時間帯）'!$C$6:$L$47,10,FALSE))</f>
        <v>8</v>
      </c>
      <c r="AY28" s="143" t="str">
        <f>IF(AY27="","",VLOOKUP(AY27,'別紙１-１【記載例】シフト記号表（勤務時間帯）'!$C$6:$L$47,10,FALSE))</f>
        <v/>
      </c>
      <c r="AZ28" s="144" t="str">
        <f>IF(AZ27="","",VLOOKUP(AZ27,'別紙１-１【記載例】シフト記号表（勤務時間帯）'!$C$6:$L$47,10,FALSE))</f>
        <v/>
      </c>
      <c r="BA28" s="144" t="str">
        <f>IF(BA27="","",VLOOKUP(BA27,'別紙１-１【記載例】シフト記号表（勤務時間帯）'!$C$6:$L$47,10,FALSE))</f>
        <v/>
      </c>
      <c r="BB28" s="314">
        <f>IF($BE$3="４週",SUM(W28:AX28),IF($BE$3="暦月",SUM(W28:BA28),""))</f>
        <v>160</v>
      </c>
      <c r="BC28" s="315"/>
      <c r="BD28" s="316">
        <f>IF($BE$3="４週",BB28/4,IF($BE$3="暦月",(BB28/($BE$8/7)),""))</f>
        <v>40</v>
      </c>
      <c r="BE28" s="315"/>
      <c r="BF28" s="311"/>
      <c r="BG28" s="312"/>
      <c r="BH28" s="312"/>
      <c r="BI28" s="312"/>
      <c r="BJ28" s="313"/>
    </row>
    <row r="29" spans="2:62" ht="20.25" customHeight="1" x14ac:dyDescent="0.2">
      <c r="B29" s="317">
        <f>B27+1</f>
        <v>7</v>
      </c>
      <c r="C29" s="319" t="s">
        <v>161</v>
      </c>
      <c r="D29" s="320"/>
      <c r="E29" s="138"/>
      <c r="F29" s="139"/>
      <c r="G29" s="138"/>
      <c r="H29" s="139"/>
      <c r="I29" s="323" t="s">
        <v>147</v>
      </c>
      <c r="J29" s="324"/>
      <c r="K29" s="327" t="s">
        <v>161</v>
      </c>
      <c r="L29" s="328"/>
      <c r="M29" s="328"/>
      <c r="N29" s="320"/>
      <c r="O29" s="331" t="s">
        <v>162</v>
      </c>
      <c r="P29" s="332"/>
      <c r="Q29" s="332"/>
      <c r="R29" s="332"/>
      <c r="S29" s="333"/>
      <c r="T29" s="148" t="s">
        <v>150</v>
      </c>
      <c r="U29" s="149"/>
      <c r="V29" s="150"/>
      <c r="W29" s="151" t="s">
        <v>151</v>
      </c>
      <c r="X29" s="152" t="s">
        <v>151</v>
      </c>
      <c r="Y29" s="152" t="s">
        <v>151</v>
      </c>
      <c r="Z29" s="152"/>
      <c r="AA29" s="152"/>
      <c r="AB29" s="152" t="s">
        <v>151</v>
      </c>
      <c r="AC29" s="153" t="s">
        <v>151</v>
      </c>
      <c r="AD29" s="151" t="s">
        <v>151</v>
      </c>
      <c r="AE29" s="152" t="s">
        <v>151</v>
      </c>
      <c r="AF29" s="152" t="s">
        <v>151</v>
      </c>
      <c r="AG29" s="152"/>
      <c r="AH29" s="152"/>
      <c r="AI29" s="152" t="s">
        <v>151</v>
      </c>
      <c r="AJ29" s="153" t="s">
        <v>151</v>
      </c>
      <c r="AK29" s="151" t="s">
        <v>151</v>
      </c>
      <c r="AL29" s="152" t="s">
        <v>151</v>
      </c>
      <c r="AM29" s="152" t="s">
        <v>151</v>
      </c>
      <c r="AN29" s="152"/>
      <c r="AO29" s="152"/>
      <c r="AP29" s="152" t="s">
        <v>151</v>
      </c>
      <c r="AQ29" s="153" t="s">
        <v>151</v>
      </c>
      <c r="AR29" s="151" t="s">
        <v>151</v>
      </c>
      <c r="AS29" s="152" t="s">
        <v>151</v>
      </c>
      <c r="AT29" s="152" t="s">
        <v>151</v>
      </c>
      <c r="AU29" s="152"/>
      <c r="AV29" s="152"/>
      <c r="AW29" s="152" t="s">
        <v>151</v>
      </c>
      <c r="AX29" s="153" t="s">
        <v>151</v>
      </c>
      <c r="AY29" s="151"/>
      <c r="AZ29" s="152"/>
      <c r="BA29" s="154"/>
      <c r="BB29" s="334"/>
      <c r="BC29" s="335"/>
      <c r="BD29" s="347"/>
      <c r="BE29" s="348"/>
      <c r="BF29" s="349"/>
      <c r="BG29" s="350"/>
      <c r="BH29" s="350"/>
      <c r="BI29" s="350"/>
      <c r="BJ29" s="351"/>
    </row>
    <row r="30" spans="2:62" ht="20.25" customHeight="1" x14ac:dyDescent="0.2">
      <c r="B30" s="318"/>
      <c r="C30" s="321"/>
      <c r="D30" s="322"/>
      <c r="E30" s="138"/>
      <c r="F30" s="139" t="str">
        <f>C29</f>
        <v>理学療法士</v>
      </c>
      <c r="G30" s="138"/>
      <c r="H30" s="139" t="str">
        <f>I29</f>
        <v>A</v>
      </c>
      <c r="I30" s="325"/>
      <c r="J30" s="326"/>
      <c r="K30" s="329"/>
      <c r="L30" s="330"/>
      <c r="M30" s="330"/>
      <c r="N30" s="322"/>
      <c r="O30" s="331"/>
      <c r="P30" s="332"/>
      <c r="Q30" s="332"/>
      <c r="R30" s="332"/>
      <c r="S30" s="333"/>
      <c r="T30" s="140" t="s">
        <v>153</v>
      </c>
      <c r="U30" s="141"/>
      <c r="V30" s="142"/>
      <c r="W30" s="143">
        <f>IF(W29="","",VLOOKUP(W29,'別紙１-１【記載例】シフト記号表（勤務時間帯）'!$C$6:$L$47,10,FALSE))</f>
        <v>8</v>
      </c>
      <c r="X30" s="144">
        <f>IF(X29="","",VLOOKUP(X29,'別紙１-１【記載例】シフト記号表（勤務時間帯）'!$C$6:$L$47,10,FALSE))</f>
        <v>8</v>
      </c>
      <c r="Y30" s="144">
        <f>IF(Y29="","",VLOOKUP(Y29,'別紙１-１【記載例】シフト記号表（勤務時間帯）'!$C$6:$L$47,10,FALSE))</f>
        <v>8</v>
      </c>
      <c r="Z30" s="144" t="str">
        <f>IF(Z29="","",VLOOKUP(Z29,'別紙１-１【記載例】シフト記号表（勤務時間帯）'!$C$6:$L$47,10,FALSE))</f>
        <v/>
      </c>
      <c r="AA30" s="144" t="str">
        <f>IF(AA29="","",VLOOKUP(AA29,'別紙１-１【記載例】シフト記号表（勤務時間帯）'!$C$6:$L$47,10,FALSE))</f>
        <v/>
      </c>
      <c r="AB30" s="144">
        <f>IF(AB29="","",VLOOKUP(AB29,'別紙１-１【記載例】シフト記号表（勤務時間帯）'!$C$6:$L$47,10,FALSE))</f>
        <v>8</v>
      </c>
      <c r="AC30" s="145">
        <f>IF(AC29="","",VLOOKUP(AC29,'別紙１-１【記載例】シフト記号表（勤務時間帯）'!$C$6:$L$47,10,FALSE))</f>
        <v>8</v>
      </c>
      <c r="AD30" s="143">
        <f>IF(AD29="","",VLOOKUP(AD29,'別紙１-１【記載例】シフト記号表（勤務時間帯）'!$C$6:$L$47,10,FALSE))</f>
        <v>8</v>
      </c>
      <c r="AE30" s="144">
        <f>IF(AE29="","",VLOOKUP(AE29,'別紙１-１【記載例】シフト記号表（勤務時間帯）'!$C$6:$L$47,10,FALSE))</f>
        <v>8</v>
      </c>
      <c r="AF30" s="144">
        <f>IF(AF29="","",VLOOKUP(AF29,'別紙１-１【記載例】シフト記号表（勤務時間帯）'!$C$6:$L$47,10,FALSE))</f>
        <v>8</v>
      </c>
      <c r="AG30" s="144" t="str">
        <f>IF(AG29="","",VLOOKUP(AG29,'別紙１-１【記載例】シフト記号表（勤務時間帯）'!$C$6:$L$47,10,FALSE))</f>
        <v/>
      </c>
      <c r="AH30" s="144" t="str">
        <f>IF(AH29="","",VLOOKUP(AH29,'別紙１-１【記載例】シフト記号表（勤務時間帯）'!$C$6:$L$47,10,FALSE))</f>
        <v/>
      </c>
      <c r="AI30" s="144">
        <f>IF(AI29="","",VLOOKUP(AI29,'別紙１-１【記載例】シフト記号表（勤務時間帯）'!$C$6:$L$47,10,FALSE))</f>
        <v>8</v>
      </c>
      <c r="AJ30" s="145">
        <f>IF(AJ29="","",VLOOKUP(AJ29,'別紙１-１【記載例】シフト記号表（勤務時間帯）'!$C$6:$L$47,10,FALSE))</f>
        <v>8</v>
      </c>
      <c r="AK30" s="143">
        <f>IF(AK29="","",VLOOKUP(AK29,'別紙１-１【記載例】シフト記号表（勤務時間帯）'!$C$6:$L$47,10,FALSE))</f>
        <v>8</v>
      </c>
      <c r="AL30" s="144">
        <f>IF(AL29="","",VLOOKUP(AL29,'別紙１-１【記載例】シフト記号表（勤務時間帯）'!$C$6:$L$47,10,FALSE))</f>
        <v>8</v>
      </c>
      <c r="AM30" s="144">
        <f>IF(AM29="","",VLOOKUP(AM29,'別紙１-１【記載例】シフト記号表（勤務時間帯）'!$C$6:$L$47,10,FALSE))</f>
        <v>8</v>
      </c>
      <c r="AN30" s="144" t="str">
        <f>IF(AN29="","",VLOOKUP(AN29,'別紙１-１【記載例】シフト記号表（勤務時間帯）'!$C$6:$L$47,10,FALSE))</f>
        <v/>
      </c>
      <c r="AO30" s="144" t="str">
        <f>IF(AO29="","",VLOOKUP(AO29,'別紙１-１【記載例】シフト記号表（勤務時間帯）'!$C$6:$L$47,10,FALSE))</f>
        <v/>
      </c>
      <c r="AP30" s="144">
        <f>IF(AP29="","",VLOOKUP(AP29,'別紙１-１【記載例】シフト記号表（勤務時間帯）'!$C$6:$L$47,10,FALSE))</f>
        <v>8</v>
      </c>
      <c r="AQ30" s="145">
        <f>IF(AQ29="","",VLOOKUP(AQ29,'別紙１-１【記載例】シフト記号表（勤務時間帯）'!$C$6:$L$47,10,FALSE))</f>
        <v>8</v>
      </c>
      <c r="AR30" s="143">
        <f>IF(AR29="","",VLOOKUP(AR29,'別紙１-１【記載例】シフト記号表（勤務時間帯）'!$C$6:$L$47,10,FALSE))</f>
        <v>8</v>
      </c>
      <c r="AS30" s="144">
        <f>IF(AS29="","",VLOOKUP(AS29,'別紙１-１【記載例】シフト記号表（勤務時間帯）'!$C$6:$L$47,10,FALSE))</f>
        <v>8</v>
      </c>
      <c r="AT30" s="144">
        <f>IF(AT29="","",VLOOKUP(AT29,'別紙１-１【記載例】シフト記号表（勤務時間帯）'!$C$6:$L$47,10,FALSE))</f>
        <v>8</v>
      </c>
      <c r="AU30" s="144" t="str">
        <f>IF(AU29="","",VLOOKUP(AU29,'別紙１-１【記載例】シフト記号表（勤務時間帯）'!$C$6:$L$47,10,FALSE))</f>
        <v/>
      </c>
      <c r="AV30" s="144" t="str">
        <f>IF(AV29="","",VLOOKUP(AV29,'別紙１-１【記載例】シフト記号表（勤務時間帯）'!$C$6:$L$47,10,FALSE))</f>
        <v/>
      </c>
      <c r="AW30" s="144">
        <f>IF(AW29="","",VLOOKUP(AW29,'別紙１-１【記載例】シフト記号表（勤務時間帯）'!$C$6:$L$47,10,FALSE))</f>
        <v>8</v>
      </c>
      <c r="AX30" s="145">
        <f>IF(AX29="","",VLOOKUP(AX29,'別紙１-１【記載例】シフト記号表（勤務時間帯）'!$C$6:$L$47,10,FALSE))</f>
        <v>8</v>
      </c>
      <c r="AY30" s="143" t="str">
        <f>IF(AY29="","",VLOOKUP(AY29,'別紙１-１【記載例】シフト記号表（勤務時間帯）'!$C$6:$L$47,10,FALSE))</f>
        <v/>
      </c>
      <c r="AZ30" s="144" t="str">
        <f>IF(AZ29="","",VLOOKUP(AZ29,'別紙１-１【記載例】シフト記号表（勤務時間帯）'!$C$6:$L$47,10,FALSE))</f>
        <v/>
      </c>
      <c r="BA30" s="144" t="str">
        <f>IF(BA29="","",VLOOKUP(BA29,'別紙１-１【記載例】シフト記号表（勤務時間帯）'!$C$6:$L$47,10,FALSE))</f>
        <v/>
      </c>
      <c r="BB30" s="314">
        <f>IF($BE$3="４週",SUM(W30:AX30),IF($BE$3="暦月",SUM(W30:BA30),""))</f>
        <v>160</v>
      </c>
      <c r="BC30" s="315"/>
      <c r="BD30" s="316">
        <f>IF($BE$3="４週",BB30/4,IF($BE$3="暦月",(BB30/($BE$8/7)),""))</f>
        <v>40</v>
      </c>
      <c r="BE30" s="315"/>
      <c r="BF30" s="311"/>
      <c r="BG30" s="312"/>
      <c r="BH30" s="312"/>
      <c r="BI30" s="312"/>
      <c r="BJ30" s="313"/>
    </row>
    <row r="31" spans="2:62" ht="20.25" customHeight="1" x14ac:dyDescent="0.2">
      <c r="B31" s="317">
        <f>B29+1</f>
        <v>8</v>
      </c>
      <c r="C31" s="319" t="s">
        <v>163</v>
      </c>
      <c r="D31" s="320"/>
      <c r="E31" s="138"/>
      <c r="F31" s="139"/>
      <c r="G31" s="138"/>
      <c r="H31" s="139"/>
      <c r="I31" s="323" t="s">
        <v>147</v>
      </c>
      <c r="J31" s="324"/>
      <c r="K31" s="327" t="s">
        <v>163</v>
      </c>
      <c r="L31" s="328"/>
      <c r="M31" s="328"/>
      <c r="N31" s="320"/>
      <c r="O31" s="331" t="s">
        <v>164</v>
      </c>
      <c r="P31" s="332"/>
      <c r="Q31" s="332"/>
      <c r="R31" s="332"/>
      <c r="S31" s="333"/>
      <c r="T31" s="148" t="s">
        <v>150</v>
      </c>
      <c r="U31" s="149"/>
      <c r="V31" s="150"/>
      <c r="W31" s="151" t="s">
        <v>151</v>
      </c>
      <c r="X31" s="152" t="s">
        <v>151</v>
      </c>
      <c r="Y31" s="152"/>
      <c r="Z31" s="152"/>
      <c r="AA31" s="152" t="s">
        <v>151</v>
      </c>
      <c r="AB31" s="152" t="s">
        <v>151</v>
      </c>
      <c r="AC31" s="153" t="s">
        <v>151</v>
      </c>
      <c r="AD31" s="151" t="s">
        <v>151</v>
      </c>
      <c r="AE31" s="152" t="s">
        <v>151</v>
      </c>
      <c r="AF31" s="152"/>
      <c r="AG31" s="152"/>
      <c r="AH31" s="152" t="s">
        <v>151</v>
      </c>
      <c r="AI31" s="152" t="s">
        <v>151</v>
      </c>
      <c r="AJ31" s="153" t="s">
        <v>151</v>
      </c>
      <c r="AK31" s="151" t="s">
        <v>151</v>
      </c>
      <c r="AL31" s="152" t="s">
        <v>151</v>
      </c>
      <c r="AM31" s="152"/>
      <c r="AN31" s="152"/>
      <c r="AO31" s="152" t="s">
        <v>151</v>
      </c>
      <c r="AP31" s="152" t="s">
        <v>151</v>
      </c>
      <c r="AQ31" s="153" t="s">
        <v>151</v>
      </c>
      <c r="AR31" s="151" t="s">
        <v>151</v>
      </c>
      <c r="AS31" s="152" t="s">
        <v>151</v>
      </c>
      <c r="AT31" s="152"/>
      <c r="AU31" s="152"/>
      <c r="AV31" s="152" t="s">
        <v>151</v>
      </c>
      <c r="AW31" s="152" t="s">
        <v>151</v>
      </c>
      <c r="AX31" s="153" t="s">
        <v>151</v>
      </c>
      <c r="AY31" s="151"/>
      <c r="AZ31" s="152"/>
      <c r="BA31" s="154"/>
      <c r="BB31" s="334"/>
      <c r="BC31" s="335"/>
      <c r="BD31" s="347"/>
      <c r="BE31" s="348"/>
      <c r="BF31" s="349"/>
      <c r="BG31" s="350"/>
      <c r="BH31" s="350"/>
      <c r="BI31" s="350"/>
      <c r="BJ31" s="351"/>
    </row>
    <row r="32" spans="2:62" ht="20.25" customHeight="1" x14ac:dyDescent="0.2">
      <c r="B32" s="318"/>
      <c r="C32" s="321"/>
      <c r="D32" s="322"/>
      <c r="E32" s="138"/>
      <c r="F32" s="139" t="str">
        <f>C31</f>
        <v>介護支援専門員</v>
      </c>
      <c r="G32" s="138"/>
      <c r="H32" s="139" t="str">
        <f>I31</f>
        <v>A</v>
      </c>
      <c r="I32" s="325"/>
      <c r="J32" s="326"/>
      <c r="K32" s="329"/>
      <c r="L32" s="330"/>
      <c r="M32" s="330"/>
      <c r="N32" s="322"/>
      <c r="O32" s="331"/>
      <c r="P32" s="332"/>
      <c r="Q32" s="332"/>
      <c r="R32" s="332"/>
      <c r="S32" s="333"/>
      <c r="T32" s="140" t="s">
        <v>153</v>
      </c>
      <c r="U32" s="141"/>
      <c r="V32" s="142"/>
      <c r="W32" s="143">
        <f>IF(W31="","",VLOOKUP(W31,'別紙１-１【記載例】シフト記号表（勤務時間帯）'!$C$6:$L$47,10,FALSE))</f>
        <v>8</v>
      </c>
      <c r="X32" s="144">
        <f>IF(X31="","",VLOOKUP(X31,'別紙１-１【記載例】シフト記号表（勤務時間帯）'!$C$6:$L$47,10,FALSE))</f>
        <v>8</v>
      </c>
      <c r="Y32" s="144" t="str">
        <f>IF(Y31="","",VLOOKUP(Y31,'別紙１-１【記載例】シフト記号表（勤務時間帯）'!$C$6:$L$47,10,FALSE))</f>
        <v/>
      </c>
      <c r="Z32" s="144" t="str">
        <f>IF(Z31="","",VLOOKUP(Z31,'別紙１-１【記載例】シフト記号表（勤務時間帯）'!$C$6:$L$47,10,FALSE))</f>
        <v/>
      </c>
      <c r="AA32" s="144">
        <f>IF(AA31="","",VLOOKUP(AA31,'別紙１-１【記載例】シフト記号表（勤務時間帯）'!$C$6:$L$47,10,FALSE))</f>
        <v>8</v>
      </c>
      <c r="AB32" s="144">
        <f>IF(AB31="","",VLOOKUP(AB31,'別紙１-１【記載例】シフト記号表（勤務時間帯）'!$C$6:$L$47,10,FALSE))</f>
        <v>8</v>
      </c>
      <c r="AC32" s="145">
        <f>IF(AC31="","",VLOOKUP(AC31,'別紙１-１【記載例】シフト記号表（勤務時間帯）'!$C$6:$L$47,10,FALSE))</f>
        <v>8</v>
      </c>
      <c r="AD32" s="143">
        <f>IF(AD31="","",VLOOKUP(AD31,'別紙１-１【記載例】シフト記号表（勤務時間帯）'!$C$6:$L$47,10,FALSE))</f>
        <v>8</v>
      </c>
      <c r="AE32" s="144">
        <f>IF(AE31="","",VLOOKUP(AE31,'別紙１-１【記載例】シフト記号表（勤務時間帯）'!$C$6:$L$47,10,FALSE))</f>
        <v>8</v>
      </c>
      <c r="AF32" s="144" t="str">
        <f>IF(AF31="","",VLOOKUP(AF31,'別紙１-１【記載例】シフト記号表（勤務時間帯）'!$C$6:$L$47,10,FALSE))</f>
        <v/>
      </c>
      <c r="AG32" s="144" t="str">
        <f>IF(AG31="","",VLOOKUP(AG31,'別紙１-１【記載例】シフト記号表（勤務時間帯）'!$C$6:$L$47,10,FALSE))</f>
        <v/>
      </c>
      <c r="AH32" s="144">
        <f>IF(AH31="","",VLOOKUP(AH31,'別紙１-１【記載例】シフト記号表（勤務時間帯）'!$C$6:$L$47,10,FALSE))</f>
        <v>8</v>
      </c>
      <c r="AI32" s="144">
        <f>IF(AI31="","",VLOOKUP(AI31,'別紙１-１【記載例】シフト記号表（勤務時間帯）'!$C$6:$L$47,10,FALSE))</f>
        <v>8</v>
      </c>
      <c r="AJ32" s="145">
        <f>IF(AJ31="","",VLOOKUP(AJ31,'別紙１-１【記載例】シフト記号表（勤務時間帯）'!$C$6:$L$47,10,FALSE))</f>
        <v>8</v>
      </c>
      <c r="AK32" s="143">
        <f>IF(AK31="","",VLOOKUP(AK31,'別紙１-１【記載例】シフト記号表（勤務時間帯）'!$C$6:$L$47,10,FALSE))</f>
        <v>8</v>
      </c>
      <c r="AL32" s="144">
        <f>IF(AL31="","",VLOOKUP(AL31,'別紙１-１【記載例】シフト記号表（勤務時間帯）'!$C$6:$L$47,10,FALSE))</f>
        <v>8</v>
      </c>
      <c r="AM32" s="144" t="str">
        <f>IF(AM31="","",VLOOKUP(AM31,'別紙１-１【記載例】シフト記号表（勤務時間帯）'!$C$6:$L$47,10,FALSE))</f>
        <v/>
      </c>
      <c r="AN32" s="144" t="str">
        <f>IF(AN31="","",VLOOKUP(AN31,'別紙１-１【記載例】シフト記号表（勤務時間帯）'!$C$6:$L$47,10,FALSE))</f>
        <v/>
      </c>
      <c r="AO32" s="144">
        <f>IF(AO31="","",VLOOKUP(AO31,'別紙１-１【記載例】シフト記号表（勤務時間帯）'!$C$6:$L$47,10,FALSE))</f>
        <v>8</v>
      </c>
      <c r="AP32" s="144">
        <f>IF(AP31="","",VLOOKUP(AP31,'別紙１-１【記載例】シフト記号表（勤務時間帯）'!$C$6:$L$47,10,FALSE))</f>
        <v>8</v>
      </c>
      <c r="AQ32" s="145">
        <f>IF(AQ31="","",VLOOKUP(AQ31,'別紙１-１【記載例】シフト記号表（勤務時間帯）'!$C$6:$L$47,10,FALSE))</f>
        <v>8</v>
      </c>
      <c r="AR32" s="143">
        <f>IF(AR31="","",VLOOKUP(AR31,'別紙１-１【記載例】シフト記号表（勤務時間帯）'!$C$6:$L$47,10,FALSE))</f>
        <v>8</v>
      </c>
      <c r="AS32" s="144">
        <f>IF(AS31="","",VLOOKUP(AS31,'別紙１-１【記載例】シフト記号表（勤務時間帯）'!$C$6:$L$47,10,FALSE))</f>
        <v>8</v>
      </c>
      <c r="AT32" s="144" t="str">
        <f>IF(AT31="","",VLOOKUP(AT31,'別紙１-１【記載例】シフト記号表（勤務時間帯）'!$C$6:$L$47,10,FALSE))</f>
        <v/>
      </c>
      <c r="AU32" s="144" t="str">
        <f>IF(AU31="","",VLOOKUP(AU31,'別紙１-１【記載例】シフト記号表（勤務時間帯）'!$C$6:$L$47,10,FALSE))</f>
        <v/>
      </c>
      <c r="AV32" s="144">
        <f>IF(AV31="","",VLOOKUP(AV31,'別紙１-１【記載例】シフト記号表（勤務時間帯）'!$C$6:$L$47,10,FALSE))</f>
        <v>8</v>
      </c>
      <c r="AW32" s="144">
        <f>IF(AW31="","",VLOOKUP(AW31,'別紙１-１【記載例】シフト記号表（勤務時間帯）'!$C$6:$L$47,10,FALSE))</f>
        <v>8</v>
      </c>
      <c r="AX32" s="145">
        <f>IF(AX31="","",VLOOKUP(AX31,'別紙１-１【記載例】シフト記号表（勤務時間帯）'!$C$6:$L$47,10,FALSE))</f>
        <v>8</v>
      </c>
      <c r="AY32" s="143" t="str">
        <f>IF(AY31="","",VLOOKUP(AY31,'別紙１-１【記載例】シフト記号表（勤務時間帯）'!$C$6:$L$47,10,FALSE))</f>
        <v/>
      </c>
      <c r="AZ32" s="144" t="str">
        <f>IF(AZ31="","",VLOOKUP(AZ31,'別紙１-１【記載例】シフト記号表（勤務時間帯）'!$C$6:$L$47,10,FALSE))</f>
        <v/>
      </c>
      <c r="BA32" s="144" t="str">
        <f>IF(BA31="","",VLOOKUP(BA31,'別紙１-１【記載例】シフト記号表（勤務時間帯）'!$C$6:$L$47,10,FALSE))</f>
        <v/>
      </c>
      <c r="BB32" s="314">
        <f>IF($BE$3="４週",SUM(W32:AX32),IF($BE$3="暦月",SUM(W32:BA32),""))</f>
        <v>160</v>
      </c>
      <c r="BC32" s="315"/>
      <c r="BD32" s="316">
        <f>IF($BE$3="４週",BB32/4,IF($BE$3="暦月",(BB32/($BE$8/7)),""))</f>
        <v>40</v>
      </c>
      <c r="BE32" s="315"/>
      <c r="BF32" s="311"/>
      <c r="BG32" s="312"/>
      <c r="BH32" s="312"/>
      <c r="BI32" s="312"/>
      <c r="BJ32" s="313"/>
    </row>
    <row r="33" spans="2:62" ht="20.25" customHeight="1" x14ac:dyDescent="0.2">
      <c r="B33" s="317">
        <f>B31+1</f>
        <v>9</v>
      </c>
      <c r="C33" s="319" t="s">
        <v>165</v>
      </c>
      <c r="D33" s="320"/>
      <c r="E33" s="138"/>
      <c r="F33" s="139"/>
      <c r="G33" s="138"/>
      <c r="H33" s="139"/>
      <c r="I33" s="323" t="s">
        <v>166</v>
      </c>
      <c r="J33" s="324"/>
      <c r="K33" s="327" t="s">
        <v>167</v>
      </c>
      <c r="L33" s="328"/>
      <c r="M33" s="328"/>
      <c r="N33" s="320"/>
      <c r="O33" s="331" t="s">
        <v>168</v>
      </c>
      <c r="P33" s="332"/>
      <c r="Q33" s="332"/>
      <c r="R33" s="332"/>
      <c r="S33" s="333"/>
      <c r="T33" s="148" t="s">
        <v>150</v>
      </c>
      <c r="U33" s="149"/>
      <c r="V33" s="150"/>
      <c r="W33" s="151" t="s">
        <v>151</v>
      </c>
      <c r="X33" s="152" t="s">
        <v>151</v>
      </c>
      <c r="Y33" s="152"/>
      <c r="Z33" s="152" t="s">
        <v>151</v>
      </c>
      <c r="AA33" s="152" t="s">
        <v>151</v>
      </c>
      <c r="AB33" s="152"/>
      <c r="AC33" s="153"/>
      <c r="AD33" s="151" t="s">
        <v>151</v>
      </c>
      <c r="AE33" s="152" t="s">
        <v>151</v>
      </c>
      <c r="AF33" s="152"/>
      <c r="AG33" s="152" t="s">
        <v>151</v>
      </c>
      <c r="AH33" s="152" t="s">
        <v>151</v>
      </c>
      <c r="AI33" s="152"/>
      <c r="AJ33" s="153"/>
      <c r="AK33" s="151" t="s">
        <v>151</v>
      </c>
      <c r="AL33" s="152" t="s">
        <v>151</v>
      </c>
      <c r="AM33" s="152"/>
      <c r="AN33" s="152" t="s">
        <v>151</v>
      </c>
      <c r="AO33" s="152" t="s">
        <v>151</v>
      </c>
      <c r="AP33" s="152"/>
      <c r="AQ33" s="153"/>
      <c r="AR33" s="151" t="s">
        <v>151</v>
      </c>
      <c r="AS33" s="152" t="s">
        <v>151</v>
      </c>
      <c r="AT33" s="152"/>
      <c r="AU33" s="152" t="s">
        <v>151</v>
      </c>
      <c r="AV33" s="152" t="s">
        <v>151</v>
      </c>
      <c r="AW33" s="152"/>
      <c r="AX33" s="153"/>
      <c r="AY33" s="151"/>
      <c r="AZ33" s="152"/>
      <c r="BA33" s="154"/>
      <c r="BB33" s="334"/>
      <c r="BC33" s="335"/>
      <c r="BD33" s="347"/>
      <c r="BE33" s="348"/>
      <c r="BF33" s="349"/>
      <c r="BG33" s="350"/>
      <c r="BH33" s="350"/>
      <c r="BI33" s="350"/>
      <c r="BJ33" s="351"/>
    </row>
    <row r="34" spans="2:62" ht="20.25" customHeight="1" x14ac:dyDescent="0.2">
      <c r="B34" s="318"/>
      <c r="C34" s="321"/>
      <c r="D34" s="322"/>
      <c r="E34" s="138"/>
      <c r="F34" s="139" t="str">
        <f>C33</f>
        <v>看護職員</v>
      </c>
      <c r="G34" s="138"/>
      <c r="H34" s="139" t="str">
        <f>I33</f>
        <v>C</v>
      </c>
      <c r="I34" s="325"/>
      <c r="J34" s="326"/>
      <c r="K34" s="329"/>
      <c r="L34" s="330"/>
      <c r="M34" s="330"/>
      <c r="N34" s="322"/>
      <c r="O34" s="331"/>
      <c r="P34" s="332"/>
      <c r="Q34" s="332"/>
      <c r="R34" s="332"/>
      <c r="S34" s="333"/>
      <c r="T34" s="155" t="s">
        <v>153</v>
      </c>
      <c r="U34" s="156"/>
      <c r="V34" s="157"/>
      <c r="W34" s="143">
        <f>IF(W33="","",VLOOKUP(W33,'別紙１-１【記載例】シフト記号表（勤務時間帯）'!$C$6:$L$47,10,FALSE))</f>
        <v>8</v>
      </c>
      <c r="X34" s="144">
        <f>IF(X33="","",VLOOKUP(X33,'別紙１-１【記載例】シフト記号表（勤務時間帯）'!$C$6:$L$47,10,FALSE))</f>
        <v>8</v>
      </c>
      <c r="Y34" s="144" t="str">
        <f>IF(Y33="","",VLOOKUP(Y33,'別紙１-１【記載例】シフト記号表（勤務時間帯）'!$C$6:$L$47,10,FALSE))</f>
        <v/>
      </c>
      <c r="Z34" s="144">
        <f>IF(Z33="","",VLOOKUP(Z33,'別紙１-１【記載例】シフト記号表（勤務時間帯）'!$C$6:$L$47,10,FALSE))</f>
        <v>8</v>
      </c>
      <c r="AA34" s="144">
        <f>IF(AA33="","",VLOOKUP(AA33,'別紙１-１【記載例】シフト記号表（勤務時間帯）'!$C$6:$L$47,10,FALSE))</f>
        <v>8</v>
      </c>
      <c r="AB34" s="144" t="str">
        <f>IF(AB33="","",VLOOKUP(AB33,'別紙１-１【記載例】シフト記号表（勤務時間帯）'!$C$6:$L$47,10,FALSE))</f>
        <v/>
      </c>
      <c r="AC34" s="145" t="str">
        <f>IF(AC33="","",VLOOKUP(AC33,'別紙１-１【記載例】シフト記号表（勤務時間帯）'!$C$6:$L$47,10,FALSE))</f>
        <v/>
      </c>
      <c r="AD34" s="143">
        <f>IF(AD33="","",VLOOKUP(AD33,'別紙１-１【記載例】シフト記号表（勤務時間帯）'!$C$6:$L$47,10,FALSE))</f>
        <v>8</v>
      </c>
      <c r="AE34" s="144">
        <f>IF(AE33="","",VLOOKUP(AE33,'別紙１-１【記載例】シフト記号表（勤務時間帯）'!$C$6:$L$47,10,FALSE))</f>
        <v>8</v>
      </c>
      <c r="AF34" s="144" t="str">
        <f>IF(AF33="","",VLOOKUP(AF33,'別紙１-１【記載例】シフト記号表（勤務時間帯）'!$C$6:$L$47,10,FALSE))</f>
        <v/>
      </c>
      <c r="AG34" s="144">
        <f>IF(AG33="","",VLOOKUP(AG33,'別紙１-１【記載例】シフト記号表（勤務時間帯）'!$C$6:$L$47,10,FALSE))</f>
        <v>8</v>
      </c>
      <c r="AH34" s="144">
        <f>IF(AH33="","",VLOOKUP(AH33,'別紙１-１【記載例】シフト記号表（勤務時間帯）'!$C$6:$L$47,10,FALSE))</f>
        <v>8</v>
      </c>
      <c r="AI34" s="144" t="str">
        <f>IF(AI33="","",VLOOKUP(AI33,'別紙１-１【記載例】シフト記号表（勤務時間帯）'!$C$6:$L$47,10,FALSE))</f>
        <v/>
      </c>
      <c r="AJ34" s="145" t="str">
        <f>IF(AJ33="","",VLOOKUP(AJ33,'別紙１-１【記載例】シフト記号表（勤務時間帯）'!$C$6:$L$47,10,FALSE))</f>
        <v/>
      </c>
      <c r="AK34" s="143">
        <f>IF(AK33="","",VLOOKUP(AK33,'別紙１-１【記載例】シフト記号表（勤務時間帯）'!$C$6:$L$47,10,FALSE))</f>
        <v>8</v>
      </c>
      <c r="AL34" s="144">
        <f>IF(AL33="","",VLOOKUP(AL33,'別紙１-１【記載例】シフト記号表（勤務時間帯）'!$C$6:$L$47,10,FALSE))</f>
        <v>8</v>
      </c>
      <c r="AM34" s="144" t="str">
        <f>IF(AM33="","",VLOOKUP(AM33,'別紙１-１【記載例】シフト記号表（勤務時間帯）'!$C$6:$L$47,10,FALSE))</f>
        <v/>
      </c>
      <c r="AN34" s="144">
        <f>IF(AN33="","",VLOOKUP(AN33,'別紙１-１【記載例】シフト記号表（勤務時間帯）'!$C$6:$L$47,10,FALSE))</f>
        <v>8</v>
      </c>
      <c r="AO34" s="144">
        <f>IF(AO33="","",VLOOKUP(AO33,'別紙１-１【記載例】シフト記号表（勤務時間帯）'!$C$6:$L$47,10,FALSE))</f>
        <v>8</v>
      </c>
      <c r="AP34" s="144" t="str">
        <f>IF(AP33="","",VLOOKUP(AP33,'別紙１-１【記載例】シフト記号表（勤務時間帯）'!$C$6:$L$47,10,FALSE))</f>
        <v/>
      </c>
      <c r="AQ34" s="145" t="str">
        <f>IF(AQ33="","",VLOOKUP(AQ33,'別紙１-１【記載例】シフト記号表（勤務時間帯）'!$C$6:$L$47,10,FALSE))</f>
        <v/>
      </c>
      <c r="AR34" s="143">
        <f>IF(AR33="","",VLOOKUP(AR33,'別紙１-１【記載例】シフト記号表（勤務時間帯）'!$C$6:$L$47,10,FALSE))</f>
        <v>8</v>
      </c>
      <c r="AS34" s="144">
        <f>IF(AS33="","",VLOOKUP(AS33,'別紙１-１【記載例】シフト記号表（勤務時間帯）'!$C$6:$L$47,10,FALSE))</f>
        <v>8</v>
      </c>
      <c r="AT34" s="144" t="str">
        <f>IF(AT33="","",VLOOKUP(AT33,'別紙１-１【記載例】シフト記号表（勤務時間帯）'!$C$6:$L$47,10,FALSE))</f>
        <v/>
      </c>
      <c r="AU34" s="144">
        <f>IF(AU33="","",VLOOKUP(AU33,'別紙１-１【記載例】シフト記号表（勤務時間帯）'!$C$6:$L$47,10,FALSE))</f>
        <v>8</v>
      </c>
      <c r="AV34" s="144">
        <f>IF(AV33="","",VLOOKUP(AV33,'別紙１-１【記載例】シフト記号表（勤務時間帯）'!$C$6:$L$47,10,FALSE))</f>
        <v>8</v>
      </c>
      <c r="AW34" s="144" t="str">
        <f>IF(AW33="","",VLOOKUP(AW33,'別紙１-１【記載例】シフト記号表（勤務時間帯）'!$C$6:$L$47,10,FALSE))</f>
        <v/>
      </c>
      <c r="AX34" s="145" t="str">
        <f>IF(AX33="","",VLOOKUP(AX33,'別紙１-１【記載例】シフト記号表（勤務時間帯）'!$C$6:$L$47,10,FALSE))</f>
        <v/>
      </c>
      <c r="AY34" s="143" t="str">
        <f>IF(AY33="","",VLOOKUP(AY33,'別紙１-１【記載例】シフト記号表（勤務時間帯）'!$C$6:$L$47,10,FALSE))</f>
        <v/>
      </c>
      <c r="AZ34" s="144" t="str">
        <f>IF(AZ33="","",VLOOKUP(AZ33,'別紙１-１【記載例】シフト記号表（勤務時間帯）'!$C$6:$L$47,10,FALSE))</f>
        <v/>
      </c>
      <c r="BA34" s="144" t="str">
        <f>IF(BA33="","",VLOOKUP(BA33,'別紙１-１【記載例】シフト記号表（勤務時間帯）'!$C$6:$L$47,10,FALSE))</f>
        <v/>
      </c>
      <c r="BB34" s="314">
        <f>IF($BE$3="４週",SUM(W34:AX34),IF($BE$3="暦月",SUM(W34:BA34),""))</f>
        <v>128</v>
      </c>
      <c r="BC34" s="315"/>
      <c r="BD34" s="316">
        <f>IF($BE$3="４週",BB34/4,IF($BE$3="暦月",(BB34/($BE$8/7)),""))</f>
        <v>32</v>
      </c>
      <c r="BE34" s="315"/>
      <c r="BF34" s="311"/>
      <c r="BG34" s="312"/>
      <c r="BH34" s="312"/>
      <c r="BI34" s="312"/>
      <c r="BJ34" s="313"/>
    </row>
    <row r="35" spans="2:62" ht="20.25" customHeight="1" x14ac:dyDescent="0.2">
      <c r="B35" s="317">
        <f>B33+1</f>
        <v>10</v>
      </c>
      <c r="C35" s="319" t="s">
        <v>165</v>
      </c>
      <c r="D35" s="320"/>
      <c r="E35" s="138"/>
      <c r="F35" s="139"/>
      <c r="G35" s="138"/>
      <c r="H35" s="139"/>
      <c r="I35" s="323" t="s">
        <v>147</v>
      </c>
      <c r="J35" s="324"/>
      <c r="K35" s="327" t="s">
        <v>167</v>
      </c>
      <c r="L35" s="328"/>
      <c r="M35" s="328"/>
      <c r="N35" s="320"/>
      <c r="O35" s="331" t="s">
        <v>169</v>
      </c>
      <c r="P35" s="332"/>
      <c r="Q35" s="332"/>
      <c r="R35" s="332"/>
      <c r="S35" s="333"/>
      <c r="T35" s="158" t="s">
        <v>150</v>
      </c>
      <c r="V35" s="159"/>
      <c r="W35" s="151" t="s">
        <v>170</v>
      </c>
      <c r="X35" s="152" t="s">
        <v>171</v>
      </c>
      <c r="Y35" s="152" t="s">
        <v>172</v>
      </c>
      <c r="Z35" s="152" t="s">
        <v>172</v>
      </c>
      <c r="AA35" s="152"/>
      <c r="AB35" s="152" t="s">
        <v>173</v>
      </c>
      <c r="AC35" s="153"/>
      <c r="AD35" s="151"/>
      <c r="AE35" s="152" t="s">
        <v>170</v>
      </c>
      <c r="AF35" s="152" t="s">
        <v>171</v>
      </c>
      <c r="AG35" s="152" t="s">
        <v>172</v>
      </c>
      <c r="AH35" s="152" t="s">
        <v>172</v>
      </c>
      <c r="AI35" s="152"/>
      <c r="AJ35" s="153" t="s">
        <v>173</v>
      </c>
      <c r="AK35" s="151" t="s">
        <v>173</v>
      </c>
      <c r="AL35" s="152"/>
      <c r="AM35" s="152" t="s">
        <v>170</v>
      </c>
      <c r="AN35" s="152" t="s">
        <v>171</v>
      </c>
      <c r="AO35" s="152" t="s">
        <v>172</v>
      </c>
      <c r="AP35" s="152" t="s">
        <v>172</v>
      </c>
      <c r="AQ35" s="153"/>
      <c r="AR35" s="151" t="s">
        <v>173</v>
      </c>
      <c r="AS35" s="152"/>
      <c r="AT35" s="152"/>
      <c r="AU35" s="152" t="s">
        <v>170</v>
      </c>
      <c r="AV35" s="152" t="s">
        <v>171</v>
      </c>
      <c r="AW35" s="152" t="s">
        <v>172</v>
      </c>
      <c r="AX35" s="153" t="s">
        <v>172</v>
      </c>
      <c r="AY35" s="151"/>
      <c r="AZ35" s="152"/>
      <c r="BA35" s="154"/>
      <c r="BB35" s="334"/>
      <c r="BC35" s="335"/>
      <c r="BD35" s="347"/>
      <c r="BE35" s="348"/>
      <c r="BF35" s="349"/>
      <c r="BG35" s="350"/>
      <c r="BH35" s="350"/>
      <c r="BI35" s="350"/>
      <c r="BJ35" s="351"/>
    </row>
    <row r="36" spans="2:62" ht="20.25" customHeight="1" x14ac:dyDescent="0.2">
      <c r="B36" s="318"/>
      <c r="C36" s="321"/>
      <c r="D36" s="322"/>
      <c r="E36" s="138"/>
      <c r="F36" s="139" t="str">
        <f>C35</f>
        <v>看護職員</v>
      </c>
      <c r="G36" s="138"/>
      <c r="H36" s="139" t="str">
        <f>I35</f>
        <v>A</v>
      </c>
      <c r="I36" s="325"/>
      <c r="J36" s="326"/>
      <c r="K36" s="329"/>
      <c r="L36" s="330"/>
      <c r="M36" s="330"/>
      <c r="N36" s="322"/>
      <c r="O36" s="331"/>
      <c r="P36" s="332"/>
      <c r="Q36" s="332"/>
      <c r="R36" s="332"/>
      <c r="S36" s="333"/>
      <c r="T36" s="155" t="s">
        <v>153</v>
      </c>
      <c r="U36" s="156"/>
      <c r="V36" s="157"/>
      <c r="W36" s="143">
        <f>IF(W35="","",VLOOKUP(W35,'別紙１-１【記載例】シフト記号表（勤務時間帯）'!$C$6:$L$47,10,FALSE))</f>
        <v>8</v>
      </c>
      <c r="X36" s="144">
        <f>IF(X35="","",VLOOKUP(X35,'別紙１-１【記載例】シフト記号表（勤務時間帯）'!$C$6:$L$47,10,FALSE))</f>
        <v>8</v>
      </c>
      <c r="Y36" s="144">
        <f>IF(Y35="","",VLOOKUP(Y35,'別紙１-１【記載例】シフト記号表（勤務時間帯）'!$C$6:$L$47,10,FALSE))</f>
        <v>7.9999999999999982</v>
      </c>
      <c r="Z36" s="144">
        <f>IF(Z35="","",VLOOKUP(Z35,'別紙１-１【記載例】シフト記号表（勤務時間帯）'!$C$6:$L$47,10,FALSE))</f>
        <v>7.9999999999999982</v>
      </c>
      <c r="AA36" s="144" t="str">
        <f>IF(AA35="","",VLOOKUP(AA35,'別紙１-１【記載例】シフト記号表（勤務時間帯）'!$C$6:$L$47,10,FALSE))</f>
        <v/>
      </c>
      <c r="AB36" s="144">
        <f>IF(AB35="","",VLOOKUP(AB35,'別紙１-１【記載例】シフト記号表（勤務時間帯）'!$C$6:$L$47,10,FALSE))</f>
        <v>8</v>
      </c>
      <c r="AC36" s="145" t="str">
        <f>IF(AC35="","",VLOOKUP(AC35,'別紙１-１【記載例】シフト記号表（勤務時間帯）'!$C$6:$L$47,10,FALSE))</f>
        <v/>
      </c>
      <c r="AD36" s="143" t="str">
        <f>IF(AD35="","",VLOOKUP(AD35,'別紙１-１【記載例】シフト記号表（勤務時間帯）'!$C$6:$L$47,10,FALSE))</f>
        <v/>
      </c>
      <c r="AE36" s="144">
        <f>IF(AE35="","",VLOOKUP(AE35,'別紙１-１【記載例】シフト記号表（勤務時間帯）'!$C$6:$L$47,10,FALSE))</f>
        <v>8</v>
      </c>
      <c r="AF36" s="144">
        <f>IF(AF35="","",VLOOKUP(AF35,'別紙１-１【記載例】シフト記号表（勤務時間帯）'!$C$6:$L$47,10,FALSE))</f>
        <v>8</v>
      </c>
      <c r="AG36" s="144">
        <f>IF(AG35="","",VLOOKUP(AG35,'別紙１-１【記載例】シフト記号表（勤務時間帯）'!$C$6:$L$47,10,FALSE))</f>
        <v>7.9999999999999982</v>
      </c>
      <c r="AH36" s="144">
        <f>IF(AH35="","",VLOOKUP(AH35,'別紙１-１【記載例】シフト記号表（勤務時間帯）'!$C$6:$L$47,10,FALSE))</f>
        <v>7.9999999999999982</v>
      </c>
      <c r="AI36" s="144" t="str">
        <f>IF(AI35="","",VLOOKUP(AI35,'別紙１-１【記載例】シフト記号表（勤務時間帯）'!$C$6:$L$47,10,FALSE))</f>
        <v/>
      </c>
      <c r="AJ36" s="145">
        <f>IF(AJ35="","",VLOOKUP(AJ35,'別紙１-１【記載例】シフト記号表（勤務時間帯）'!$C$6:$L$47,10,FALSE))</f>
        <v>8</v>
      </c>
      <c r="AK36" s="143">
        <f>IF(AK35="","",VLOOKUP(AK35,'別紙１-１【記載例】シフト記号表（勤務時間帯）'!$C$6:$L$47,10,FALSE))</f>
        <v>8</v>
      </c>
      <c r="AL36" s="144" t="str">
        <f>IF(AL35="","",VLOOKUP(AL35,'別紙１-１【記載例】シフト記号表（勤務時間帯）'!$C$6:$L$47,10,FALSE))</f>
        <v/>
      </c>
      <c r="AM36" s="144">
        <f>IF(AM35="","",VLOOKUP(AM35,'別紙１-１【記載例】シフト記号表（勤務時間帯）'!$C$6:$L$47,10,FALSE))</f>
        <v>8</v>
      </c>
      <c r="AN36" s="144">
        <f>IF(AN35="","",VLOOKUP(AN35,'別紙１-１【記載例】シフト記号表（勤務時間帯）'!$C$6:$L$47,10,FALSE))</f>
        <v>8</v>
      </c>
      <c r="AO36" s="144">
        <f>IF(AO35="","",VLOOKUP(AO35,'別紙１-１【記載例】シフト記号表（勤務時間帯）'!$C$6:$L$47,10,FALSE))</f>
        <v>7.9999999999999982</v>
      </c>
      <c r="AP36" s="144">
        <f>IF(AP35="","",VLOOKUP(AP35,'別紙１-１【記載例】シフト記号表（勤務時間帯）'!$C$6:$L$47,10,FALSE))</f>
        <v>7.9999999999999982</v>
      </c>
      <c r="AQ36" s="145" t="str">
        <f>IF(AQ35="","",VLOOKUP(AQ35,'別紙１-１【記載例】シフト記号表（勤務時間帯）'!$C$6:$L$47,10,FALSE))</f>
        <v/>
      </c>
      <c r="AR36" s="143">
        <f>IF(AR35="","",VLOOKUP(AR35,'別紙１-１【記載例】シフト記号表（勤務時間帯）'!$C$6:$L$47,10,FALSE))</f>
        <v>8</v>
      </c>
      <c r="AS36" s="144" t="str">
        <f>IF(AS35="","",VLOOKUP(AS35,'別紙１-１【記載例】シフト記号表（勤務時間帯）'!$C$6:$L$47,10,FALSE))</f>
        <v/>
      </c>
      <c r="AT36" s="144" t="str">
        <f>IF(AT35="","",VLOOKUP(AT35,'別紙１-１【記載例】シフト記号表（勤務時間帯）'!$C$6:$L$47,10,FALSE))</f>
        <v/>
      </c>
      <c r="AU36" s="144">
        <f>IF(AU35="","",VLOOKUP(AU35,'別紙１-１【記載例】シフト記号表（勤務時間帯）'!$C$6:$L$47,10,FALSE))</f>
        <v>8</v>
      </c>
      <c r="AV36" s="144">
        <f>IF(AV35="","",VLOOKUP(AV35,'別紙１-１【記載例】シフト記号表（勤務時間帯）'!$C$6:$L$47,10,FALSE))</f>
        <v>8</v>
      </c>
      <c r="AW36" s="144">
        <f>IF(AW35="","",VLOOKUP(AW35,'別紙１-１【記載例】シフト記号表（勤務時間帯）'!$C$6:$L$47,10,FALSE))</f>
        <v>7.9999999999999982</v>
      </c>
      <c r="AX36" s="145">
        <f>IF(AX35="","",VLOOKUP(AX35,'別紙１-１【記載例】シフト記号表（勤務時間帯）'!$C$6:$L$47,10,FALSE))</f>
        <v>7.9999999999999982</v>
      </c>
      <c r="AY36" s="143" t="str">
        <f>IF(AY35="","",VLOOKUP(AY35,'別紙１-１【記載例】シフト記号表（勤務時間帯）'!$C$6:$L$47,10,FALSE))</f>
        <v/>
      </c>
      <c r="AZ36" s="144" t="str">
        <f>IF(AZ35="","",VLOOKUP(AZ35,'別紙１-１【記載例】シフト記号表（勤務時間帯）'!$C$6:$L$47,10,FALSE))</f>
        <v/>
      </c>
      <c r="BA36" s="144" t="str">
        <f>IF(BA35="","",VLOOKUP(BA35,'別紙１-１【記載例】シフト記号表（勤務時間帯）'!$C$6:$L$47,10,FALSE))</f>
        <v/>
      </c>
      <c r="BB36" s="314">
        <f>IF($BE$3="４週",SUM(W36:AX36),IF($BE$3="暦月",SUM(W36:BA36),""))</f>
        <v>160</v>
      </c>
      <c r="BC36" s="315"/>
      <c r="BD36" s="316">
        <f>IF($BE$3="４週",BB36/4,IF($BE$3="暦月",(BB36/($BE$8/7)),""))</f>
        <v>40</v>
      </c>
      <c r="BE36" s="315"/>
      <c r="BF36" s="311"/>
      <c r="BG36" s="312"/>
      <c r="BH36" s="312"/>
      <c r="BI36" s="312"/>
      <c r="BJ36" s="313"/>
    </row>
    <row r="37" spans="2:62" ht="20.25" customHeight="1" x14ac:dyDescent="0.2">
      <c r="B37" s="317">
        <f>B35+1</f>
        <v>11</v>
      </c>
      <c r="C37" s="319" t="s">
        <v>165</v>
      </c>
      <c r="D37" s="320"/>
      <c r="E37" s="138"/>
      <c r="F37" s="139"/>
      <c r="G37" s="138"/>
      <c r="H37" s="139"/>
      <c r="I37" s="323" t="s">
        <v>147</v>
      </c>
      <c r="J37" s="324"/>
      <c r="K37" s="327" t="s">
        <v>167</v>
      </c>
      <c r="L37" s="328"/>
      <c r="M37" s="328"/>
      <c r="N37" s="320"/>
      <c r="O37" s="331" t="s">
        <v>174</v>
      </c>
      <c r="P37" s="332"/>
      <c r="Q37" s="332"/>
      <c r="R37" s="332"/>
      <c r="S37" s="333"/>
      <c r="T37" s="158" t="s">
        <v>150</v>
      </c>
      <c r="V37" s="159"/>
      <c r="W37" s="151"/>
      <c r="X37" s="152" t="s">
        <v>170</v>
      </c>
      <c r="Y37" s="152" t="s">
        <v>171</v>
      </c>
      <c r="Z37" s="152" t="s">
        <v>173</v>
      </c>
      <c r="AA37" s="152" t="s">
        <v>172</v>
      </c>
      <c r="AB37" s="152"/>
      <c r="AC37" s="153" t="s">
        <v>173</v>
      </c>
      <c r="AD37" s="151" t="s">
        <v>173</v>
      </c>
      <c r="AE37" s="152"/>
      <c r="AF37" s="152" t="s">
        <v>170</v>
      </c>
      <c r="AG37" s="152" t="s">
        <v>171</v>
      </c>
      <c r="AH37" s="152" t="s">
        <v>173</v>
      </c>
      <c r="AI37" s="152" t="s">
        <v>172</v>
      </c>
      <c r="AJ37" s="153"/>
      <c r="AK37" s="151" t="s">
        <v>173</v>
      </c>
      <c r="AL37" s="152" t="s">
        <v>172</v>
      </c>
      <c r="AM37" s="152"/>
      <c r="AN37" s="152" t="s">
        <v>170</v>
      </c>
      <c r="AO37" s="152" t="s">
        <v>171</v>
      </c>
      <c r="AP37" s="152" t="s">
        <v>173</v>
      </c>
      <c r="AQ37" s="153"/>
      <c r="AR37" s="151"/>
      <c r="AS37" s="152" t="s">
        <v>173</v>
      </c>
      <c r="AT37" s="152" t="s">
        <v>172</v>
      </c>
      <c r="AU37" s="152"/>
      <c r="AV37" s="152" t="s">
        <v>170</v>
      </c>
      <c r="AW37" s="152" t="s">
        <v>171</v>
      </c>
      <c r="AX37" s="153" t="s">
        <v>173</v>
      </c>
      <c r="AY37" s="151"/>
      <c r="AZ37" s="152"/>
      <c r="BA37" s="154"/>
      <c r="BB37" s="334"/>
      <c r="BC37" s="335"/>
      <c r="BD37" s="347"/>
      <c r="BE37" s="348"/>
      <c r="BF37" s="349"/>
      <c r="BG37" s="350"/>
      <c r="BH37" s="350"/>
      <c r="BI37" s="350"/>
      <c r="BJ37" s="351"/>
    </row>
    <row r="38" spans="2:62" ht="20.25" customHeight="1" x14ac:dyDescent="0.2">
      <c r="B38" s="318"/>
      <c r="C38" s="321"/>
      <c r="D38" s="322"/>
      <c r="E38" s="138"/>
      <c r="F38" s="139" t="str">
        <f>C37</f>
        <v>看護職員</v>
      </c>
      <c r="G38" s="138"/>
      <c r="H38" s="139" t="str">
        <f>I37</f>
        <v>A</v>
      </c>
      <c r="I38" s="325"/>
      <c r="J38" s="326"/>
      <c r="K38" s="329"/>
      <c r="L38" s="330"/>
      <c r="M38" s="330"/>
      <c r="N38" s="322"/>
      <c r="O38" s="331"/>
      <c r="P38" s="332"/>
      <c r="Q38" s="332"/>
      <c r="R38" s="332"/>
      <c r="S38" s="333"/>
      <c r="T38" s="155" t="s">
        <v>153</v>
      </c>
      <c r="U38" s="156"/>
      <c r="V38" s="157"/>
      <c r="W38" s="143" t="str">
        <f>IF(W37="","",VLOOKUP(W37,'別紙１-１【記載例】シフト記号表（勤務時間帯）'!$C$6:$L$47,10,FALSE))</f>
        <v/>
      </c>
      <c r="X38" s="144">
        <f>IF(X37="","",VLOOKUP(X37,'別紙１-１【記載例】シフト記号表（勤務時間帯）'!$C$6:$L$47,10,FALSE))</f>
        <v>8</v>
      </c>
      <c r="Y38" s="144">
        <f>IF(Y37="","",VLOOKUP(Y37,'別紙１-１【記載例】シフト記号表（勤務時間帯）'!$C$6:$L$47,10,FALSE))</f>
        <v>8</v>
      </c>
      <c r="Z38" s="144">
        <f>IF(Z37="","",VLOOKUP(Z37,'別紙１-１【記載例】シフト記号表（勤務時間帯）'!$C$6:$L$47,10,FALSE))</f>
        <v>8</v>
      </c>
      <c r="AA38" s="144">
        <f>IF(AA37="","",VLOOKUP(AA37,'別紙１-１【記載例】シフト記号表（勤務時間帯）'!$C$6:$L$47,10,FALSE))</f>
        <v>7.9999999999999982</v>
      </c>
      <c r="AB38" s="144" t="str">
        <f>IF(AB37="","",VLOOKUP(AB37,'別紙１-１【記載例】シフト記号表（勤務時間帯）'!$C$6:$L$47,10,FALSE))</f>
        <v/>
      </c>
      <c r="AC38" s="145">
        <f>IF(AC37="","",VLOOKUP(AC37,'別紙１-１【記載例】シフト記号表（勤務時間帯）'!$C$6:$L$47,10,FALSE))</f>
        <v>8</v>
      </c>
      <c r="AD38" s="143">
        <f>IF(AD37="","",VLOOKUP(AD37,'別紙１-１【記載例】シフト記号表（勤務時間帯）'!$C$6:$L$47,10,FALSE))</f>
        <v>8</v>
      </c>
      <c r="AE38" s="144" t="str">
        <f>IF(AE37="","",VLOOKUP(AE37,'別紙１-１【記載例】シフト記号表（勤務時間帯）'!$C$6:$L$47,10,FALSE))</f>
        <v/>
      </c>
      <c r="AF38" s="144">
        <f>IF(AF37="","",VLOOKUP(AF37,'別紙１-１【記載例】シフト記号表（勤務時間帯）'!$C$6:$L$47,10,FALSE))</f>
        <v>8</v>
      </c>
      <c r="AG38" s="144">
        <f>IF(AG37="","",VLOOKUP(AG37,'別紙１-１【記載例】シフト記号表（勤務時間帯）'!$C$6:$L$47,10,FALSE))</f>
        <v>8</v>
      </c>
      <c r="AH38" s="144">
        <f>IF(AH37="","",VLOOKUP(AH37,'別紙１-１【記載例】シフト記号表（勤務時間帯）'!$C$6:$L$47,10,FALSE))</f>
        <v>8</v>
      </c>
      <c r="AI38" s="144">
        <f>IF(AI37="","",VLOOKUP(AI37,'別紙１-１【記載例】シフト記号表（勤務時間帯）'!$C$6:$L$47,10,FALSE))</f>
        <v>7.9999999999999982</v>
      </c>
      <c r="AJ38" s="145" t="str">
        <f>IF(AJ37="","",VLOOKUP(AJ37,'別紙１-１【記載例】シフト記号表（勤務時間帯）'!$C$6:$L$47,10,FALSE))</f>
        <v/>
      </c>
      <c r="AK38" s="143">
        <f>IF(AK37="","",VLOOKUP(AK37,'別紙１-１【記載例】シフト記号表（勤務時間帯）'!$C$6:$L$47,10,FALSE))</f>
        <v>8</v>
      </c>
      <c r="AL38" s="144">
        <f>IF(AL37="","",VLOOKUP(AL37,'別紙１-１【記載例】シフト記号表（勤務時間帯）'!$C$6:$L$47,10,FALSE))</f>
        <v>7.9999999999999982</v>
      </c>
      <c r="AM38" s="144" t="str">
        <f>IF(AM37="","",VLOOKUP(AM37,'別紙１-１【記載例】シフト記号表（勤務時間帯）'!$C$6:$L$47,10,FALSE))</f>
        <v/>
      </c>
      <c r="AN38" s="144">
        <f>IF(AN37="","",VLOOKUP(AN37,'別紙１-１【記載例】シフト記号表（勤務時間帯）'!$C$6:$L$47,10,FALSE))</f>
        <v>8</v>
      </c>
      <c r="AO38" s="144">
        <f>IF(AO37="","",VLOOKUP(AO37,'別紙１-１【記載例】シフト記号表（勤務時間帯）'!$C$6:$L$47,10,FALSE))</f>
        <v>8</v>
      </c>
      <c r="AP38" s="144">
        <f>IF(AP37="","",VLOOKUP(AP37,'別紙１-１【記載例】シフト記号表（勤務時間帯）'!$C$6:$L$47,10,FALSE))</f>
        <v>8</v>
      </c>
      <c r="AQ38" s="145" t="str">
        <f>IF(AQ37="","",VLOOKUP(AQ37,'別紙１-１【記載例】シフト記号表（勤務時間帯）'!$C$6:$L$47,10,FALSE))</f>
        <v/>
      </c>
      <c r="AR38" s="143" t="str">
        <f>IF(AR37="","",VLOOKUP(AR37,'別紙１-１【記載例】シフト記号表（勤務時間帯）'!$C$6:$L$47,10,FALSE))</f>
        <v/>
      </c>
      <c r="AS38" s="144">
        <f>IF(AS37="","",VLOOKUP(AS37,'別紙１-１【記載例】シフト記号表（勤務時間帯）'!$C$6:$L$47,10,FALSE))</f>
        <v>8</v>
      </c>
      <c r="AT38" s="144">
        <f>IF(AT37="","",VLOOKUP(AT37,'別紙１-１【記載例】シフト記号表（勤務時間帯）'!$C$6:$L$47,10,FALSE))</f>
        <v>7.9999999999999982</v>
      </c>
      <c r="AU38" s="144" t="str">
        <f>IF(AU37="","",VLOOKUP(AU37,'別紙１-１【記載例】シフト記号表（勤務時間帯）'!$C$6:$L$47,10,FALSE))</f>
        <v/>
      </c>
      <c r="AV38" s="144">
        <f>IF(AV37="","",VLOOKUP(AV37,'別紙１-１【記載例】シフト記号表（勤務時間帯）'!$C$6:$L$47,10,FALSE))</f>
        <v>8</v>
      </c>
      <c r="AW38" s="144">
        <f>IF(AW37="","",VLOOKUP(AW37,'別紙１-１【記載例】シフト記号表（勤務時間帯）'!$C$6:$L$47,10,FALSE))</f>
        <v>8</v>
      </c>
      <c r="AX38" s="145">
        <f>IF(AX37="","",VLOOKUP(AX37,'別紙１-１【記載例】シフト記号表（勤務時間帯）'!$C$6:$L$47,10,FALSE))</f>
        <v>8</v>
      </c>
      <c r="AY38" s="143" t="str">
        <f>IF(AY37="","",VLOOKUP(AY37,'別紙１-１【記載例】シフト記号表（勤務時間帯）'!$C$6:$L$47,10,FALSE))</f>
        <v/>
      </c>
      <c r="AZ38" s="144" t="str">
        <f>IF(AZ37="","",VLOOKUP(AZ37,'別紙１-１【記載例】シフト記号表（勤務時間帯）'!$C$6:$L$47,10,FALSE))</f>
        <v/>
      </c>
      <c r="BA38" s="144" t="str">
        <f>IF(BA37="","",VLOOKUP(BA37,'別紙１-１【記載例】シフト記号表（勤務時間帯）'!$C$6:$L$47,10,FALSE))</f>
        <v/>
      </c>
      <c r="BB38" s="314">
        <f>IF($BE$3="４週",SUM(W38:AX38),IF($BE$3="暦月",SUM(W38:BA38),""))</f>
        <v>160</v>
      </c>
      <c r="BC38" s="315"/>
      <c r="BD38" s="316">
        <f>IF($BE$3="４週",BB38/4,IF($BE$3="暦月",(BB38/($BE$8/7)),""))</f>
        <v>40</v>
      </c>
      <c r="BE38" s="315"/>
      <c r="BF38" s="311"/>
      <c r="BG38" s="312"/>
      <c r="BH38" s="312"/>
      <c r="BI38" s="312"/>
      <c r="BJ38" s="313"/>
    </row>
    <row r="39" spans="2:62" ht="20.25" customHeight="1" x14ac:dyDescent="0.2">
      <c r="B39" s="317">
        <f>B37+1</f>
        <v>12</v>
      </c>
      <c r="C39" s="319" t="s">
        <v>165</v>
      </c>
      <c r="D39" s="320"/>
      <c r="E39" s="138"/>
      <c r="F39" s="139"/>
      <c r="G39" s="138"/>
      <c r="H39" s="139"/>
      <c r="I39" s="323" t="s">
        <v>147</v>
      </c>
      <c r="J39" s="324"/>
      <c r="K39" s="327" t="s">
        <v>167</v>
      </c>
      <c r="L39" s="328"/>
      <c r="M39" s="328"/>
      <c r="N39" s="320"/>
      <c r="O39" s="331" t="s">
        <v>175</v>
      </c>
      <c r="P39" s="332"/>
      <c r="Q39" s="332"/>
      <c r="R39" s="332"/>
      <c r="S39" s="333"/>
      <c r="T39" s="158" t="s">
        <v>150</v>
      </c>
      <c r="V39" s="159"/>
      <c r="W39" s="151" t="s">
        <v>173</v>
      </c>
      <c r="X39" s="152"/>
      <c r="Y39" s="152" t="s">
        <v>170</v>
      </c>
      <c r="Z39" s="152" t="s">
        <v>171</v>
      </c>
      <c r="AA39" s="152" t="s">
        <v>173</v>
      </c>
      <c r="AB39" s="152" t="s">
        <v>172</v>
      </c>
      <c r="AC39" s="153"/>
      <c r="AD39" s="151" t="s">
        <v>172</v>
      </c>
      <c r="AE39" s="152" t="s">
        <v>173</v>
      </c>
      <c r="AF39" s="152"/>
      <c r="AG39" s="152" t="s">
        <v>170</v>
      </c>
      <c r="AH39" s="152" t="s">
        <v>171</v>
      </c>
      <c r="AI39" s="152" t="s">
        <v>173</v>
      </c>
      <c r="AJ39" s="153"/>
      <c r="AK39" s="151" t="s">
        <v>172</v>
      </c>
      <c r="AL39" s="152" t="s">
        <v>173</v>
      </c>
      <c r="AM39" s="152"/>
      <c r="AN39" s="152"/>
      <c r="AO39" s="152" t="s">
        <v>170</v>
      </c>
      <c r="AP39" s="152" t="s">
        <v>171</v>
      </c>
      <c r="AQ39" s="153" t="s">
        <v>172</v>
      </c>
      <c r="AR39" s="151" t="s">
        <v>172</v>
      </c>
      <c r="AS39" s="152"/>
      <c r="AT39" s="152" t="s">
        <v>173</v>
      </c>
      <c r="AU39" s="152" t="s">
        <v>172</v>
      </c>
      <c r="AV39" s="152"/>
      <c r="AW39" s="152" t="s">
        <v>170</v>
      </c>
      <c r="AX39" s="153" t="s">
        <v>171</v>
      </c>
      <c r="AY39" s="151"/>
      <c r="AZ39" s="152"/>
      <c r="BA39" s="154"/>
      <c r="BB39" s="334"/>
      <c r="BC39" s="335"/>
      <c r="BD39" s="347"/>
      <c r="BE39" s="348"/>
      <c r="BF39" s="349"/>
      <c r="BG39" s="350"/>
      <c r="BH39" s="350"/>
      <c r="BI39" s="350"/>
      <c r="BJ39" s="351"/>
    </row>
    <row r="40" spans="2:62" ht="20.25" customHeight="1" x14ac:dyDescent="0.2">
      <c r="B40" s="318"/>
      <c r="C40" s="321"/>
      <c r="D40" s="322"/>
      <c r="E40" s="138"/>
      <c r="F40" s="139" t="str">
        <f>C39</f>
        <v>看護職員</v>
      </c>
      <c r="G40" s="138"/>
      <c r="H40" s="139" t="str">
        <f>I39</f>
        <v>A</v>
      </c>
      <c r="I40" s="325"/>
      <c r="J40" s="326"/>
      <c r="K40" s="329"/>
      <c r="L40" s="330"/>
      <c r="M40" s="330"/>
      <c r="N40" s="322"/>
      <c r="O40" s="331"/>
      <c r="P40" s="332"/>
      <c r="Q40" s="332"/>
      <c r="R40" s="332"/>
      <c r="S40" s="333"/>
      <c r="T40" s="155" t="s">
        <v>153</v>
      </c>
      <c r="U40" s="156"/>
      <c r="V40" s="157"/>
      <c r="W40" s="143">
        <f>IF(W39="","",VLOOKUP(W39,'別紙１-１【記載例】シフト記号表（勤務時間帯）'!$C$6:$L$47,10,FALSE))</f>
        <v>8</v>
      </c>
      <c r="X40" s="144" t="str">
        <f>IF(X39="","",VLOOKUP(X39,'別紙１-１【記載例】シフト記号表（勤務時間帯）'!$C$6:$L$47,10,FALSE))</f>
        <v/>
      </c>
      <c r="Y40" s="144">
        <f>IF(Y39="","",VLOOKUP(Y39,'別紙１-１【記載例】シフト記号表（勤務時間帯）'!$C$6:$L$47,10,FALSE))</f>
        <v>8</v>
      </c>
      <c r="Z40" s="144">
        <f>IF(Z39="","",VLOOKUP(Z39,'別紙１-１【記載例】シフト記号表（勤務時間帯）'!$C$6:$L$47,10,FALSE))</f>
        <v>8</v>
      </c>
      <c r="AA40" s="144">
        <f>IF(AA39="","",VLOOKUP(AA39,'別紙１-１【記載例】シフト記号表（勤務時間帯）'!$C$6:$L$47,10,FALSE))</f>
        <v>8</v>
      </c>
      <c r="AB40" s="144">
        <f>IF(AB39="","",VLOOKUP(AB39,'別紙１-１【記載例】シフト記号表（勤務時間帯）'!$C$6:$L$47,10,FALSE))</f>
        <v>7.9999999999999982</v>
      </c>
      <c r="AC40" s="145" t="str">
        <f>IF(AC39="","",VLOOKUP(AC39,'別紙１-１【記載例】シフト記号表（勤務時間帯）'!$C$6:$L$47,10,FALSE))</f>
        <v/>
      </c>
      <c r="AD40" s="143">
        <f>IF(AD39="","",VLOOKUP(AD39,'別紙１-１【記載例】シフト記号表（勤務時間帯）'!$C$6:$L$47,10,FALSE))</f>
        <v>7.9999999999999982</v>
      </c>
      <c r="AE40" s="144">
        <f>IF(AE39="","",VLOOKUP(AE39,'別紙１-１【記載例】シフト記号表（勤務時間帯）'!$C$6:$L$47,10,FALSE))</f>
        <v>8</v>
      </c>
      <c r="AF40" s="144" t="str">
        <f>IF(AF39="","",VLOOKUP(AF39,'別紙１-１【記載例】シフト記号表（勤務時間帯）'!$C$6:$L$47,10,FALSE))</f>
        <v/>
      </c>
      <c r="AG40" s="144">
        <f>IF(AG39="","",VLOOKUP(AG39,'別紙１-１【記載例】シフト記号表（勤務時間帯）'!$C$6:$L$47,10,FALSE))</f>
        <v>8</v>
      </c>
      <c r="AH40" s="144">
        <f>IF(AH39="","",VLOOKUP(AH39,'別紙１-１【記載例】シフト記号表（勤務時間帯）'!$C$6:$L$47,10,FALSE))</f>
        <v>8</v>
      </c>
      <c r="AI40" s="144">
        <f>IF(AI39="","",VLOOKUP(AI39,'別紙１-１【記載例】シフト記号表（勤務時間帯）'!$C$6:$L$47,10,FALSE))</f>
        <v>8</v>
      </c>
      <c r="AJ40" s="145" t="str">
        <f>IF(AJ39="","",VLOOKUP(AJ39,'別紙１-１【記載例】シフト記号表（勤務時間帯）'!$C$6:$L$47,10,FALSE))</f>
        <v/>
      </c>
      <c r="AK40" s="143">
        <f>IF(AK39="","",VLOOKUP(AK39,'別紙１-１【記載例】シフト記号表（勤務時間帯）'!$C$6:$L$47,10,FALSE))</f>
        <v>7.9999999999999982</v>
      </c>
      <c r="AL40" s="144">
        <f>IF(AL39="","",VLOOKUP(AL39,'別紙１-１【記載例】シフト記号表（勤務時間帯）'!$C$6:$L$47,10,FALSE))</f>
        <v>8</v>
      </c>
      <c r="AM40" s="144" t="str">
        <f>IF(AM39="","",VLOOKUP(AM39,'別紙１-１【記載例】シフト記号表（勤務時間帯）'!$C$6:$L$47,10,FALSE))</f>
        <v/>
      </c>
      <c r="AN40" s="144" t="str">
        <f>IF(AN39="","",VLOOKUP(AN39,'別紙１-１【記載例】シフト記号表（勤務時間帯）'!$C$6:$L$47,10,FALSE))</f>
        <v/>
      </c>
      <c r="AO40" s="144">
        <f>IF(AO39="","",VLOOKUP(AO39,'別紙１-１【記載例】シフト記号表（勤務時間帯）'!$C$6:$L$47,10,FALSE))</f>
        <v>8</v>
      </c>
      <c r="AP40" s="144">
        <f>IF(AP39="","",VLOOKUP(AP39,'別紙１-１【記載例】シフト記号表（勤務時間帯）'!$C$6:$L$47,10,FALSE))</f>
        <v>8</v>
      </c>
      <c r="AQ40" s="145">
        <f>IF(AQ39="","",VLOOKUP(AQ39,'別紙１-１【記載例】シフト記号表（勤務時間帯）'!$C$6:$L$47,10,FALSE))</f>
        <v>7.9999999999999982</v>
      </c>
      <c r="AR40" s="143">
        <f>IF(AR39="","",VLOOKUP(AR39,'別紙１-１【記載例】シフト記号表（勤務時間帯）'!$C$6:$L$47,10,FALSE))</f>
        <v>7.9999999999999982</v>
      </c>
      <c r="AS40" s="144" t="str">
        <f>IF(AS39="","",VLOOKUP(AS39,'別紙１-１【記載例】シフト記号表（勤務時間帯）'!$C$6:$L$47,10,FALSE))</f>
        <v/>
      </c>
      <c r="AT40" s="144">
        <f>IF(AT39="","",VLOOKUP(AT39,'別紙１-１【記載例】シフト記号表（勤務時間帯）'!$C$6:$L$47,10,FALSE))</f>
        <v>8</v>
      </c>
      <c r="AU40" s="144">
        <f>IF(AU39="","",VLOOKUP(AU39,'別紙１-１【記載例】シフト記号表（勤務時間帯）'!$C$6:$L$47,10,FALSE))</f>
        <v>7.9999999999999982</v>
      </c>
      <c r="AV40" s="144" t="str">
        <f>IF(AV39="","",VLOOKUP(AV39,'別紙１-１【記載例】シフト記号表（勤務時間帯）'!$C$6:$L$47,10,FALSE))</f>
        <v/>
      </c>
      <c r="AW40" s="144">
        <f>IF(AW39="","",VLOOKUP(AW39,'別紙１-１【記載例】シフト記号表（勤務時間帯）'!$C$6:$L$47,10,FALSE))</f>
        <v>8</v>
      </c>
      <c r="AX40" s="145">
        <f>IF(AX39="","",VLOOKUP(AX39,'別紙１-１【記載例】シフト記号表（勤務時間帯）'!$C$6:$L$47,10,FALSE))</f>
        <v>8</v>
      </c>
      <c r="AY40" s="143" t="str">
        <f>IF(AY39="","",VLOOKUP(AY39,'別紙１-１【記載例】シフト記号表（勤務時間帯）'!$C$6:$L$47,10,FALSE))</f>
        <v/>
      </c>
      <c r="AZ40" s="144" t="str">
        <f>IF(AZ39="","",VLOOKUP(AZ39,'別紙１-１【記載例】シフト記号表（勤務時間帯）'!$C$6:$L$47,10,FALSE))</f>
        <v/>
      </c>
      <c r="BA40" s="144" t="str">
        <f>IF(BA39="","",VLOOKUP(BA39,'別紙１-１【記載例】シフト記号表（勤務時間帯）'!$C$6:$L$47,10,FALSE))</f>
        <v/>
      </c>
      <c r="BB40" s="314">
        <f>IF($BE$3="４週",SUM(W40:AX40),IF($BE$3="暦月",SUM(W40:BA40),""))</f>
        <v>160</v>
      </c>
      <c r="BC40" s="315"/>
      <c r="BD40" s="316">
        <f>IF($BE$3="４週",BB40/4,IF($BE$3="暦月",(BB40/($BE$8/7)),""))</f>
        <v>40</v>
      </c>
      <c r="BE40" s="315"/>
      <c r="BF40" s="311"/>
      <c r="BG40" s="312"/>
      <c r="BH40" s="312"/>
      <c r="BI40" s="312"/>
      <c r="BJ40" s="313"/>
    </row>
    <row r="41" spans="2:62" ht="20.25" customHeight="1" x14ac:dyDescent="0.2">
      <c r="B41" s="317">
        <f>B39+1</f>
        <v>13</v>
      </c>
      <c r="C41" s="319" t="s">
        <v>165</v>
      </c>
      <c r="D41" s="320"/>
      <c r="E41" s="138"/>
      <c r="F41" s="139"/>
      <c r="G41" s="138"/>
      <c r="H41" s="139"/>
      <c r="I41" s="323" t="s">
        <v>147</v>
      </c>
      <c r="J41" s="324"/>
      <c r="K41" s="327" t="s">
        <v>167</v>
      </c>
      <c r="L41" s="328"/>
      <c r="M41" s="328"/>
      <c r="N41" s="320"/>
      <c r="O41" s="331" t="s">
        <v>176</v>
      </c>
      <c r="P41" s="332"/>
      <c r="Q41" s="332"/>
      <c r="R41" s="332"/>
      <c r="S41" s="333"/>
      <c r="T41" s="158" t="s">
        <v>150</v>
      </c>
      <c r="V41" s="159"/>
      <c r="W41" s="151" t="s">
        <v>172</v>
      </c>
      <c r="X41" s="152" t="s">
        <v>173</v>
      </c>
      <c r="Y41" s="152"/>
      <c r="Z41" s="152" t="s">
        <v>170</v>
      </c>
      <c r="AA41" s="152" t="s">
        <v>171</v>
      </c>
      <c r="AB41" s="152"/>
      <c r="AC41" s="153" t="s">
        <v>172</v>
      </c>
      <c r="AD41" s="151" t="s">
        <v>173</v>
      </c>
      <c r="AE41" s="152" t="s">
        <v>173</v>
      </c>
      <c r="AF41" s="152" t="s">
        <v>172</v>
      </c>
      <c r="AG41" s="152"/>
      <c r="AH41" s="152" t="s">
        <v>170</v>
      </c>
      <c r="AI41" s="152" t="s">
        <v>171</v>
      </c>
      <c r="AJ41" s="153"/>
      <c r="AK41" s="151" t="s">
        <v>173</v>
      </c>
      <c r="AL41" s="152"/>
      <c r="AM41" s="152" t="s">
        <v>173</v>
      </c>
      <c r="AN41" s="152" t="s">
        <v>173</v>
      </c>
      <c r="AO41" s="152"/>
      <c r="AP41" s="152" t="s">
        <v>170</v>
      </c>
      <c r="AQ41" s="153" t="s">
        <v>171</v>
      </c>
      <c r="AR41" s="151" t="s">
        <v>173</v>
      </c>
      <c r="AS41" s="152" t="s">
        <v>172</v>
      </c>
      <c r="AT41" s="152"/>
      <c r="AU41" s="152" t="s">
        <v>173</v>
      </c>
      <c r="AV41" s="152" t="s">
        <v>177</v>
      </c>
      <c r="AW41" s="152"/>
      <c r="AX41" s="153" t="s">
        <v>170</v>
      </c>
      <c r="AY41" s="151"/>
      <c r="AZ41" s="152"/>
      <c r="BA41" s="154"/>
      <c r="BB41" s="334"/>
      <c r="BC41" s="335"/>
      <c r="BD41" s="347"/>
      <c r="BE41" s="348"/>
      <c r="BF41" s="349"/>
      <c r="BG41" s="350"/>
      <c r="BH41" s="350"/>
      <c r="BI41" s="350"/>
      <c r="BJ41" s="351"/>
    </row>
    <row r="42" spans="2:62" ht="20.25" customHeight="1" x14ac:dyDescent="0.2">
      <c r="B42" s="318"/>
      <c r="C42" s="321"/>
      <c r="D42" s="322"/>
      <c r="E42" s="138"/>
      <c r="F42" s="139" t="str">
        <f>C41</f>
        <v>看護職員</v>
      </c>
      <c r="G42" s="138"/>
      <c r="H42" s="139" t="str">
        <f>I41</f>
        <v>A</v>
      </c>
      <c r="I42" s="325"/>
      <c r="J42" s="326"/>
      <c r="K42" s="329"/>
      <c r="L42" s="330"/>
      <c r="M42" s="330"/>
      <c r="N42" s="322"/>
      <c r="O42" s="331"/>
      <c r="P42" s="332"/>
      <c r="Q42" s="332"/>
      <c r="R42" s="332"/>
      <c r="S42" s="333"/>
      <c r="T42" s="155" t="s">
        <v>153</v>
      </c>
      <c r="U42" s="156"/>
      <c r="V42" s="157"/>
      <c r="W42" s="143">
        <f>IF(W41="","",VLOOKUP(W41,'別紙１-１【記載例】シフト記号表（勤務時間帯）'!$C$6:$L$47,10,FALSE))</f>
        <v>7.9999999999999982</v>
      </c>
      <c r="X42" s="144">
        <f>IF(X41="","",VLOOKUP(X41,'別紙１-１【記載例】シフト記号表（勤務時間帯）'!$C$6:$L$47,10,FALSE))</f>
        <v>8</v>
      </c>
      <c r="Y42" s="144" t="str">
        <f>IF(Y41="","",VLOOKUP(Y41,'別紙１-１【記載例】シフト記号表（勤務時間帯）'!$C$6:$L$47,10,FALSE))</f>
        <v/>
      </c>
      <c r="Z42" s="144">
        <f>IF(Z41="","",VLOOKUP(Z41,'別紙１-１【記載例】シフト記号表（勤務時間帯）'!$C$6:$L$47,10,FALSE))</f>
        <v>8</v>
      </c>
      <c r="AA42" s="144">
        <f>IF(AA41="","",VLOOKUP(AA41,'別紙１-１【記載例】シフト記号表（勤務時間帯）'!$C$6:$L$47,10,FALSE))</f>
        <v>8</v>
      </c>
      <c r="AB42" s="144" t="str">
        <f>IF(AB41="","",VLOOKUP(AB41,'別紙１-１【記載例】シフト記号表（勤務時間帯）'!$C$6:$L$47,10,FALSE))</f>
        <v/>
      </c>
      <c r="AC42" s="145">
        <f>IF(AC41="","",VLOOKUP(AC41,'別紙１-１【記載例】シフト記号表（勤務時間帯）'!$C$6:$L$47,10,FALSE))</f>
        <v>7.9999999999999982</v>
      </c>
      <c r="AD42" s="143">
        <f>IF(AD41="","",VLOOKUP(AD41,'別紙１-１【記載例】シフト記号表（勤務時間帯）'!$C$6:$L$47,10,FALSE))</f>
        <v>8</v>
      </c>
      <c r="AE42" s="144">
        <f>IF(AE41="","",VLOOKUP(AE41,'別紙１-１【記載例】シフト記号表（勤務時間帯）'!$C$6:$L$47,10,FALSE))</f>
        <v>8</v>
      </c>
      <c r="AF42" s="144">
        <f>IF(AF41="","",VLOOKUP(AF41,'別紙１-１【記載例】シフト記号表（勤務時間帯）'!$C$6:$L$47,10,FALSE))</f>
        <v>7.9999999999999982</v>
      </c>
      <c r="AG42" s="144" t="str">
        <f>IF(AG41="","",VLOOKUP(AG41,'別紙１-１【記載例】シフト記号表（勤務時間帯）'!$C$6:$L$47,10,FALSE))</f>
        <v/>
      </c>
      <c r="AH42" s="144">
        <f>IF(AH41="","",VLOOKUP(AH41,'別紙１-１【記載例】シフト記号表（勤務時間帯）'!$C$6:$L$47,10,FALSE))</f>
        <v>8</v>
      </c>
      <c r="AI42" s="144">
        <f>IF(AI41="","",VLOOKUP(AI41,'別紙１-１【記載例】シフト記号表（勤務時間帯）'!$C$6:$L$47,10,FALSE))</f>
        <v>8</v>
      </c>
      <c r="AJ42" s="145" t="str">
        <f>IF(AJ41="","",VLOOKUP(AJ41,'別紙１-１【記載例】シフト記号表（勤務時間帯）'!$C$6:$L$47,10,FALSE))</f>
        <v/>
      </c>
      <c r="AK42" s="143">
        <f>IF(AK41="","",VLOOKUP(AK41,'別紙１-１【記載例】シフト記号表（勤務時間帯）'!$C$6:$L$47,10,FALSE))</f>
        <v>8</v>
      </c>
      <c r="AL42" s="144" t="str">
        <f>IF(AL41="","",VLOOKUP(AL41,'別紙１-１【記載例】シフト記号表（勤務時間帯）'!$C$6:$L$47,10,FALSE))</f>
        <v/>
      </c>
      <c r="AM42" s="144">
        <f>IF(AM41="","",VLOOKUP(AM41,'別紙１-１【記載例】シフト記号表（勤務時間帯）'!$C$6:$L$47,10,FALSE))</f>
        <v>8</v>
      </c>
      <c r="AN42" s="144">
        <f>IF(AN41="","",VLOOKUP(AN41,'別紙１-１【記載例】シフト記号表（勤務時間帯）'!$C$6:$L$47,10,FALSE))</f>
        <v>8</v>
      </c>
      <c r="AO42" s="144" t="str">
        <f>IF(AO41="","",VLOOKUP(AO41,'別紙１-１【記載例】シフト記号表（勤務時間帯）'!$C$6:$L$47,10,FALSE))</f>
        <v/>
      </c>
      <c r="AP42" s="144">
        <f>IF(AP41="","",VLOOKUP(AP41,'別紙１-１【記載例】シフト記号表（勤務時間帯）'!$C$6:$L$47,10,FALSE))</f>
        <v>8</v>
      </c>
      <c r="AQ42" s="145">
        <f>IF(AQ41="","",VLOOKUP(AQ41,'別紙１-１【記載例】シフト記号表（勤務時間帯）'!$C$6:$L$47,10,FALSE))</f>
        <v>8</v>
      </c>
      <c r="AR42" s="143">
        <f>IF(AR41="","",VLOOKUP(AR41,'別紙１-１【記載例】シフト記号表（勤務時間帯）'!$C$6:$L$47,10,FALSE))</f>
        <v>8</v>
      </c>
      <c r="AS42" s="144">
        <f>IF(AS41="","",VLOOKUP(AS41,'別紙１-１【記載例】シフト記号表（勤務時間帯）'!$C$6:$L$47,10,FALSE))</f>
        <v>7.9999999999999982</v>
      </c>
      <c r="AT42" s="144" t="str">
        <f>IF(AT41="","",VLOOKUP(AT41,'別紙１-１【記載例】シフト記号表（勤務時間帯）'!$C$6:$L$47,10,FALSE))</f>
        <v/>
      </c>
      <c r="AU42" s="144">
        <f>IF(AU41="","",VLOOKUP(AU41,'別紙１-１【記載例】シフト記号表（勤務時間帯）'!$C$6:$L$47,10,FALSE))</f>
        <v>8</v>
      </c>
      <c r="AV42" s="144">
        <f>IF(AV41="","",VLOOKUP(AV41,'別紙１-１【記載例】シフト記号表（勤務時間帯）'!$C$6:$L$47,10,FALSE))</f>
        <v>8</v>
      </c>
      <c r="AW42" s="144" t="str">
        <f>IF(AW41="","",VLOOKUP(AW41,'別紙１-１【記載例】シフト記号表（勤務時間帯）'!$C$6:$L$47,10,FALSE))</f>
        <v/>
      </c>
      <c r="AX42" s="145">
        <f>IF(AX41="","",VLOOKUP(AX41,'別紙１-１【記載例】シフト記号表（勤務時間帯）'!$C$6:$L$47,10,FALSE))</f>
        <v>8</v>
      </c>
      <c r="AY42" s="143" t="str">
        <f>IF(AY41="","",VLOOKUP(AY41,'別紙１-１【記載例】シフト記号表（勤務時間帯）'!$C$6:$L$47,10,FALSE))</f>
        <v/>
      </c>
      <c r="AZ42" s="144" t="str">
        <f>IF(AZ41="","",VLOOKUP(AZ41,'別紙１-１【記載例】シフト記号表（勤務時間帯）'!$C$6:$L$47,10,FALSE))</f>
        <v/>
      </c>
      <c r="BA42" s="144" t="str">
        <f>IF(BA41="","",VLOOKUP(BA41,'別紙１-１【記載例】シフト記号表（勤務時間帯）'!$C$6:$L$47,10,FALSE))</f>
        <v/>
      </c>
      <c r="BB42" s="314">
        <f>IF($BE$3="４週",SUM(W42:AX42),IF($BE$3="暦月",SUM(W42:BA42),""))</f>
        <v>160</v>
      </c>
      <c r="BC42" s="315"/>
      <c r="BD42" s="316">
        <f>IF($BE$3="４週",BB42/4,IF($BE$3="暦月",(BB42/($BE$8/7)),""))</f>
        <v>40</v>
      </c>
      <c r="BE42" s="315"/>
      <c r="BF42" s="311"/>
      <c r="BG42" s="312"/>
      <c r="BH42" s="312"/>
      <c r="BI42" s="312"/>
      <c r="BJ42" s="313"/>
    </row>
    <row r="43" spans="2:62" ht="20.25" customHeight="1" x14ac:dyDescent="0.2">
      <c r="B43" s="317">
        <f>B41+1</f>
        <v>14</v>
      </c>
      <c r="C43" s="319" t="s">
        <v>165</v>
      </c>
      <c r="D43" s="320"/>
      <c r="E43" s="138"/>
      <c r="F43" s="139"/>
      <c r="G43" s="138"/>
      <c r="H43" s="139"/>
      <c r="I43" s="323" t="s">
        <v>166</v>
      </c>
      <c r="J43" s="324"/>
      <c r="K43" s="327" t="s">
        <v>167</v>
      </c>
      <c r="L43" s="328"/>
      <c r="M43" s="328"/>
      <c r="N43" s="320"/>
      <c r="O43" s="331" t="s">
        <v>178</v>
      </c>
      <c r="P43" s="332"/>
      <c r="Q43" s="332"/>
      <c r="R43" s="332"/>
      <c r="S43" s="333"/>
      <c r="T43" s="158" t="s">
        <v>150</v>
      </c>
      <c r="V43" s="159"/>
      <c r="W43" s="151"/>
      <c r="X43" s="152" t="s">
        <v>172</v>
      </c>
      <c r="Y43" s="152" t="s">
        <v>173</v>
      </c>
      <c r="Z43" s="152"/>
      <c r="AA43" s="152" t="s">
        <v>173</v>
      </c>
      <c r="AB43" s="152" t="s">
        <v>173</v>
      </c>
      <c r="AC43" s="153"/>
      <c r="AD43" s="151"/>
      <c r="AE43" s="152" t="s">
        <v>172</v>
      </c>
      <c r="AF43" s="152" t="s">
        <v>173</v>
      </c>
      <c r="AG43" s="152" t="s">
        <v>173</v>
      </c>
      <c r="AH43" s="152"/>
      <c r="AI43" s="152"/>
      <c r="AJ43" s="153" t="s">
        <v>172</v>
      </c>
      <c r="AK43" s="151"/>
      <c r="AL43" s="152"/>
      <c r="AM43" s="152" t="s">
        <v>172</v>
      </c>
      <c r="AN43" s="152" t="s">
        <v>172</v>
      </c>
      <c r="AO43" s="152" t="s">
        <v>173</v>
      </c>
      <c r="AP43" s="152"/>
      <c r="AQ43" s="153" t="s">
        <v>173</v>
      </c>
      <c r="AR43" s="151"/>
      <c r="AS43" s="152" t="s">
        <v>173</v>
      </c>
      <c r="AT43" s="152" t="s">
        <v>173</v>
      </c>
      <c r="AU43" s="152"/>
      <c r="AV43" s="152" t="s">
        <v>173</v>
      </c>
      <c r="AW43" s="152" t="s">
        <v>172</v>
      </c>
      <c r="AX43" s="153"/>
      <c r="AY43" s="151"/>
      <c r="AZ43" s="152"/>
      <c r="BA43" s="154"/>
      <c r="BB43" s="334"/>
      <c r="BC43" s="335"/>
      <c r="BD43" s="347"/>
      <c r="BE43" s="348"/>
      <c r="BF43" s="349"/>
      <c r="BG43" s="350"/>
      <c r="BH43" s="350"/>
      <c r="BI43" s="350"/>
      <c r="BJ43" s="351"/>
    </row>
    <row r="44" spans="2:62" ht="20.25" customHeight="1" x14ac:dyDescent="0.2">
      <c r="B44" s="318"/>
      <c r="C44" s="321"/>
      <c r="D44" s="322"/>
      <c r="E44" s="138"/>
      <c r="F44" s="139" t="str">
        <f>C43</f>
        <v>看護職員</v>
      </c>
      <c r="G44" s="138"/>
      <c r="H44" s="139" t="str">
        <f>I43</f>
        <v>C</v>
      </c>
      <c r="I44" s="325"/>
      <c r="J44" s="326"/>
      <c r="K44" s="329"/>
      <c r="L44" s="330"/>
      <c r="M44" s="330"/>
      <c r="N44" s="322"/>
      <c r="O44" s="331"/>
      <c r="P44" s="332"/>
      <c r="Q44" s="332"/>
      <c r="R44" s="332"/>
      <c r="S44" s="333"/>
      <c r="T44" s="155" t="s">
        <v>153</v>
      </c>
      <c r="U44" s="156"/>
      <c r="V44" s="157"/>
      <c r="W44" s="143" t="str">
        <f>IF(W43="","",VLOOKUP(W43,'別紙１-１【記載例】シフト記号表（勤務時間帯）'!$C$6:$L$47,10,FALSE))</f>
        <v/>
      </c>
      <c r="X44" s="144">
        <f>IF(X43="","",VLOOKUP(X43,'別紙１-１【記載例】シフト記号表（勤務時間帯）'!$C$6:$L$47,10,FALSE))</f>
        <v>7.9999999999999982</v>
      </c>
      <c r="Y44" s="144">
        <f>IF(Y43="","",VLOOKUP(Y43,'別紙１-１【記載例】シフト記号表（勤務時間帯）'!$C$6:$L$47,10,FALSE))</f>
        <v>8</v>
      </c>
      <c r="Z44" s="144" t="str">
        <f>IF(Z43="","",VLOOKUP(Z43,'別紙１-１【記載例】シフト記号表（勤務時間帯）'!$C$6:$L$47,10,FALSE))</f>
        <v/>
      </c>
      <c r="AA44" s="144">
        <f>IF(AA43="","",VLOOKUP(AA43,'別紙１-１【記載例】シフト記号表（勤務時間帯）'!$C$6:$L$47,10,FALSE))</f>
        <v>8</v>
      </c>
      <c r="AB44" s="144">
        <f>IF(AB43="","",VLOOKUP(AB43,'別紙１-１【記載例】シフト記号表（勤務時間帯）'!$C$6:$L$47,10,FALSE))</f>
        <v>8</v>
      </c>
      <c r="AC44" s="145" t="str">
        <f>IF(AC43="","",VLOOKUP(AC43,'別紙１-１【記載例】シフト記号表（勤務時間帯）'!$C$6:$L$47,10,FALSE))</f>
        <v/>
      </c>
      <c r="AD44" s="143" t="str">
        <f>IF(AD43="","",VLOOKUP(AD43,'別紙１-１【記載例】シフト記号表（勤務時間帯）'!$C$6:$L$47,10,FALSE))</f>
        <v/>
      </c>
      <c r="AE44" s="144">
        <f>IF(AE43="","",VLOOKUP(AE43,'別紙１-１【記載例】シフト記号表（勤務時間帯）'!$C$6:$L$47,10,FALSE))</f>
        <v>7.9999999999999982</v>
      </c>
      <c r="AF44" s="144">
        <f>IF(AF43="","",VLOOKUP(AF43,'別紙１-１【記載例】シフト記号表（勤務時間帯）'!$C$6:$L$47,10,FALSE))</f>
        <v>8</v>
      </c>
      <c r="AG44" s="144">
        <f>IF(AG43="","",VLOOKUP(AG43,'別紙１-１【記載例】シフト記号表（勤務時間帯）'!$C$6:$L$47,10,FALSE))</f>
        <v>8</v>
      </c>
      <c r="AH44" s="144" t="str">
        <f>IF(AH43="","",VLOOKUP(AH43,'別紙１-１【記載例】シフト記号表（勤務時間帯）'!$C$6:$L$47,10,FALSE))</f>
        <v/>
      </c>
      <c r="AI44" s="144" t="str">
        <f>IF(AI43="","",VLOOKUP(AI43,'別紙１-１【記載例】シフト記号表（勤務時間帯）'!$C$6:$L$47,10,FALSE))</f>
        <v/>
      </c>
      <c r="AJ44" s="145">
        <f>IF(AJ43="","",VLOOKUP(AJ43,'別紙１-１【記載例】シフト記号表（勤務時間帯）'!$C$6:$L$47,10,FALSE))</f>
        <v>7.9999999999999982</v>
      </c>
      <c r="AK44" s="143" t="str">
        <f>IF(AK43="","",VLOOKUP(AK43,'別紙１-１【記載例】シフト記号表（勤務時間帯）'!$C$6:$L$47,10,FALSE))</f>
        <v/>
      </c>
      <c r="AL44" s="144" t="str">
        <f>IF(AL43="","",VLOOKUP(AL43,'別紙１-１【記載例】シフト記号表（勤務時間帯）'!$C$6:$L$47,10,FALSE))</f>
        <v/>
      </c>
      <c r="AM44" s="144">
        <f>IF(AM43="","",VLOOKUP(AM43,'別紙１-１【記載例】シフト記号表（勤務時間帯）'!$C$6:$L$47,10,FALSE))</f>
        <v>7.9999999999999982</v>
      </c>
      <c r="AN44" s="144">
        <f>IF(AN43="","",VLOOKUP(AN43,'別紙１-１【記載例】シフト記号表（勤務時間帯）'!$C$6:$L$47,10,FALSE))</f>
        <v>7.9999999999999982</v>
      </c>
      <c r="AO44" s="144">
        <f>IF(AO43="","",VLOOKUP(AO43,'別紙１-１【記載例】シフト記号表（勤務時間帯）'!$C$6:$L$47,10,FALSE))</f>
        <v>8</v>
      </c>
      <c r="AP44" s="144" t="str">
        <f>IF(AP43="","",VLOOKUP(AP43,'別紙１-１【記載例】シフト記号表（勤務時間帯）'!$C$6:$L$47,10,FALSE))</f>
        <v/>
      </c>
      <c r="AQ44" s="145">
        <f>IF(AQ43="","",VLOOKUP(AQ43,'別紙１-１【記載例】シフト記号表（勤務時間帯）'!$C$6:$L$47,10,FALSE))</f>
        <v>8</v>
      </c>
      <c r="AR44" s="143" t="str">
        <f>IF(AR43="","",VLOOKUP(AR43,'別紙１-１【記載例】シフト記号表（勤務時間帯）'!$C$6:$L$47,10,FALSE))</f>
        <v/>
      </c>
      <c r="AS44" s="144">
        <f>IF(AS43="","",VLOOKUP(AS43,'別紙１-１【記載例】シフト記号表（勤務時間帯）'!$C$6:$L$47,10,FALSE))</f>
        <v>8</v>
      </c>
      <c r="AT44" s="144">
        <f>IF(AT43="","",VLOOKUP(AT43,'別紙１-１【記載例】シフト記号表（勤務時間帯）'!$C$6:$L$47,10,FALSE))</f>
        <v>8</v>
      </c>
      <c r="AU44" s="144" t="str">
        <f>IF(AU43="","",VLOOKUP(AU43,'別紙１-１【記載例】シフト記号表（勤務時間帯）'!$C$6:$L$47,10,FALSE))</f>
        <v/>
      </c>
      <c r="AV44" s="144">
        <f>IF(AV43="","",VLOOKUP(AV43,'別紙１-１【記載例】シフト記号表（勤務時間帯）'!$C$6:$L$47,10,FALSE))</f>
        <v>8</v>
      </c>
      <c r="AW44" s="144">
        <f>IF(AW43="","",VLOOKUP(AW43,'別紙１-１【記載例】シフト記号表（勤務時間帯）'!$C$6:$L$47,10,FALSE))</f>
        <v>7.9999999999999982</v>
      </c>
      <c r="AX44" s="145" t="str">
        <f>IF(AX43="","",VLOOKUP(AX43,'別紙１-１【記載例】シフト記号表（勤務時間帯）'!$C$6:$L$47,10,FALSE))</f>
        <v/>
      </c>
      <c r="AY44" s="143" t="str">
        <f>IF(AY43="","",VLOOKUP(AY43,'別紙１-１【記載例】シフト記号表（勤務時間帯）'!$C$6:$L$47,10,FALSE))</f>
        <v/>
      </c>
      <c r="AZ44" s="144" t="str">
        <f>IF(AZ43="","",VLOOKUP(AZ43,'別紙１-１【記載例】シフト記号表（勤務時間帯）'!$C$6:$L$47,10,FALSE))</f>
        <v/>
      </c>
      <c r="BA44" s="144" t="str">
        <f>IF(BA43="","",VLOOKUP(BA43,'別紙１-１【記載例】シフト記号表（勤務時間帯）'!$C$6:$L$47,10,FALSE))</f>
        <v/>
      </c>
      <c r="BB44" s="314">
        <f>IF($BE$3="４週",SUM(W44:AX44),IF($BE$3="暦月",SUM(W44:BA44),""))</f>
        <v>128</v>
      </c>
      <c r="BC44" s="315"/>
      <c r="BD44" s="316">
        <f>IF($BE$3="４週",BB44/4,IF($BE$3="暦月",(BB44/($BE$8/7)),""))</f>
        <v>32</v>
      </c>
      <c r="BE44" s="315"/>
      <c r="BF44" s="311"/>
      <c r="BG44" s="312"/>
      <c r="BH44" s="312"/>
      <c r="BI44" s="312"/>
      <c r="BJ44" s="313"/>
    </row>
    <row r="45" spans="2:62" ht="20.25" customHeight="1" x14ac:dyDescent="0.2">
      <c r="B45" s="317">
        <f>B43+1</f>
        <v>15</v>
      </c>
      <c r="C45" s="319" t="s">
        <v>165</v>
      </c>
      <c r="D45" s="320"/>
      <c r="E45" s="138"/>
      <c r="F45" s="139"/>
      <c r="G45" s="138"/>
      <c r="H45" s="139"/>
      <c r="I45" s="323" t="s">
        <v>147</v>
      </c>
      <c r="J45" s="324"/>
      <c r="K45" s="327" t="s">
        <v>167</v>
      </c>
      <c r="L45" s="328"/>
      <c r="M45" s="328"/>
      <c r="N45" s="320"/>
      <c r="O45" s="331" t="s">
        <v>179</v>
      </c>
      <c r="P45" s="332"/>
      <c r="Q45" s="332"/>
      <c r="R45" s="332"/>
      <c r="S45" s="333"/>
      <c r="T45" s="158" t="s">
        <v>150</v>
      </c>
      <c r="V45" s="159"/>
      <c r="W45" s="151" t="s">
        <v>173</v>
      </c>
      <c r="X45" s="152" t="s">
        <v>173</v>
      </c>
      <c r="Y45" s="152"/>
      <c r="Z45" s="152"/>
      <c r="AA45" s="152" t="s">
        <v>170</v>
      </c>
      <c r="AB45" s="152" t="s">
        <v>171</v>
      </c>
      <c r="AC45" s="153" t="s">
        <v>172</v>
      </c>
      <c r="AD45" s="151" t="s">
        <v>172</v>
      </c>
      <c r="AE45" s="152"/>
      <c r="AF45" s="152" t="s">
        <v>173</v>
      </c>
      <c r="AG45" s="152" t="s">
        <v>173</v>
      </c>
      <c r="AH45" s="152"/>
      <c r="AI45" s="152" t="s">
        <v>170</v>
      </c>
      <c r="AJ45" s="153" t="s">
        <v>171</v>
      </c>
      <c r="AK45" s="151" t="s">
        <v>172</v>
      </c>
      <c r="AL45" s="152" t="s">
        <v>172</v>
      </c>
      <c r="AM45" s="152"/>
      <c r="AN45" s="152" t="s">
        <v>173</v>
      </c>
      <c r="AO45" s="152"/>
      <c r="AP45" s="152"/>
      <c r="AQ45" s="153" t="s">
        <v>170</v>
      </c>
      <c r="AR45" s="151" t="s">
        <v>171</v>
      </c>
      <c r="AS45" s="152" t="s">
        <v>172</v>
      </c>
      <c r="AT45" s="152" t="s">
        <v>172</v>
      </c>
      <c r="AU45" s="152"/>
      <c r="AV45" s="152" t="s">
        <v>172</v>
      </c>
      <c r="AW45" s="152" t="s">
        <v>173</v>
      </c>
      <c r="AX45" s="153" t="s">
        <v>173</v>
      </c>
      <c r="AY45" s="151"/>
      <c r="AZ45" s="152"/>
      <c r="BA45" s="154"/>
      <c r="BB45" s="334"/>
      <c r="BC45" s="335"/>
      <c r="BD45" s="347"/>
      <c r="BE45" s="348"/>
      <c r="BF45" s="349"/>
      <c r="BG45" s="350"/>
      <c r="BH45" s="350"/>
      <c r="BI45" s="350"/>
      <c r="BJ45" s="351"/>
    </row>
    <row r="46" spans="2:62" ht="20.25" customHeight="1" x14ac:dyDescent="0.2">
      <c r="B46" s="318"/>
      <c r="C46" s="321"/>
      <c r="D46" s="322"/>
      <c r="E46" s="138"/>
      <c r="F46" s="139" t="str">
        <f>C45</f>
        <v>看護職員</v>
      </c>
      <c r="G46" s="138"/>
      <c r="H46" s="139" t="str">
        <f>I45</f>
        <v>A</v>
      </c>
      <c r="I46" s="325"/>
      <c r="J46" s="326"/>
      <c r="K46" s="329"/>
      <c r="L46" s="330"/>
      <c r="M46" s="330"/>
      <c r="N46" s="322"/>
      <c r="O46" s="331"/>
      <c r="P46" s="332"/>
      <c r="Q46" s="332"/>
      <c r="R46" s="332"/>
      <c r="S46" s="333"/>
      <c r="T46" s="155" t="s">
        <v>153</v>
      </c>
      <c r="U46" s="156"/>
      <c r="V46" s="157"/>
      <c r="W46" s="143">
        <f>IF(W45="","",VLOOKUP(W45,'別紙１-１【記載例】シフト記号表（勤務時間帯）'!$C$6:$L$47,10,FALSE))</f>
        <v>8</v>
      </c>
      <c r="X46" s="144">
        <f>IF(X45="","",VLOOKUP(X45,'別紙１-１【記載例】シフト記号表（勤務時間帯）'!$C$6:$L$47,10,FALSE))</f>
        <v>8</v>
      </c>
      <c r="Y46" s="144" t="str">
        <f>IF(Y45="","",VLOOKUP(Y45,'別紙１-１【記載例】シフト記号表（勤務時間帯）'!$C$6:$L$47,10,FALSE))</f>
        <v/>
      </c>
      <c r="Z46" s="144" t="str">
        <f>IF(Z45="","",VLOOKUP(Z45,'別紙１-１【記載例】シフト記号表（勤務時間帯）'!$C$6:$L$47,10,FALSE))</f>
        <v/>
      </c>
      <c r="AA46" s="144">
        <f>IF(AA45="","",VLOOKUP(AA45,'別紙１-１【記載例】シフト記号表（勤務時間帯）'!$C$6:$L$47,10,FALSE))</f>
        <v>8</v>
      </c>
      <c r="AB46" s="144">
        <f>IF(AB45="","",VLOOKUP(AB45,'別紙１-１【記載例】シフト記号表（勤務時間帯）'!$C$6:$L$47,10,FALSE))</f>
        <v>8</v>
      </c>
      <c r="AC46" s="145">
        <f>IF(AC45="","",VLOOKUP(AC45,'別紙１-１【記載例】シフト記号表（勤務時間帯）'!$C$6:$L$47,10,FALSE))</f>
        <v>7.9999999999999982</v>
      </c>
      <c r="AD46" s="143">
        <f>IF(AD45="","",VLOOKUP(AD45,'別紙１-１【記載例】シフト記号表（勤務時間帯）'!$C$6:$L$47,10,FALSE))</f>
        <v>7.9999999999999982</v>
      </c>
      <c r="AE46" s="144" t="str">
        <f>IF(AE45="","",VLOOKUP(AE45,'別紙１-１【記載例】シフト記号表（勤務時間帯）'!$C$6:$L$47,10,FALSE))</f>
        <v/>
      </c>
      <c r="AF46" s="144">
        <f>IF(AF45="","",VLOOKUP(AF45,'別紙１-１【記載例】シフト記号表（勤務時間帯）'!$C$6:$L$47,10,FALSE))</f>
        <v>8</v>
      </c>
      <c r="AG46" s="144">
        <f>IF(AG45="","",VLOOKUP(AG45,'別紙１-１【記載例】シフト記号表（勤務時間帯）'!$C$6:$L$47,10,FALSE))</f>
        <v>8</v>
      </c>
      <c r="AH46" s="144" t="str">
        <f>IF(AH45="","",VLOOKUP(AH45,'別紙１-１【記載例】シフト記号表（勤務時間帯）'!$C$6:$L$47,10,FALSE))</f>
        <v/>
      </c>
      <c r="AI46" s="144">
        <f>IF(AI45="","",VLOOKUP(AI45,'別紙１-１【記載例】シフト記号表（勤務時間帯）'!$C$6:$L$47,10,FALSE))</f>
        <v>8</v>
      </c>
      <c r="AJ46" s="145">
        <f>IF(AJ45="","",VLOOKUP(AJ45,'別紙１-１【記載例】シフト記号表（勤務時間帯）'!$C$6:$L$47,10,FALSE))</f>
        <v>8</v>
      </c>
      <c r="AK46" s="143">
        <f>IF(AK45="","",VLOOKUP(AK45,'別紙１-１【記載例】シフト記号表（勤務時間帯）'!$C$6:$L$47,10,FALSE))</f>
        <v>7.9999999999999982</v>
      </c>
      <c r="AL46" s="144">
        <f>IF(AL45="","",VLOOKUP(AL45,'別紙１-１【記載例】シフト記号表（勤務時間帯）'!$C$6:$L$47,10,FALSE))</f>
        <v>7.9999999999999982</v>
      </c>
      <c r="AM46" s="144" t="str">
        <f>IF(AM45="","",VLOOKUP(AM45,'別紙１-１【記載例】シフト記号表（勤務時間帯）'!$C$6:$L$47,10,FALSE))</f>
        <v/>
      </c>
      <c r="AN46" s="144">
        <f>IF(AN45="","",VLOOKUP(AN45,'別紙１-１【記載例】シフト記号表（勤務時間帯）'!$C$6:$L$47,10,FALSE))</f>
        <v>8</v>
      </c>
      <c r="AO46" s="144" t="str">
        <f>IF(AO45="","",VLOOKUP(AO45,'別紙１-１【記載例】シフト記号表（勤務時間帯）'!$C$6:$L$47,10,FALSE))</f>
        <v/>
      </c>
      <c r="AP46" s="144" t="str">
        <f>IF(AP45="","",VLOOKUP(AP45,'別紙１-１【記載例】シフト記号表（勤務時間帯）'!$C$6:$L$47,10,FALSE))</f>
        <v/>
      </c>
      <c r="AQ46" s="145">
        <f>IF(AQ45="","",VLOOKUP(AQ45,'別紙１-１【記載例】シフト記号表（勤務時間帯）'!$C$6:$L$47,10,FALSE))</f>
        <v>8</v>
      </c>
      <c r="AR46" s="143">
        <f>IF(AR45="","",VLOOKUP(AR45,'別紙１-１【記載例】シフト記号表（勤務時間帯）'!$C$6:$L$47,10,FALSE))</f>
        <v>8</v>
      </c>
      <c r="AS46" s="144">
        <f>IF(AS45="","",VLOOKUP(AS45,'別紙１-１【記載例】シフト記号表（勤務時間帯）'!$C$6:$L$47,10,FALSE))</f>
        <v>7.9999999999999982</v>
      </c>
      <c r="AT46" s="144">
        <f>IF(AT45="","",VLOOKUP(AT45,'別紙１-１【記載例】シフト記号表（勤務時間帯）'!$C$6:$L$47,10,FALSE))</f>
        <v>7.9999999999999982</v>
      </c>
      <c r="AU46" s="144" t="str">
        <f>IF(AU45="","",VLOOKUP(AU45,'別紙１-１【記載例】シフト記号表（勤務時間帯）'!$C$6:$L$47,10,FALSE))</f>
        <v/>
      </c>
      <c r="AV46" s="144">
        <f>IF(AV45="","",VLOOKUP(AV45,'別紙１-１【記載例】シフト記号表（勤務時間帯）'!$C$6:$L$47,10,FALSE))</f>
        <v>7.9999999999999982</v>
      </c>
      <c r="AW46" s="144">
        <f>IF(AW45="","",VLOOKUP(AW45,'別紙１-１【記載例】シフト記号表（勤務時間帯）'!$C$6:$L$47,10,FALSE))</f>
        <v>8</v>
      </c>
      <c r="AX46" s="145">
        <f>IF(AX45="","",VLOOKUP(AX45,'別紙１-１【記載例】シフト記号表（勤務時間帯）'!$C$6:$L$47,10,FALSE))</f>
        <v>8</v>
      </c>
      <c r="AY46" s="143" t="str">
        <f>IF(AY45="","",VLOOKUP(AY45,'別紙１-１【記載例】シフト記号表（勤務時間帯）'!$C$6:$L$47,10,FALSE))</f>
        <v/>
      </c>
      <c r="AZ46" s="144" t="str">
        <f>IF(AZ45="","",VLOOKUP(AZ45,'別紙１-１【記載例】シフト記号表（勤務時間帯）'!$C$6:$L$47,10,FALSE))</f>
        <v/>
      </c>
      <c r="BA46" s="144" t="str">
        <f>IF(BA45="","",VLOOKUP(BA45,'別紙１-１【記載例】シフト記号表（勤務時間帯）'!$C$6:$L$47,10,FALSE))</f>
        <v/>
      </c>
      <c r="BB46" s="314">
        <f>IF($BE$3="４週",SUM(W46:AX46),IF($BE$3="暦月",SUM(W46:BA46),""))</f>
        <v>160</v>
      </c>
      <c r="BC46" s="315"/>
      <c r="BD46" s="316">
        <f>IF($BE$3="４週",BB46/4,IF($BE$3="暦月",(BB46/($BE$8/7)),""))</f>
        <v>40</v>
      </c>
      <c r="BE46" s="315"/>
      <c r="BF46" s="311"/>
      <c r="BG46" s="312"/>
      <c r="BH46" s="312"/>
      <c r="BI46" s="312"/>
      <c r="BJ46" s="313"/>
    </row>
    <row r="47" spans="2:62" ht="20.25" customHeight="1" x14ac:dyDescent="0.2">
      <c r="B47" s="317">
        <f>B45+1</f>
        <v>16</v>
      </c>
      <c r="C47" s="319" t="s">
        <v>165</v>
      </c>
      <c r="D47" s="320"/>
      <c r="E47" s="138"/>
      <c r="F47" s="139"/>
      <c r="G47" s="138"/>
      <c r="H47" s="139"/>
      <c r="I47" s="323" t="s">
        <v>147</v>
      </c>
      <c r="J47" s="324"/>
      <c r="K47" s="327" t="s">
        <v>180</v>
      </c>
      <c r="L47" s="328"/>
      <c r="M47" s="328"/>
      <c r="N47" s="320"/>
      <c r="O47" s="331" t="s">
        <v>181</v>
      </c>
      <c r="P47" s="332"/>
      <c r="Q47" s="332"/>
      <c r="R47" s="332"/>
      <c r="S47" s="333"/>
      <c r="T47" s="158" t="s">
        <v>150</v>
      </c>
      <c r="V47" s="159"/>
      <c r="W47" s="151"/>
      <c r="X47" s="152" t="s">
        <v>172</v>
      </c>
      <c r="Y47" s="152" t="s">
        <v>173</v>
      </c>
      <c r="Z47" s="152" t="s">
        <v>173</v>
      </c>
      <c r="AA47" s="152"/>
      <c r="AB47" s="152" t="s">
        <v>170</v>
      </c>
      <c r="AC47" s="153" t="s">
        <v>171</v>
      </c>
      <c r="AD47" s="151" t="s">
        <v>173</v>
      </c>
      <c r="AE47" s="152"/>
      <c r="AF47" s="152" t="s">
        <v>173</v>
      </c>
      <c r="AG47" s="152" t="s">
        <v>173</v>
      </c>
      <c r="AH47" s="152"/>
      <c r="AI47" s="152"/>
      <c r="AJ47" s="153" t="s">
        <v>170</v>
      </c>
      <c r="AK47" s="151" t="s">
        <v>171</v>
      </c>
      <c r="AL47" s="152" t="s">
        <v>173</v>
      </c>
      <c r="AM47" s="152" t="s">
        <v>173</v>
      </c>
      <c r="AN47" s="152" t="s">
        <v>173</v>
      </c>
      <c r="AO47" s="152" t="s">
        <v>172</v>
      </c>
      <c r="AP47" s="152" t="s">
        <v>172</v>
      </c>
      <c r="AQ47" s="153"/>
      <c r="AR47" s="151" t="s">
        <v>170</v>
      </c>
      <c r="AS47" s="152" t="s">
        <v>171</v>
      </c>
      <c r="AT47" s="152" t="s">
        <v>172</v>
      </c>
      <c r="AU47" s="152" t="s">
        <v>173</v>
      </c>
      <c r="AV47" s="152"/>
      <c r="AW47" s="152"/>
      <c r="AX47" s="153" t="s">
        <v>172</v>
      </c>
      <c r="AY47" s="151"/>
      <c r="AZ47" s="152"/>
      <c r="BA47" s="154"/>
      <c r="BB47" s="334"/>
      <c r="BC47" s="335"/>
      <c r="BD47" s="347"/>
      <c r="BE47" s="348"/>
      <c r="BF47" s="349"/>
      <c r="BG47" s="350"/>
      <c r="BH47" s="350"/>
      <c r="BI47" s="350"/>
      <c r="BJ47" s="351"/>
    </row>
    <row r="48" spans="2:62" ht="20.25" customHeight="1" x14ac:dyDescent="0.2">
      <c r="B48" s="318"/>
      <c r="C48" s="321"/>
      <c r="D48" s="322"/>
      <c r="E48" s="138"/>
      <c r="F48" s="139" t="str">
        <f>C47</f>
        <v>看護職員</v>
      </c>
      <c r="G48" s="138"/>
      <c r="H48" s="139" t="str">
        <f>I47</f>
        <v>A</v>
      </c>
      <c r="I48" s="325"/>
      <c r="J48" s="326"/>
      <c r="K48" s="329"/>
      <c r="L48" s="330"/>
      <c r="M48" s="330"/>
      <c r="N48" s="322"/>
      <c r="O48" s="331"/>
      <c r="P48" s="332"/>
      <c r="Q48" s="332"/>
      <c r="R48" s="332"/>
      <c r="S48" s="333"/>
      <c r="T48" s="155" t="s">
        <v>153</v>
      </c>
      <c r="U48" s="156"/>
      <c r="V48" s="157"/>
      <c r="W48" s="143" t="str">
        <f>IF(W47="","",VLOOKUP(W47,'別紙１-１【記載例】シフト記号表（勤務時間帯）'!$C$6:$L$47,10,FALSE))</f>
        <v/>
      </c>
      <c r="X48" s="144">
        <f>IF(X47="","",VLOOKUP(X47,'別紙１-１【記載例】シフト記号表（勤務時間帯）'!$C$6:$L$47,10,FALSE))</f>
        <v>7.9999999999999982</v>
      </c>
      <c r="Y48" s="144">
        <f>IF(Y47="","",VLOOKUP(Y47,'別紙１-１【記載例】シフト記号表（勤務時間帯）'!$C$6:$L$47,10,FALSE))</f>
        <v>8</v>
      </c>
      <c r="Z48" s="144">
        <f>IF(Z47="","",VLOOKUP(Z47,'別紙１-１【記載例】シフト記号表（勤務時間帯）'!$C$6:$L$47,10,FALSE))</f>
        <v>8</v>
      </c>
      <c r="AA48" s="144" t="str">
        <f>IF(AA47="","",VLOOKUP(AA47,'別紙１-１【記載例】シフト記号表（勤務時間帯）'!$C$6:$L$47,10,FALSE))</f>
        <v/>
      </c>
      <c r="AB48" s="144">
        <f>IF(AB47="","",VLOOKUP(AB47,'別紙１-１【記載例】シフト記号表（勤務時間帯）'!$C$6:$L$47,10,FALSE))</f>
        <v>8</v>
      </c>
      <c r="AC48" s="145">
        <f>IF(AC47="","",VLOOKUP(AC47,'別紙１-１【記載例】シフト記号表（勤務時間帯）'!$C$6:$L$47,10,FALSE))</f>
        <v>8</v>
      </c>
      <c r="AD48" s="143">
        <f>IF(AD47="","",VLOOKUP(AD47,'別紙１-１【記載例】シフト記号表（勤務時間帯）'!$C$6:$L$47,10,FALSE))</f>
        <v>8</v>
      </c>
      <c r="AE48" s="144" t="str">
        <f>IF(AE47="","",VLOOKUP(AE47,'別紙１-１【記載例】シフト記号表（勤務時間帯）'!$C$6:$L$47,10,FALSE))</f>
        <v/>
      </c>
      <c r="AF48" s="144">
        <f>IF(AF47="","",VLOOKUP(AF47,'別紙１-１【記載例】シフト記号表（勤務時間帯）'!$C$6:$L$47,10,FALSE))</f>
        <v>8</v>
      </c>
      <c r="AG48" s="144">
        <f>IF(AG47="","",VLOOKUP(AG47,'別紙１-１【記載例】シフト記号表（勤務時間帯）'!$C$6:$L$47,10,FALSE))</f>
        <v>8</v>
      </c>
      <c r="AH48" s="144" t="str">
        <f>IF(AH47="","",VLOOKUP(AH47,'別紙１-１【記載例】シフト記号表（勤務時間帯）'!$C$6:$L$47,10,FALSE))</f>
        <v/>
      </c>
      <c r="AI48" s="144" t="str">
        <f>IF(AI47="","",VLOOKUP(AI47,'別紙１-１【記載例】シフト記号表（勤務時間帯）'!$C$6:$L$47,10,FALSE))</f>
        <v/>
      </c>
      <c r="AJ48" s="145">
        <f>IF(AJ47="","",VLOOKUP(AJ47,'別紙１-１【記載例】シフト記号表（勤務時間帯）'!$C$6:$L$47,10,FALSE))</f>
        <v>8</v>
      </c>
      <c r="AK48" s="143">
        <f>IF(AK47="","",VLOOKUP(AK47,'別紙１-１【記載例】シフト記号表（勤務時間帯）'!$C$6:$L$47,10,FALSE))</f>
        <v>8</v>
      </c>
      <c r="AL48" s="144">
        <f>IF(AL47="","",VLOOKUP(AL47,'別紙１-１【記載例】シフト記号表（勤務時間帯）'!$C$6:$L$47,10,FALSE))</f>
        <v>8</v>
      </c>
      <c r="AM48" s="144">
        <f>IF(AM47="","",VLOOKUP(AM47,'別紙１-１【記載例】シフト記号表（勤務時間帯）'!$C$6:$L$47,10,FALSE))</f>
        <v>8</v>
      </c>
      <c r="AN48" s="144">
        <f>IF(AN47="","",VLOOKUP(AN47,'別紙１-１【記載例】シフト記号表（勤務時間帯）'!$C$6:$L$47,10,FALSE))</f>
        <v>8</v>
      </c>
      <c r="AO48" s="144">
        <f>IF(AO47="","",VLOOKUP(AO47,'別紙１-１【記載例】シフト記号表（勤務時間帯）'!$C$6:$L$47,10,FALSE))</f>
        <v>7.9999999999999982</v>
      </c>
      <c r="AP48" s="144">
        <f>IF(AP47="","",VLOOKUP(AP47,'別紙１-１【記載例】シフト記号表（勤務時間帯）'!$C$6:$L$47,10,FALSE))</f>
        <v>7.9999999999999982</v>
      </c>
      <c r="AQ48" s="145" t="str">
        <f>IF(AQ47="","",VLOOKUP(AQ47,'別紙１-１【記載例】シフト記号表（勤務時間帯）'!$C$6:$L$47,10,FALSE))</f>
        <v/>
      </c>
      <c r="AR48" s="143">
        <f>IF(AR47="","",VLOOKUP(AR47,'別紙１-１【記載例】シフト記号表（勤務時間帯）'!$C$6:$L$47,10,FALSE))</f>
        <v>8</v>
      </c>
      <c r="AS48" s="144">
        <f>IF(AS47="","",VLOOKUP(AS47,'別紙１-１【記載例】シフト記号表（勤務時間帯）'!$C$6:$L$47,10,FALSE))</f>
        <v>8</v>
      </c>
      <c r="AT48" s="144">
        <f>IF(AT47="","",VLOOKUP(AT47,'別紙１-１【記載例】シフト記号表（勤務時間帯）'!$C$6:$L$47,10,FALSE))</f>
        <v>7.9999999999999982</v>
      </c>
      <c r="AU48" s="144">
        <f>IF(AU47="","",VLOOKUP(AU47,'別紙１-１【記載例】シフト記号表（勤務時間帯）'!$C$6:$L$47,10,FALSE))</f>
        <v>8</v>
      </c>
      <c r="AV48" s="144" t="str">
        <f>IF(AV47="","",VLOOKUP(AV47,'別紙１-１【記載例】シフト記号表（勤務時間帯）'!$C$6:$L$47,10,FALSE))</f>
        <v/>
      </c>
      <c r="AW48" s="144" t="str">
        <f>IF(AW47="","",VLOOKUP(AW47,'別紙１-１【記載例】シフト記号表（勤務時間帯）'!$C$6:$L$47,10,FALSE))</f>
        <v/>
      </c>
      <c r="AX48" s="145">
        <f>IF(AX47="","",VLOOKUP(AX47,'別紙１-１【記載例】シフト記号表（勤務時間帯）'!$C$6:$L$47,10,FALSE))</f>
        <v>7.9999999999999982</v>
      </c>
      <c r="AY48" s="143" t="str">
        <f>IF(AY47="","",VLOOKUP(AY47,'別紙１-１【記載例】シフト記号表（勤務時間帯）'!$C$6:$L$47,10,FALSE))</f>
        <v/>
      </c>
      <c r="AZ48" s="144" t="str">
        <f>IF(AZ47="","",VLOOKUP(AZ47,'別紙１-１【記載例】シフト記号表（勤務時間帯）'!$C$6:$L$47,10,FALSE))</f>
        <v/>
      </c>
      <c r="BA48" s="144" t="str">
        <f>IF(BA47="","",VLOOKUP(BA47,'別紙１-１【記載例】シフト記号表（勤務時間帯）'!$C$6:$L$47,10,FALSE))</f>
        <v/>
      </c>
      <c r="BB48" s="314">
        <f>IF($BE$3="４週",SUM(W48:AX48),IF($BE$3="暦月",SUM(W48:BA48),""))</f>
        <v>160</v>
      </c>
      <c r="BC48" s="315"/>
      <c r="BD48" s="316">
        <f>IF($BE$3="４週",BB48/4,IF($BE$3="暦月",(BB48/($BE$8/7)),""))</f>
        <v>40</v>
      </c>
      <c r="BE48" s="315"/>
      <c r="BF48" s="311"/>
      <c r="BG48" s="312"/>
      <c r="BH48" s="312"/>
      <c r="BI48" s="312"/>
      <c r="BJ48" s="313"/>
    </row>
    <row r="49" spans="2:62" ht="20.25" customHeight="1" x14ac:dyDescent="0.2">
      <c r="B49" s="317">
        <f>B47+1</f>
        <v>17</v>
      </c>
      <c r="C49" s="319" t="s">
        <v>165</v>
      </c>
      <c r="D49" s="320"/>
      <c r="E49" s="138"/>
      <c r="F49" s="139"/>
      <c r="G49" s="138"/>
      <c r="H49" s="139"/>
      <c r="I49" s="323" t="s">
        <v>147</v>
      </c>
      <c r="J49" s="324"/>
      <c r="K49" s="327" t="s">
        <v>180</v>
      </c>
      <c r="L49" s="328"/>
      <c r="M49" s="328"/>
      <c r="N49" s="320"/>
      <c r="O49" s="331" t="s">
        <v>182</v>
      </c>
      <c r="P49" s="332"/>
      <c r="Q49" s="332"/>
      <c r="R49" s="332"/>
      <c r="S49" s="333"/>
      <c r="T49" s="158" t="s">
        <v>150</v>
      </c>
      <c r="V49" s="159"/>
      <c r="W49" s="151" t="s">
        <v>172</v>
      </c>
      <c r="X49" s="152"/>
      <c r="Y49" s="152" t="s">
        <v>172</v>
      </c>
      <c r="Z49" s="152"/>
      <c r="AA49" s="152" t="s">
        <v>173</v>
      </c>
      <c r="AB49" s="152"/>
      <c r="AC49" s="153" t="s">
        <v>170</v>
      </c>
      <c r="AD49" s="151" t="s">
        <v>171</v>
      </c>
      <c r="AE49" s="152" t="s">
        <v>173</v>
      </c>
      <c r="AF49" s="152" t="s">
        <v>173</v>
      </c>
      <c r="AG49" s="152" t="s">
        <v>172</v>
      </c>
      <c r="AH49" s="152" t="s">
        <v>172</v>
      </c>
      <c r="AI49" s="152"/>
      <c r="AJ49" s="153" t="s">
        <v>173</v>
      </c>
      <c r="AK49" s="151" t="s">
        <v>170</v>
      </c>
      <c r="AL49" s="152" t="s">
        <v>171</v>
      </c>
      <c r="AM49" s="152" t="s">
        <v>172</v>
      </c>
      <c r="AN49" s="152"/>
      <c r="AO49" s="152" t="s">
        <v>173</v>
      </c>
      <c r="AP49" s="152" t="s">
        <v>173</v>
      </c>
      <c r="AQ49" s="153"/>
      <c r="AR49" s="151"/>
      <c r="AS49" s="152" t="s">
        <v>170</v>
      </c>
      <c r="AT49" s="152" t="s">
        <v>171</v>
      </c>
      <c r="AU49" s="152" t="s">
        <v>172</v>
      </c>
      <c r="AV49" s="152" t="s">
        <v>173</v>
      </c>
      <c r="AW49" s="152" t="s">
        <v>173</v>
      </c>
      <c r="AX49" s="153"/>
      <c r="AY49" s="151"/>
      <c r="AZ49" s="152"/>
      <c r="BA49" s="154"/>
      <c r="BB49" s="334"/>
      <c r="BC49" s="335"/>
      <c r="BD49" s="347"/>
      <c r="BE49" s="348"/>
      <c r="BF49" s="349"/>
      <c r="BG49" s="350"/>
      <c r="BH49" s="350"/>
      <c r="BI49" s="350"/>
      <c r="BJ49" s="351"/>
    </row>
    <row r="50" spans="2:62" ht="20.25" customHeight="1" x14ac:dyDescent="0.2">
      <c r="B50" s="318"/>
      <c r="C50" s="321"/>
      <c r="D50" s="322"/>
      <c r="E50" s="138"/>
      <c r="F50" s="139" t="str">
        <f>C49</f>
        <v>看護職員</v>
      </c>
      <c r="G50" s="138"/>
      <c r="H50" s="139" t="str">
        <f>I49</f>
        <v>A</v>
      </c>
      <c r="I50" s="325"/>
      <c r="J50" s="326"/>
      <c r="K50" s="329"/>
      <c r="L50" s="330"/>
      <c r="M50" s="330"/>
      <c r="N50" s="322"/>
      <c r="O50" s="331"/>
      <c r="P50" s="332"/>
      <c r="Q50" s="332"/>
      <c r="R50" s="332"/>
      <c r="S50" s="333"/>
      <c r="T50" s="155" t="s">
        <v>153</v>
      </c>
      <c r="U50" s="156"/>
      <c r="V50" s="157"/>
      <c r="W50" s="143">
        <f>IF(W49="","",VLOOKUP(W49,'別紙１-１【記載例】シフト記号表（勤務時間帯）'!$C$6:$L$47,10,FALSE))</f>
        <v>7.9999999999999982</v>
      </c>
      <c r="X50" s="144" t="str">
        <f>IF(X49="","",VLOOKUP(X49,'別紙１-１【記載例】シフト記号表（勤務時間帯）'!$C$6:$L$47,10,FALSE))</f>
        <v/>
      </c>
      <c r="Y50" s="144">
        <f>IF(Y49="","",VLOOKUP(Y49,'別紙１-１【記載例】シフト記号表（勤務時間帯）'!$C$6:$L$47,10,FALSE))</f>
        <v>7.9999999999999982</v>
      </c>
      <c r="Z50" s="144" t="str">
        <f>IF(Z49="","",VLOOKUP(Z49,'別紙１-１【記載例】シフト記号表（勤務時間帯）'!$C$6:$L$47,10,FALSE))</f>
        <v/>
      </c>
      <c r="AA50" s="144">
        <f>IF(AA49="","",VLOOKUP(AA49,'別紙１-１【記載例】シフト記号表（勤務時間帯）'!$C$6:$L$47,10,FALSE))</f>
        <v>8</v>
      </c>
      <c r="AB50" s="144" t="str">
        <f>IF(AB49="","",VLOOKUP(AB49,'別紙１-１【記載例】シフト記号表（勤務時間帯）'!$C$6:$L$47,10,FALSE))</f>
        <v/>
      </c>
      <c r="AC50" s="145">
        <f>IF(AC49="","",VLOOKUP(AC49,'別紙１-１【記載例】シフト記号表（勤務時間帯）'!$C$6:$L$47,10,FALSE))</f>
        <v>8</v>
      </c>
      <c r="AD50" s="143">
        <f>IF(AD49="","",VLOOKUP(AD49,'別紙１-１【記載例】シフト記号表（勤務時間帯）'!$C$6:$L$47,10,FALSE))</f>
        <v>8</v>
      </c>
      <c r="AE50" s="144">
        <f>IF(AE49="","",VLOOKUP(AE49,'別紙１-１【記載例】シフト記号表（勤務時間帯）'!$C$6:$L$47,10,FALSE))</f>
        <v>8</v>
      </c>
      <c r="AF50" s="144">
        <f>IF(AF49="","",VLOOKUP(AF49,'別紙１-１【記載例】シフト記号表（勤務時間帯）'!$C$6:$L$47,10,FALSE))</f>
        <v>8</v>
      </c>
      <c r="AG50" s="144">
        <f>IF(AG49="","",VLOOKUP(AG49,'別紙１-１【記載例】シフト記号表（勤務時間帯）'!$C$6:$L$47,10,FALSE))</f>
        <v>7.9999999999999982</v>
      </c>
      <c r="AH50" s="144">
        <f>IF(AH49="","",VLOOKUP(AH49,'別紙１-１【記載例】シフト記号表（勤務時間帯）'!$C$6:$L$47,10,FALSE))</f>
        <v>7.9999999999999982</v>
      </c>
      <c r="AI50" s="144" t="str">
        <f>IF(AI49="","",VLOOKUP(AI49,'別紙１-１【記載例】シフト記号表（勤務時間帯）'!$C$6:$L$47,10,FALSE))</f>
        <v/>
      </c>
      <c r="AJ50" s="145">
        <f>IF(AJ49="","",VLOOKUP(AJ49,'別紙１-１【記載例】シフト記号表（勤務時間帯）'!$C$6:$L$47,10,FALSE))</f>
        <v>8</v>
      </c>
      <c r="AK50" s="143">
        <f>IF(AK49="","",VLOOKUP(AK49,'別紙１-１【記載例】シフト記号表（勤務時間帯）'!$C$6:$L$47,10,FALSE))</f>
        <v>8</v>
      </c>
      <c r="AL50" s="144">
        <f>IF(AL49="","",VLOOKUP(AL49,'別紙１-１【記載例】シフト記号表（勤務時間帯）'!$C$6:$L$47,10,FALSE))</f>
        <v>8</v>
      </c>
      <c r="AM50" s="144">
        <f>IF(AM49="","",VLOOKUP(AM49,'別紙１-１【記載例】シフト記号表（勤務時間帯）'!$C$6:$L$47,10,FALSE))</f>
        <v>7.9999999999999982</v>
      </c>
      <c r="AN50" s="144" t="str">
        <f>IF(AN49="","",VLOOKUP(AN49,'別紙１-１【記載例】シフト記号表（勤務時間帯）'!$C$6:$L$47,10,FALSE))</f>
        <v/>
      </c>
      <c r="AO50" s="144">
        <f>IF(AO49="","",VLOOKUP(AO49,'別紙１-１【記載例】シフト記号表（勤務時間帯）'!$C$6:$L$47,10,FALSE))</f>
        <v>8</v>
      </c>
      <c r="AP50" s="144">
        <f>IF(AP49="","",VLOOKUP(AP49,'別紙１-１【記載例】シフト記号表（勤務時間帯）'!$C$6:$L$47,10,FALSE))</f>
        <v>8</v>
      </c>
      <c r="AQ50" s="145" t="str">
        <f>IF(AQ49="","",VLOOKUP(AQ49,'別紙１-１【記載例】シフト記号表（勤務時間帯）'!$C$6:$L$47,10,FALSE))</f>
        <v/>
      </c>
      <c r="AR50" s="143" t="str">
        <f>IF(AR49="","",VLOOKUP(AR49,'別紙１-１【記載例】シフト記号表（勤務時間帯）'!$C$6:$L$47,10,FALSE))</f>
        <v/>
      </c>
      <c r="AS50" s="144">
        <f>IF(AS49="","",VLOOKUP(AS49,'別紙１-１【記載例】シフト記号表（勤務時間帯）'!$C$6:$L$47,10,FALSE))</f>
        <v>8</v>
      </c>
      <c r="AT50" s="144">
        <f>IF(AT49="","",VLOOKUP(AT49,'別紙１-１【記載例】シフト記号表（勤務時間帯）'!$C$6:$L$47,10,FALSE))</f>
        <v>8</v>
      </c>
      <c r="AU50" s="144">
        <f>IF(AU49="","",VLOOKUP(AU49,'別紙１-１【記載例】シフト記号表（勤務時間帯）'!$C$6:$L$47,10,FALSE))</f>
        <v>7.9999999999999982</v>
      </c>
      <c r="AV50" s="144">
        <f>IF(AV49="","",VLOOKUP(AV49,'別紙１-１【記載例】シフト記号表（勤務時間帯）'!$C$6:$L$47,10,FALSE))</f>
        <v>8</v>
      </c>
      <c r="AW50" s="144">
        <f>IF(AW49="","",VLOOKUP(AW49,'別紙１-１【記載例】シフト記号表（勤務時間帯）'!$C$6:$L$47,10,FALSE))</f>
        <v>8</v>
      </c>
      <c r="AX50" s="145" t="str">
        <f>IF(AX49="","",VLOOKUP(AX49,'別紙１-１【記載例】シフト記号表（勤務時間帯）'!$C$6:$L$47,10,FALSE))</f>
        <v/>
      </c>
      <c r="AY50" s="143" t="str">
        <f>IF(AY49="","",VLOOKUP(AY49,'別紙１-１【記載例】シフト記号表（勤務時間帯）'!$C$6:$L$47,10,FALSE))</f>
        <v/>
      </c>
      <c r="AZ50" s="144" t="str">
        <f>IF(AZ49="","",VLOOKUP(AZ49,'別紙１-１【記載例】シフト記号表（勤務時間帯）'!$C$6:$L$47,10,FALSE))</f>
        <v/>
      </c>
      <c r="BA50" s="144" t="str">
        <f>IF(BA49="","",VLOOKUP(BA49,'別紙１-１【記載例】シフト記号表（勤務時間帯）'!$C$6:$L$47,10,FALSE))</f>
        <v/>
      </c>
      <c r="BB50" s="314">
        <f>IF($BE$3="４週",SUM(W50:AX50),IF($BE$3="暦月",SUM(W50:BA50),""))</f>
        <v>160</v>
      </c>
      <c r="BC50" s="315"/>
      <c r="BD50" s="316">
        <f>IF($BE$3="４週",BB50/4,IF($BE$3="暦月",(BB50/($BE$8/7)),""))</f>
        <v>40</v>
      </c>
      <c r="BE50" s="315"/>
      <c r="BF50" s="311"/>
      <c r="BG50" s="312"/>
      <c r="BH50" s="312"/>
      <c r="BI50" s="312"/>
      <c r="BJ50" s="313"/>
    </row>
    <row r="51" spans="2:62" ht="20.25" customHeight="1" x14ac:dyDescent="0.2">
      <c r="B51" s="317">
        <f>B49+1</f>
        <v>18</v>
      </c>
      <c r="C51" s="319" t="s">
        <v>165</v>
      </c>
      <c r="D51" s="320"/>
      <c r="E51" s="138"/>
      <c r="F51" s="139"/>
      <c r="G51" s="138"/>
      <c r="H51" s="139"/>
      <c r="I51" s="323" t="s">
        <v>147</v>
      </c>
      <c r="J51" s="324"/>
      <c r="K51" s="327" t="s">
        <v>180</v>
      </c>
      <c r="L51" s="328"/>
      <c r="M51" s="328"/>
      <c r="N51" s="320"/>
      <c r="O51" s="331" t="s">
        <v>183</v>
      </c>
      <c r="P51" s="332"/>
      <c r="Q51" s="332"/>
      <c r="R51" s="332"/>
      <c r="S51" s="333"/>
      <c r="T51" s="158" t="s">
        <v>150</v>
      </c>
      <c r="V51" s="159"/>
      <c r="W51" s="151" t="s">
        <v>184</v>
      </c>
      <c r="X51" s="152"/>
      <c r="Y51" s="152" t="s">
        <v>173</v>
      </c>
      <c r="Z51" s="152" t="s">
        <v>172</v>
      </c>
      <c r="AA51" s="152" t="s">
        <v>172</v>
      </c>
      <c r="AB51" s="152" t="s">
        <v>172</v>
      </c>
      <c r="AC51" s="153"/>
      <c r="AD51" s="151" t="s">
        <v>170</v>
      </c>
      <c r="AE51" s="152" t="s">
        <v>171</v>
      </c>
      <c r="AF51" s="152" t="s">
        <v>172</v>
      </c>
      <c r="AG51" s="152"/>
      <c r="AH51" s="152" t="s">
        <v>173</v>
      </c>
      <c r="AI51" s="152" t="s">
        <v>173</v>
      </c>
      <c r="AJ51" s="153"/>
      <c r="AK51" s="151"/>
      <c r="AL51" s="152" t="s">
        <v>170</v>
      </c>
      <c r="AM51" s="152" t="s">
        <v>171</v>
      </c>
      <c r="AN51" s="152" t="s">
        <v>172</v>
      </c>
      <c r="AO51" s="152"/>
      <c r="AP51" s="152" t="s">
        <v>173</v>
      </c>
      <c r="AQ51" s="153" t="s">
        <v>173</v>
      </c>
      <c r="AR51" s="151" t="s">
        <v>173</v>
      </c>
      <c r="AS51" s="152"/>
      <c r="AT51" s="152" t="s">
        <v>170</v>
      </c>
      <c r="AU51" s="152" t="s">
        <v>171</v>
      </c>
      <c r="AV51" s="152" t="s">
        <v>172</v>
      </c>
      <c r="AW51" s="152"/>
      <c r="AX51" s="153" t="s">
        <v>173</v>
      </c>
      <c r="AY51" s="151"/>
      <c r="AZ51" s="152"/>
      <c r="BA51" s="154"/>
      <c r="BB51" s="334"/>
      <c r="BC51" s="335"/>
      <c r="BD51" s="347"/>
      <c r="BE51" s="348"/>
      <c r="BF51" s="349"/>
      <c r="BG51" s="350"/>
      <c r="BH51" s="350"/>
      <c r="BI51" s="350"/>
      <c r="BJ51" s="351"/>
    </row>
    <row r="52" spans="2:62" ht="20.25" customHeight="1" x14ac:dyDescent="0.2">
      <c r="B52" s="318"/>
      <c r="C52" s="321"/>
      <c r="D52" s="322"/>
      <c r="E52" s="138"/>
      <c r="F52" s="139" t="str">
        <f>C51</f>
        <v>看護職員</v>
      </c>
      <c r="G52" s="138"/>
      <c r="H52" s="139" t="str">
        <f>I51</f>
        <v>A</v>
      </c>
      <c r="I52" s="325"/>
      <c r="J52" s="326"/>
      <c r="K52" s="329"/>
      <c r="L52" s="330"/>
      <c r="M52" s="330"/>
      <c r="N52" s="322"/>
      <c r="O52" s="331"/>
      <c r="P52" s="332"/>
      <c r="Q52" s="332"/>
      <c r="R52" s="332"/>
      <c r="S52" s="333"/>
      <c r="T52" s="155" t="s">
        <v>153</v>
      </c>
      <c r="U52" s="156"/>
      <c r="V52" s="157"/>
      <c r="W52" s="143">
        <f>IF(W51="","",VLOOKUP(W51,'別紙１-１【記載例】シフト記号表（勤務時間帯）'!$C$6:$L$47,10,FALSE))</f>
        <v>8</v>
      </c>
      <c r="X52" s="144" t="str">
        <f>IF(X51="","",VLOOKUP(X51,'別紙１-１【記載例】シフト記号表（勤務時間帯）'!$C$6:$L$47,10,FALSE))</f>
        <v/>
      </c>
      <c r="Y52" s="144">
        <f>IF(Y51="","",VLOOKUP(Y51,'別紙１-１【記載例】シフト記号表（勤務時間帯）'!$C$6:$L$47,10,FALSE))</f>
        <v>8</v>
      </c>
      <c r="Z52" s="144">
        <f>IF(Z51="","",VLOOKUP(Z51,'別紙１-１【記載例】シフト記号表（勤務時間帯）'!$C$6:$L$47,10,FALSE))</f>
        <v>7.9999999999999982</v>
      </c>
      <c r="AA52" s="144">
        <f>IF(AA51="","",VLOOKUP(AA51,'別紙１-１【記載例】シフト記号表（勤務時間帯）'!$C$6:$L$47,10,FALSE))</f>
        <v>7.9999999999999982</v>
      </c>
      <c r="AB52" s="144">
        <f>IF(AB51="","",VLOOKUP(AB51,'別紙１-１【記載例】シフト記号表（勤務時間帯）'!$C$6:$L$47,10,FALSE))</f>
        <v>7.9999999999999982</v>
      </c>
      <c r="AC52" s="145" t="str">
        <f>IF(AC51="","",VLOOKUP(AC51,'別紙１-１【記載例】シフト記号表（勤務時間帯）'!$C$6:$L$47,10,FALSE))</f>
        <v/>
      </c>
      <c r="AD52" s="143">
        <f>IF(AD51="","",VLOOKUP(AD51,'別紙１-１【記載例】シフト記号表（勤務時間帯）'!$C$6:$L$47,10,FALSE))</f>
        <v>8</v>
      </c>
      <c r="AE52" s="144">
        <f>IF(AE51="","",VLOOKUP(AE51,'別紙１-１【記載例】シフト記号表（勤務時間帯）'!$C$6:$L$47,10,FALSE))</f>
        <v>8</v>
      </c>
      <c r="AF52" s="144">
        <f>IF(AF51="","",VLOOKUP(AF51,'別紙１-１【記載例】シフト記号表（勤務時間帯）'!$C$6:$L$47,10,FALSE))</f>
        <v>7.9999999999999982</v>
      </c>
      <c r="AG52" s="144" t="str">
        <f>IF(AG51="","",VLOOKUP(AG51,'別紙１-１【記載例】シフト記号表（勤務時間帯）'!$C$6:$L$47,10,FALSE))</f>
        <v/>
      </c>
      <c r="AH52" s="144">
        <f>IF(AH51="","",VLOOKUP(AH51,'別紙１-１【記載例】シフト記号表（勤務時間帯）'!$C$6:$L$47,10,FALSE))</f>
        <v>8</v>
      </c>
      <c r="AI52" s="144">
        <f>IF(AI51="","",VLOOKUP(AI51,'別紙１-１【記載例】シフト記号表（勤務時間帯）'!$C$6:$L$47,10,FALSE))</f>
        <v>8</v>
      </c>
      <c r="AJ52" s="145" t="str">
        <f>IF(AJ51="","",VLOOKUP(AJ51,'別紙１-１【記載例】シフト記号表（勤務時間帯）'!$C$6:$L$47,10,FALSE))</f>
        <v/>
      </c>
      <c r="AK52" s="143" t="str">
        <f>IF(AK51="","",VLOOKUP(AK51,'別紙１-１【記載例】シフト記号表（勤務時間帯）'!$C$6:$L$47,10,FALSE))</f>
        <v/>
      </c>
      <c r="AL52" s="144">
        <f>IF(AL51="","",VLOOKUP(AL51,'別紙１-１【記載例】シフト記号表（勤務時間帯）'!$C$6:$L$47,10,FALSE))</f>
        <v>8</v>
      </c>
      <c r="AM52" s="144">
        <f>IF(AM51="","",VLOOKUP(AM51,'別紙１-１【記載例】シフト記号表（勤務時間帯）'!$C$6:$L$47,10,FALSE))</f>
        <v>8</v>
      </c>
      <c r="AN52" s="144">
        <f>IF(AN51="","",VLOOKUP(AN51,'別紙１-１【記載例】シフト記号表（勤務時間帯）'!$C$6:$L$47,10,FALSE))</f>
        <v>7.9999999999999982</v>
      </c>
      <c r="AO52" s="144" t="str">
        <f>IF(AO51="","",VLOOKUP(AO51,'別紙１-１【記載例】シフト記号表（勤務時間帯）'!$C$6:$L$47,10,FALSE))</f>
        <v/>
      </c>
      <c r="AP52" s="144">
        <f>IF(AP51="","",VLOOKUP(AP51,'別紙１-１【記載例】シフト記号表（勤務時間帯）'!$C$6:$L$47,10,FALSE))</f>
        <v>8</v>
      </c>
      <c r="AQ52" s="145">
        <f>IF(AQ51="","",VLOOKUP(AQ51,'別紙１-１【記載例】シフト記号表（勤務時間帯）'!$C$6:$L$47,10,FALSE))</f>
        <v>8</v>
      </c>
      <c r="AR52" s="143">
        <f>IF(AR51="","",VLOOKUP(AR51,'別紙１-１【記載例】シフト記号表（勤務時間帯）'!$C$6:$L$47,10,FALSE))</f>
        <v>8</v>
      </c>
      <c r="AS52" s="144" t="str">
        <f>IF(AS51="","",VLOOKUP(AS51,'別紙１-１【記載例】シフト記号表（勤務時間帯）'!$C$6:$L$47,10,FALSE))</f>
        <v/>
      </c>
      <c r="AT52" s="144">
        <f>IF(AT51="","",VLOOKUP(AT51,'別紙１-１【記載例】シフト記号表（勤務時間帯）'!$C$6:$L$47,10,FALSE))</f>
        <v>8</v>
      </c>
      <c r="AU52" s="144">
        <f>IF(AU51="","",VLOOKUP(AU51,'別紙１-１【記載例】シフト記号表（勤務時間帯）'!$C$6:$L$47,10,FALSE))</f>
        <v>8</v>
      </c>
      <c r="AV52" s="144">
        <f>IF(AV51="","",VLOOKUP(AV51,'別紙１-１【記載例】シフト記号表（勤務時間帯）'!$C$6:$L$47,10,FALSE))</f>
        <v>7.9999999999999982</v>
      </c>
      <c r="AW52" s="144" t="str">
        <f>IF(AW51="","",VLOOKUP(AW51,'別紙１-１【記載例】シフト記号表（勤務時間帯）'!$C$6:$L$47,10,FALSE))</f>
        <v/>
      </c>
      <c r="AX52" s="145">
        <f>IF(AX51="","",VLOOKUP(AX51,'別紙１-１【記載例】シフト記号表（勤務時間帯）'!$C$6:$L$47,10,FALSE))</f>
        <v>8</v>
      </c>
      <c r="AY52" s="143" t="str">
        <f>IF(AY51="","",VLOOKUP(AY51,'別紙１-１【記載例】シフト記号表（勤務時間帯）'!$C$6:$L$47,10,FALSE))</f>
        <v/>
      </c>
      <c r="AZ52" s="144" t="str">
        <f>IF(AZ51="","",VLOOKUP(AZ51,'別紙１-１【記載例】シフト記号表（勤務時間帯）'!$C$6:$L$47,10,FALSE))</f>
        <v/>
      </c>
      <c r="BA52" s="144" t="str">
        <f>IF(BA51="","",VLOOKUP(BA51,'別紙１-１【記載例】シフト記号表（勤務時間帯）'!$C$6:$L$47,10,FALSE))</f>
        <v/>
      </c>
      <c r="BB52" s="314">
        <f>IF($BE$3="４週",SUM(W52:AX52),IF($BE$3="暦月",SUM(W52:BA52),""))</f>
        <v>160</v>
      </c>
      <c r="BC52" s="315"/>
      <c r="BD52" s="316">
        <f>IF($BE$3="４週",BB52/4,IF($BE$3="暦月",(BB52/($BE$8/7)),""))</f>
        <v>40</v>
      </c>
      <c r="BE52" s="315"/>
      <c r="BF52" s="311"/>
      <c r="BG52" s="312"/>
      <c r="BH52" s="312"/>
      <c r="BI52" s="312"/>
      <c r="BJ52" s="313"/>
    </row>
    <row r="53" spans="2:62" ht="20.25" customHeight="1" x14ac:dyDescent="0.2">
      <c r="B53" s="317">
        <f>B51+1</f>
        <v>19</v>
      </c>
      <c r="C53" s="319" t="s">
        <v>185</v>
      </c>
      <c r="D53" s="320"/>
      <c r="E53" s="146"/>
      <c r="F53" s="147"/>
      <c r="G53" s="146"/>
      <c r="H53" s="147"/>
      <c r="I53" s="323" t="s">
        <v>166</v>
      </c>
      <c r="J53" s="324"/>
      <c r="K53" s="327" t="s">
        <v>148</v>
      </c>
      <c r="L53" s="328"/>
      <c r="M53" s="328"/>
      <c r="N53" s="320"/>
      <c r="O53" s="331" t="s">
        <v>186</v>
      </c>
      <c r="P53" s="332"/>
      <c r="Q53" s="332"/>
      <c r="R53" s="332"/>
      <c r="S53" s="333"/>
      <c r="T53" s="148" t="s">
        <v>150</v>
      </c>
      <c r="U53" s="149"/>
      <c r="V53" s="150"/>
      <c r="W53" s="151" t="s">
        <v>173</v>
      </c>
      <c r="X53" s="152"/>
      <c r="Y53" s="152"/>
      <c r="Z53" s="152" t="s">
        <v>173</v>
      </c>
      <c r="AA53" s="152"/>
      <c r="AB53" s="152" t="s">
        <v>173</v>
      </c>
      <c r="AC53" s="153" t="s">
        <v>173</v>
      </c>
      <c r="AD53" s="151"/>
      <c r="AE53" s="152" t="s">
        <v>173</v>
      </c>
      <c r="AF53" s="152"/>
      <c r="AG53" s="152"/>
      <c r="AH53" s="152" t="s">
        <v>173</v>
      </c>
      <c r="AI53" s="152" t="s">
        <v>172</v>
      </c>
      <c r="AJ53" s="153" t="s">
        <v>172</v>
      </c>
      <c r="AK53" s="151" t="s">
        <v>173</v>
      </c>
      <c r="AL53" s="152"/>
      <c r="AM53" s="152" t="s">
        <v>173</v>
      </c>
      <c r="AN53" s="152"/>
      <c r="AO53" s="152" t="s">
        <v>173</v>
      </c>
      <c r="AP53" s="152"/>
      <c r="AQ53" s="153" t="s">
        <v>172</v>
      </c>
      <c r="AR53" s="151" t="s">
        <v>172</v>
      </c>
      <c r="AS53" s="152" t="s">
        <v>173</v>
      </c>
      <c r="AT53" s="152"/>
      <c r="AU53" s="152" t="s">
        <v>173</v>
      </c>
      <c r="AV53" s="152"/>
      <c r="AW53" s="152" t="s">
        <v>172</v>
      </c>
      <c r="AX53" s="153"/>
      <c r="AY53" s="151"/>
      <c r="AZ53" s="152"/>
      <c r="BA53" s="154"/>
      <c r="BB53" s="334"/>
      <c r="BC53" s="335"/>
      <c r="BD53" s="347"/>
      <c r="BE53" s="348"/>
      <c r="BF53" s="349"/>
      <c r="BG53" s="350"/>
      <c r="BH53" s="350"/>
      <c r="BI53" s="350"/>
      <c r="BJ53" s="351"/>
    </row>
    <row r="54" spans="2:62" ht="20.25" customHeight="1" x14ac:dyDescent="0.2">
      <c r="B54" s="318"/>
      <c r="C54" s="321"/>
      <c r="D54" s="322"/>
      <c r="E54" s="138"/>
      <c r="F54" s="139" t="str">
        <f>C53</f>
        <v>介護職員</v>
      </c>
      <c r="G54" s="138"/>
      <c r="H54" s="139" t="str">
        <f>I53</f>
        <v>C</v>
      </c>
      <c r="I54" s="325"/>
      <c r="J54" s="326"/>
      <c r="K54" s="329"/>
      <c r="L54" s="330"/>
      <c r="M54" s="330"/>
      <c r="N54" s="322"/>
      <c r="O54" s="331"/>
      <c r="P54" s="332"/>
      <c r="Q54" s="332"/>
      <c r="R54" s="332"/>
      <c r="S54" s="333"/>
      <c r="T54" s="155" t="s">
        <v>153</v>
      </c>
      <c r="U54" s="141"/>
      <c r="V54" s="142"/>
      <c r="W54" s="143">
        <f>IF(W53="","",VLOOKUP(W53,'別紙１-１【記載例】シフト記号表（勤務時間帯）'!$C$6:$L$47,10,FALSE))</f>
        <v>8</v>
      </c>
      <c r="X54" s="144" t="str">
        <f>IF(X53="","",VLOOKUP(X53,'別紙１-１【記載例】シフト記号表（勤務時間帯）'!$C$6:$L$47,10,FALSE))</f>
        <v/>
      </c>
      <c r="Y54" s="144" t="str">
        <f>IF(Y53="","",VLOOKUP(Y53,'別紙１-１【記載例】シフト記号表（勤務時間帯）'!$C$6:$L$47,10,FALSE))</f>
        <v/>
      </c>
      <c r="Z54" s="144">
        <f>IF(Z53="","",VLOOKUP(Z53,'別紙１-１【記載例】シフト記号表（勤務時間帯）'!$C$6:$L$47,10,FALSE))</f>
        <v>8</v>
      </c>
      <c r="AA54" s="144" t="str">
        <f>IF(AA53="","",VLOOKUP(AA53,'別紙１-１【記載例】シフト記号表（勤務時間帯）'!$C$6:$L$47,10,FALSE))</f>
        <v/>
      </c>
      <c r="AB54" s="144">
        <f>IF(AB53="","",VLOOKUP(AB53,'別紙１-１【記載例】シフト記号表（勤務時間帯）'!$C$6:$L$47,10,FALSE))</f>
        <v>8</v>
      </c>
      <c r="AC54" s="145">
        <f>IF(AC53="","",VLOOKUP(AC53,'別紙１-１【記載例】シフト記号表（勤務時間帯）'!$C$6:$L$47,10,FALSE))</f>
        <v>8</v>
      </c>
      <c r="AD54" s="143" t="str">
        <f>IF(AD53="","",VLOOKUP(AD53,'別紙１-１【記載例】シフト記号表（勤務時間帯）'!$C$6:$L$47,10,FALSE))</f>
        <v/>
      </c>
      <c r="AE54" s="144">
        <f>IF(AE53="","",VLOOKUP(AE53,'別紙１-１【記載例】シフト記号表（勤務時間帯）'!$C$6:$L$47,10,FALSE))</f>
        <v>8</v>
      </c>
      <c r="AF54" s="144" t="str">
        <f>IF(AF53="","",VLOOKUP(AF53,'別紙１-１【記載例】シフト記号表（勤務時間帯）'!$C$6:$L$47,10,FALSE))</f>
        <v/>
      </c>
      <c r="AG54" s="144" t="str">
        <f>IF(AG53="","",VLOOKUP(AG53,'別紙１-１【記載例】シフト記号表（勤務時間帯）'!$C$6:$L$47,10,FALSE))</f>
        <v/>
      </c>
      <c r="AH54" s="144">
        <f>IF(AH53="","",VLOOKUP(AH53,'別紙１-１【記載例】シフト記号表（勤務時間帯）'!$C$6:$L$47,10,FALSE))</f>
        <v>8</v>
      </c>
      <c r="AI54" s="144">
        <f>IF(AI53="","",VLOOKUP(AI53,'別紙１-１【記載例】シフト記号表（勤務時間帯）'!$C$6:$L$47,10,FALSE))</f>
        <v>7.9999999999999982</v>
      </c>
      <c r="AJ54" s="145">
        <f>IF(AJ53="","",VLOOKUP(AJ53,'別紙１-１【記載例】シフト記号表（勤務時間帯）'!$C$6:$L$47,10,FALSE))</f>
        <v>7.9999999999999982</v>
      </c>
      <c r="AK54" s="143">
        <f>IF(AK53="","",VLOOKUP(AK53,'別紙１-１【記載例】シフト記号表（勤務時間帯）'!$C$6:$L$47,10,FALSE))</f>
        <v>8</v>
      </c>
      <c r="AL54" s="144" t="str">
        <f>IF(AL53="","",VLOOKUP(AL53,'別紙１-１【記載例】シフト記号表（勤務時間帯）'!$C$6:$L$47,10,FALSE))</f>
        <v/>
      </c>
      <c r="AM54" s="144">
        <f>IF(AM53="","",VLOOKUP(AM53,'別紙１-１【記載例】シフト記号表（勤務時間帯）'!$C$6:$L$47,10,FALSE))</f>
        <v>8</v>
      </c>
      <c r="AN54" s="144" t="str">
        <f>IF(AN53="","",VLOOKUP(AN53,'別紙１-１【記載例】シフト記号表（勤務時間帯）'!$C$6:$L$47,10,FALSE))</f>
        <v/>
      </c>
      <c r="AO54" s="144">
        <f>IF(AO53="","",VLOOKUP(AO53,'別紙１-１【記載例】シフト記号表（勤務時間帯）'!$C$6:$L$47,10,FALSE))</f>
        <v>8</v>
      </c>
      <c r="AP54" s="144" t="str">
        <f>IF(AP53="","",VLOOKUP(AP53,'別紙１-１【記載例】シフト記号表（勤務時間帯）'!$C$6:$L$47,10,FALSE))</f>
        <v/>
      </c>
      <c r="AQ54" s="145">
        <f>IF(AQ53="","",VLOOKUP(AQ53,'別紙１-１【記載例】シフト記号表（勤務時間帯）'!$C$6:$L$47,10,FALSE))</f>
        <v>7.9999999999999982</v>
      </c>
      <c r="AR54" s="143">
        <f>IF(AR53="","",VLOOKUP(AR53,'別紙１-１【記載例】シフト記号表（勤務時間帯）'!$C$6:$L$47,10,FALSE))</f>
        <v>7.9999999999999982</v>
      </c>
      <c r="AS54" s="144">
        <f>IF(AS53="","",VLOOKUP(AS53,'別紙１-１【記載例】シフト記号表（勤務時間帯）'!$C$6:$L$47,10,FALSE))</f>
        <v>8</v>
      </c>
      <c r="AT54" s="144" t="str">
        <f>IF(AT53="","",VLOOKUP(AT53,'別紙１-１【記載例】シフト記号表（勤務時間帯）'!$C$6:$L$47,10,FALSE))</f>
        <v/>
      </c>
      <c r="AU54" s="144">
        <f>IF(AU53="","",VLOOKUP(AU53,'別紙１-１【記載例】シフト記号表（勤務時間帯）'!$C$6:$L$47,10,FALSE))</f>
        <v>8</v>
      </c>
      <c r="AV54" s="144" t="str">
        <f>IF(AV53="","",VLOOKUP(AV53,'別紙１-１【記載例】シフト記号表（勤務時間帯）'!$C$6:$L$47,10,FALSE))</f>
        <v/>
      </c>
      <c r="AW54" s="144">
        <f>IF(AW53="","",VLOOKUP(AW53,'別紙１-１【記載例】シフト記号表（勤務時間帯）'!$C$6:$L$47,10,FALSE))</f>
        <v>7.9999999999999982</v>
      </c>
      <c r="AX54" s="145" t="str">
        <f>IF(AX53="","",VLOOKUP(AX53,'別紙１-１【記載例】シフト記号表（勤務時間帯）'!$C$6:$L$47,10,FALSE))</f>
        <v/>
      </c>
      <c r="AY54" s="143" t="str">
        <f>IF(AY53="","",VLOOKUP(AY53,'別紙１-１【記載例】シフト記号表（勤務時間帯）'!$C$6:$L$47,10,FALSE))</f>
        <v/>
      </c>
      <c r="AZ54" s="144" t="str">
        <f>IF(AZ53="","",VLOOKUP(AZ53,'別紙１-１【記載例】シフト記号表（勤務時間帯）'!$C$6:$L$47,10,FALSE))</f>
        <v/>
      </c>
      <c r="BA54" s="144" t="str">
        <f>IF(BA53="","",VLOOKUP(BA53,'別紙１-１【記載例】シフト記号表（勤務時間帯）'!$C$6:$L$47,10,FALSE))</f>
        <v/>
      </c>
      <c r="BB54" s="314">
        <f>IF($BE$3="４週",SUM(W54:AX54),IF($BE$3="暦月",SUM(W54:BA54),""))</f>
        <v>128</v>
      </c>
      <c r="BC54" s="315"/>
      <c r="BD54" s="316">
        <f>IF($BE$3="４週",BB54/4,IF($BE$3="暦月",(BB54/($BE$8/7)),""))</f>
        <v>32</v>
      </c>
      <c r="BE54" s="315"/>
      <c r="BF54" s="311"/>
      <c r="BG54" s="312"/>
      <c r="BH54" s="312"/>
      <c r="BI54" s="312"/>
      <c r="BJ54" s="313"/>
    </row>
    <row r="55" spans="2:62" ht="20.25" customHeight="1" x14ac:dyDescent="0.2">
      <c r="B55" s="317">
        <f>B53+1</f>
        <v>20</v>
      </c>
      <c r="C55" s="319" t="s">
        <v>185</v>
      </c>
      <c r="D55" s="320"/>
      <c r="E55" s="146"/>
      <c r="F55" s="147"/>
      <c r="G55" s="146"/>
      <c r="H55" s="147"/>
      <c r="I55" s="323" t="s">
        <v>147</v>
      </c>
      <c r="J55" s="324"/>
      <c r="K55" s="327" t="s">
        <v>187</v>
      </c>
      <c r="L55" s="328"/>
      <c r="M55" s="328"/>
      <c r="N55" s="320"/>
      <c r="O55" s="331" t="s">
        <v>188</v>
      </c>
      <c r="P55" s="332"/>
      <c r="Q55" s="332"/>
      <c r="R55" s="332"/>
      <c r="S55" s="333"/>
      <c r="T55" s="148" t="s">
        <v>150</v>
      </c>
      <c r="U55" s="149"/>
      <c r="V55" s="150"/>
      <c r="W55" s="151" t="s">
        <v>170</v>
      </c>
      <c r="X55" s="152" t="s">
        <v>171</v>
      </c>
      <c r="Y55" s="152" t="s">
        <v>172</v>
      </c>
      <c r="Z55" s="152" t="s">
        <v>172</v>
      </c>
      <c r="AA55" s="152"/>
      <c r="AB55" s="152" t="s">
        <v>173</v>
      </c>
      <c r="AC55" s="153"/>
      <c r="AD55" s="151"/>
      <c r="AE55" s="152" t="s">
        <v>170</v>
      </c>
      <c r="AF55" s="152" t="s">
        <v>171</v>
      </c>
      <c r="AG55" s="152" t="s">
        <v>172</v>
      </c>
      <c r="AH55" s="152" t="s">
        <v>172</v>
      </c>
      <c r="AI55" s="152"/>
      <c r="AJ55" s="153" t="s">
        <v>173</v>
      </c>
      <c r="AK55" s="151" t="s">
        <v>173</v>
      </c>
      <c r="AL55" s="152"/>
      <c r="AM55" s="152" t="s">
        <v>170</v>
      </c>
      <c r="AN55" s="152" t="s">
        <v>171</v>
      </c>
      <c r="AO55" s="152" t="s">
        <v>172</v>
      </c>
      <c r="AP55" s="152" t="s">
        <v>172</v>
      </c>
      <c r="AQ55" s="153"/>
      <c r="AR55" s="151" t="s">
        <v>173</v>
      </c>
      <c r="AS55" s="152"/>
      <c r="AT55" s="152"/>
      <c r="AU55" s="152" t="s">
        <v>170</v>
      </c>
      <c r="AV55" s="152" t="s">
        <v>171</v>
      </c>
      <c r="AW55" s="152" t="s">
        <v>172</v>
      </c>
      <c r="AX55" s="153" t="s">
        <v>172</v>
      </c>
      <c r="AY55" s="151"/>
      <c r="AZ55" s="152"/>
      <c r="BA55" s="154"/>
      <c r="BB55" s="334"/>
      <c r="BC55" s="335"/>
      <c r="BD55" s="347"/>
      <c r="BE55" s="348"/>
      <c r="BF55" s="349"/>
      <c r="BG55" s="350"/>
      <c r="BH55" s="350"/>
      <c r="BI55" s="350"/>
      <c r="BJ55" s="351"/>
    </row>
    <row r="56" spans="2:62" ht="20.25" customHeight="1" x14ac:dyDescent="0.2">
      <c r="B56" s="318"/>
      <c r="C56" s="321"/>
      <c r="D56" s="322"/>
      <c r="E56" s="138"/>
      <c r="F56" s="139" t="str">
        <f>C55</f>
        <v>介護職員</v>
      </c>
      <c r="G56" s="138"/>
      <c r="H56" s="139" t="str">
        <f>I55</f>
        <v>A</v>
      </c>
      <c r="I56" s="325"/>
      <c r="J56" s="326"/>
      <c r="K56" s="329"/>
      <c r="L56" s="330"/>
      <c r="M56" s="330"/>
      <c r="N56" s="322"/>
      <c r="O56" s="331"/>
      <c r="P56" s="332"/>
      <c r="Q56" s="332"/>
      <c r="R56" s="332"/>
      <c r="S56" s="333"/>
      <c r="T56" s="155" t="s">
        <v>153</v>
      </c>
      <c r="U56" s="156"/>
      <c r="V56" s="157"/>
      <c r="W56" s="143">
        <f>IF(W55="","",VLOOKUP(W55,'別紙１-１【記載例】シフト記号表（勤務時間帯）'!$C$6:$L$47,10,FALSE))</f>
        <v>8</v>
      </c>
      <c r="X56" s="144">
        <f>IF(X55="","",VLOOKUP(X55,'別紙１-１【記載例】シフト記号表（勤務時間帯）'!$C$6:$L$47,10,FALSE))</f>
        <v>8</v>
      </c>
      <c r="Y56" s="144">
        <f>IF(Y55="","",VLOOKUP(Y55,'別紙１-１【記載例】シフト記号表（勤務時間帯）'!$C$6:$L$47,10,FALSE))</f>
        <v>7.9999999999999982</v>
      </c>
      <c r="Z56" s="144">
        <f>IF(Z55="","",VLOOKUP(Z55,'別紙１-１【記載例】シフト記号表（勤務時間帯）'!$C$6:$L$47,10,FALSE))</f>
        <v>7.9999999999999982</v>
      </c>
      <c r="AA56" s="144" t="str">
        <f>IF(AA55="","",VLOOKUP(AA55,'別紙１-１【記載例】シフト記号表（勤務時間帯）'!$C$6:$L$47,10,FALSE))</f>
        <v/>
      </c>
      <c r="AB56" s="144">
        <f>IF(AB55="","",VLOOKUP(AB55,'別紙１-１【記載例】シフト記号表（勤務時間帯）'!$C$6:$L$47,10,FALSE))</f>
        <v>8</v>
      </c>
      <c r="AC56" s="145" t="str">
        <f>IF(AC55="","",VLOOKUP(AC55,'別紙１-１【記載例】シフト記号表（勤務時間帯）'!$C$6:$L$47,10,FALSE))</f>
        <v/>
      </c>
      <c r="AD56" s="143" t="str">
        <f>IF(AD55="","",VLOOKUP(AD55,'別紙１-１【記載例】シフト記号表（勤務時間帯）'!$C$6:$L$47,10,FALSE))</f>
        <v/>
      </c>
      <c r="AE56" s="144">
        <f>IF(AE55="","",VLOOKUP(AE55,'別紙１-１【記載例】シフト記号表（勤務時間帯）'!$C$6:$L$47,10,FALSE))</f>
        <v>8</v>
      </c>
      <c r="AF56" s="144">
        <f>IF(AF55="","",VLOOKUP(AF55,'別紙１-１【記載例】シフト記号表（勤務時間帯）'!$C$6:$L$47,10,FALSE))</f>
        <v>8</v>
      </c>
      <c r="AG56" s="144">
        <f>IF(AG55="","",VLOOKUP(AG55,'別紙１-１【記載例】シフト記号表（勤務時間帯）'!$C$6:$L$47,10,FALSE))</f>
        <v>7.9999999999999982</v>
      </c>
      <c r="AH56" s="144">
        <f>IF(AH55="","",VLOOKUP(AH55,'別紙１-１【記載例】シフト記号表（勤務時間帯）'!$C$6:$L$47,10,FALSE))</f>
        <v>7.9999999999999982</v>
      </c>
      <c r="AI56" s="144" t="str">
        <f>IF(AI55="","",VLOOKUP(AI55,'別紙１-１【記載例】シフト記号表（勤務時間帯）'!$C$6:$L$47,10,FALSE))</f>
        <v/>
      </c>
      <c r="AJ56" s="145">
        <f>IF(AJ55="","",VLOOKUP(AJ55,'別紙１-１【記載例】シフト記号表（勤務時間帯）'!$C$6:$L$47,10,FALSE))</f>
        <v>8</v>
      </c>
      <c r="AK56" s="143">
        <f>IF(AK55="","",VLOOKUP(AK55,'別紙１-１【記載例】シフト記号表（勤務時間帯）'!$C$6:$L$47,10,FALSE))</f>
        <v>8</v>
      </c>
      <c r="AL56" s="144" t="str">
        <f>IF(AL55="","",VLOOKUP(AL55,'別紙１-１【記載例】シフト記号表（勤務時間帯）'!$C$6:$L$47,10,FALSE))</f>
        <v/>
      </c>
      <c r="AM56" s="144">
        <f>IF(AM55="","",VLOOKUP(AM55,'別紙１-１【記載例】シフト記号表（勤務時間帯）'!$C$6:$L$47,10,FALSE))</f>
        <v>8</v>
      </c>
      <c r="AN56" s="144">
        <f>IF(AN55="","",VLOOKUP(AN55,'別紙１-１【記載例】シフト記号表（勤務時間帯）'!$C$6:$L$47,10,FALSE))</f>
        <v>8</v>
      </c>
      <c r="AO56" s="144">
        <f>IF(AO55="","",VLOOKUP(AO55,'別紙１-１【記載例】シフト記号表（勤務時間帯）'!$C$6:$L$47,10,FALSE))</f>
        <v>7.9999999999999982</v>
      </c>
      <c r="AP56" s="144">
        <f>IF(AP55="","",VLOOKUP(AP55,'別紙１-１【記載例】シフト記号表（勤務時間帯）'!$C$6:$L$47,10,FALSE))</f>
        <v>7.9999999999999982</v>
      </c>
      <c r="AQ56" s="145" t="str">
        <f>IF(AQ55="","",VLOOKUP(AQ55,'別紙１-１【記載例】シフト記号表（勤務時間帯）'!$C$6:$L$47,10,FALSE))</f>
        <v/>
      </c>
      <c r="AR56" s="143">
        <f>IF(AR55="","",VLOOKUP(AR55,'別紙１-１【記載例】シフト記号表（勤務時間帯）'!$C$6:$L$47,10,FALSE))</f>
        <v>8</v>
      </c>
      <c r="AS56" s="144" t="str">
        <f>IF(AS55="","",VLOOKUP(AS55,'別紙１-１【記載例】シフト記号表（勤務時間帯）'!$C$6:$L$47,10,FALSE))</f>
        <v/>
      </c>
      <c r="AT56" s="144" t="str">
        <f>IF(AT55="","",VLOOKUP(AT55,'別紙１-１【記載例】シフト記号表（勤務時間帯）'!$C$6:$L$47,10,FALSE))</f>
        <v/>
      </c>
      <c r="AU56" s="144">
        <f>IF(AU55="","",VLOOKUP(AU55,'別紙１-１【記載例】シフト記号表（勤務時間帯）'!$C$6:$L$47,10,FALSE))</f>
        <v>8</v>
      </c>
      <c r="AV56" s="144">
        <f>IF(AV55="","",VLOOKUP(AV55,'別紙１-１【記載例】シフト記号表（勤務時間帯）'!$C$6:$L$47,10,FALSE))</f>
        <v>8</v>
      </c>
      <c r="AW56" s="144">
        <f>IF(AW55="","",VLOOKUP(AW55,'別紙１-１【記載例】シフト記号表（勤務時間帯）'!$C$6:$L$47,10,FALSE))</f>
        <v>7.9999999999999982</v>
      </c>
      <c r="AX56" s="145">
        <f>IF(AX55="","",VLOOKUP(AX55,'別紙１-１【記載例】シフト記号表（勤務時間帯）'!$C$6:$L$47,10,FALSE))</f>
        <v>7.9999999999999982</v>
      </c>
      <c r="AY56" s="143" t="str">
        <f>IF(AY55="","",VLOOKUP(AY55,'別紙１-１【記載例】シフト記号表（勤務時間帯）'!$C$6:$L$47,10,FALSE))</f>
        <v/>
      </c>
      <c r="AZ56" s="144" t="str">
        <f>IF(AZ55="","",VLOOKUP(AZ55,'別紙１-１【記載例】シフト記号表（勤務時間帯）'!$C$6:$L$47,10,FALSE))</f>
        <v/>
      </c>
      <c r="BA56" s="144" t="str">
        <f>IF(BA55="","",VLOOKUP(BA55,'別紙１-１【記載例】シフト記号表（勤務時間帯）'!$C$6:$L$47,10,FALSE))</f>
        <v/>
      </c>
      <c r="BB56" s="314">
        <f>IF($BE$3="４週",SUM(W56:AX56),IF($BE$3="暦月",SUM(W56:BA56),""))</f>
        <v>160</v>
      </c>
      <c r="BC56" s="315"/>
      <c r="BD56" s="316">
        <f>IF($BE$3="４週",BB56/4,IF($BE$3="暦月",(BB56/($BE$8/7)),""))</f>
        <v>40</v>
      </c>
      <c r="BE56" s="315"/>
      <c r="BF56" s="311"/>
      <c r="BG56" s="312"/>
      <c r="BH56" s="312"/>
      <c r="BI56" s="312"/>
      <c r="BJ56" s="313"/>
    </row>
    <row r="57" spans="2:62" ht="20.25" customHeight="1" x14ac:dyDescent="0.2">
      <c r="B57" s="317">
        <f>B55+1</f>
        <v>21</v>
      </c>
      <c r="C57" s="319" t="s">
        <v>185</v>
      </c>
      <c r="D57" s="320"/>
      <c r="E57" s="138"/>
      <c r="F57" s="139"/>
      <c r="G57" s="138"/>
      <c r="H57" s="139"/>
      <c r="I57" s="323" t="s">
        <v>147</v>
      </c>
      <c r="J57" s="324"/>
      <c r="K57" s="327" t="s">
        <v>187</v>
      </c>
      <c r="L57" s="328"/>
      <c r="M57" s="328"/>
      <c r="N57" s="320"/>
      <c r="O57" s="331" t="s">
        <v>189</v>
      </c>
      <c r="P57" s="332"/>
      <c r="Q57" s="332"/>
      <c r="R57" s="332"/>
      <c r="S57" s="333"/>
      <c r="T57" s="158" t="s">
        <v>150</v>
      </c>
      <c r="V57" s="159"/>
      <c r="W57" s="151"/>
      <c r="X57" s="152" t="s">
        <v>170</v>
      </c>
      <c r="Y57" s="152" t="s">
        <v>171</v>
      </c>
      <c r="Z57" s="152" t="s">
        <v>173</v>
      </c>
      <c r="AA57" s="152" t="s">
        <v>172</v>
      </c>
      <c r="AB57" s="152"/>
      <c r="AC57" s="153" t="s">
        <v>173</v>
      </c>
      <c r="AD57" s="151" t="s">
        <v>173</v>
      </c>
      <c r="AE57" s="152"/>
      <c r="AF57" s="152" t="s">
        <v>170</v>
      </c>
      <c r="AG57" s="152" t="s">
        <v>171</v>
      </c>
      <c r="AH57" s="152" t="s">
        <v>173</v>
      </c>
      <c r="AI57" s="152" t="s">
        <v>172</v>
      </c>
      <c r="AJ57" s="153"/>
      <c r="AK57" s="151" t="s">
        <v>173</v>
      </c>
      <c r="AL57" s="152" t="s">
        <v>172</v>
      </c>
      <c r="AM57" s="152"/>
      <c r="AN57" s="152" t="s">
        <v>170</v>
      </c>
      <c r="AO57" s="152" t="s">
        <v>171</v>
      </c>
      <c r="AP57" s="152" t="s">
        <v>173</v>
      </c>
      <c r="AQ57" s="153"/>
      <c r="AR57" s="151"/>
      <c r="AS57" s="152" t="s">
        <v>173</v>
      </c>
      <c r="AT57" s="152" t="s">
        <v>172</v>
      </c>
      <c r="AU57" s="152"/>
      <c r="AV57" s="152" t="s">
        <v>170</v>
      </c>
      <c r="AW57" s="152" t="s">
        <v>171</v>
      </c>
      <c r="AX57" s="153" t="s">
        <v>173</v>
      </c>
      <c r="AY57" s="151"/>
      <c r="AZ57" s="152"/>
      <c r="BA57" s="154"/>
      <c r="BB57" s="334"/>
      <c r="BC57" s="335"/>
      <c r="BD57" s="347"/>
      <c r="BE57" s="348"/>
      <c r="BF57" s="349"/>
      <c r="BG57" s="350"/>
      <c r="BH57" s="350"/>
      <c r="BI57" s="350"/>
      <c r="BJ57" s="351"/>
    </row>
    <row r="58" spans="2:62" ht="20.25" customHeight="1" x14ac:dyDescent="0.2">
      <c r="B58" s="318"/>
      <c r="C58" s="321"/>
      <c r="D58" s="322"/>
      <c r="E58" s="138"/>
      <c r="F58" s="139" t="str">
        <f>C57</f>
        <v>介護職員</v>
      </c>
      <c r="G58" s="138"/>
      <c r="H58" s="139" t="str">
        <f>I57</f>
        <v>A</v>
      </c>
      <c r="I58" s="325"/>
      <c r="J58" s="326"/>
      <c r="K58" s="329"/>
      <c r="L58" s="330"/>
      <c r="M58" s="330"/>
      <c r="N58" s="322"/>
      <c r="O58" s="331"/>
      <c r="P58" s="332"/>
      <c r="Q58" s="332"/>
      <c r="R58" s="332"/>
      <c r="S58" s="333"/>
      <c r="T58" s="155" t="s">
        <v>153</v>
      </c>
      <c r="U58" s="156"/>
      <c r="V58" s="157"/>
      <c r="W58" s="143" t="str">
        <f>IF(W57="","",VLOOKUP(W57,'別紙１-１【記載例】シフト記号表（勤務時間帯）'!$C$6:$L$47,10,FALSE))</f>
        <v/>
      </c>
      <c r="X58" s="144">
        <f>IF(X57="","",VLOOKUP(X57,'別紙１-１【記載例】シフト記号表（勤務時間帯）'!$C$6:$L$47,10,FALSE))</f>
        <v>8</v>
      </c>
      <c r="Y58" s="144">
        <f>IF(Y57="","",VLOOKUP(Y57,'別紙１-１【記載例】シフト記号表（勤務時間帯）'!$C$6:$L$47,10,FALSE))</f>
        <v>8</v>
      </c>
      <c r="Z58" s="144">
        <f>IF(Z57="","",VLOOKUP(Z57,'別紙１-１【記載例】シフト記号表（勤務時間帯）'!$C$6:$L$47,10,FALSE))</f>
        <v>8</v>
      </c>
      <c r="AA58" s="144">
        <f>IF(AA57="","",VLOOKUP(AA57,'別紙１-１【記載例】シフト記号表（勤務時間帯）'!$C$6:$L$47,10,FALSE))</f>
        <v>7.9999999999999982</v>
      </c>
      <c r="AB58" s="144" t="str">
        <f>IF(AB57="","",VLOOKUP(AB57,'別紙１-１【記載例】シフト記号表（勤務時間帯）'!$C$6:$L$47,10,FALSE))</f>
        <v/>
      </c>
      <c r="AC58" s="145">
        <f>IF(AC57="","",VLOOKUP(AC57,'別紙１-１【記載例】シフト記号表（勤務時間帯）'!$C$6:$L$47,10,FALSE))</f>
        <v>8</v>
      </c>
      <c r="AD58" s="143">
        <f>IF(AD57="","",VLOOKUP(AD57,'別紙１-１【記載例】シフト記号表（勤務時間帯）'!$C$6:$L$47,10,FALSE))</f>
        <v>8</v>
      </c>
      <c r="AE58" s="144" t="str">
        <f>IF(AE57="","",VLOOKUP(AE57,'別紙１-１【記載例】シフト記号表（勤務時間帯）'!$C$6:$L$47,10,FALSE))</f>
        <v/>
      </c>
      <c r="AF58" s="144">
        <f>IF(AF57="","",VLOOKUP(AF57,'別紙１-１【記載例】シフト記号表（勤務時間帯）'!$C$6:$L$47,10,FALSE))</f>
        <v>8</v>
      </c>
      <c r="AG58" s="144">
        <f>IF(AG57="","",VLOOKUP(AG57,'別紙１-１【記載例】シフト記号表（勤務時間帯）'!$C$6:$L$47,10,FALSE))</f>
        <v>8</v>
      </c>
      <c r="AH58" s="144">
        <f>IF(AH57="","",VLOOKUP(AH57,'別紙１-１【記載例】シフト記号表（勤務時間帯）'!$C$6:$L$47,10,FALSE))</f>
        <v>8</v>
      </c>
      <c r="AI58" s="144">
        <f>IF(AI57="","",VLOOKUP(AI57,'別紙１-１【記載例】シフト記号表（勤務時間帯）'!$C$6:$L$47,10,FALSE))</f>
        <v>7.9999999999999982</v>
      </c>
      <c r="AJ58" s="145" t="str">
        <f>IF(AJ57="","",VLOOKUP(AJ57,'別紙１-１【記載例】シフト記号表（勤務時間帯）'!$C$6:$L$47,10,FALSE))</f>
        <v/>
      </c>
      <c r="AK58" s="143">
        <f>IF(AK57="","",VLOOKUP(AK57,'別紙１-１【記載例】シフト記号表（勤務時間帯）'!$C$6:$L$47,10,FALSE))</f>
        <v>8</v>
      </c>
      <c r="AL58" s="144">
        <f>IF(AL57="","",VLOOKUP(AL57,'別紙１-１【記載例】シフト記号表（勤務時間帯）'!$C$6:$L$47,10,FALSE))</f>
        <v>7.9999999999999982</v>
      </c>
      <c r="AM58" s="144" t="str">
        <f>IF(AM57="","",VLOOKUP(AM57,'別紙１-１【記載例】シフト記号表（勤務時間帯）'!$C$6:$L$47,10,FALSE))</f>
        <v/>
      </c>
      <c r="AN58" s="144">
        <f>IF(AN57="","",VLOOKUP(AN57,'別紙１-１【記載例】シフト記号表（勤務時間帯）'!$C$6:$L$47,10,FALSE))</f>
        <v>8</v>
      </c>
      <c r="AO58" s="144">
        <f>IF(AO57="","",VLOOKUP(AO57,'別紙１-１【記載例】シフト記号表（勤務時間帯）'!$C$6:$L$47,10,FALSE))</f>
        <v>8</v>
      </c>
      <c r="AP58" s="144">
        <f>IF(AP57="","",VLOOKUP(AP57,'別紙１-１【記載例】シフト記号表（勤務時間帯）'!$C$6:$L$47,10,FALSE))</f>
        <v>8</v>
      </c>
      <c r="AQ58" s="145" t="str">
        <f>IF(AQ57="","",VLOOKUP(AQ57,'別紙１-１【記載例】シフト記号表（勤務時間帯）'!$C$6:$L$47,10,FALSE))</f>
        <v/>
      </c>
      <c r="AR58" s="143" t="str">
        <f>IF(AR57="","",VLOOKUP(AR57,'別紙１-１【記載例】シフト記号表（勤務時間帯）'!$C$6:$L$47,10,FALSE))</f>
        <v/>
      </c>
      <c r="AS58" s="144">
        <f>IF(AS57="","",VLOOKUP(AS57,'別紙１-１【記載例】シフト記号表（勤務時間帯）'!$C$6:$L$47,10,FALSE))</f>
        <v>8</v>
      </c>
      <c r="AT58" s="144">
        <f>IF(AT57="","",VLOOKUP(AT57,'別紙１-１【記載例】シフト記号表（勤務時間帯）'!$C$6:$L$47,10,FALSE))</f>
        <v>7.9999999999999982</v>
      </c>
      <c r="AU58" s="144" t="str">
        <f>IF(AU57="","",VLOOKUP(AU57,'別紙１-１【記載例】シフト記号表（勤務時間帯）'!$C$6:$L$47,10,FALSE))</f>
        <v/>
      </c>
      <c r="AV58" s="144">
        <f>IF(AV57="","",VLOOKUP(AV57,'別紙１-１【記載例】シフト記号表（勤務時間帯）'!$C$6:$L$47,10,FALSE))</f>
        <v>8</v>
      </c>
      <c r="AW58" s="144">
        <f>IF(AW57="","",VLOOKUP(AW57,'別紙１-１【記載例】シフト記号表（勤務時間帯）'!$C$6:$L$47,10,FALSE))</f>
        <v>8</v>
      </c>
      <c r="AX58" s="145">
        <f>IF(AX57="","",VLOOKUP(AX57,'別紙１-１【記載例】シフト記号表（勤務時間帯）'!$C$6:$L$47,10,FALSE))</f>
        <v>8</v>
      </c>
      <c r="AY58" s="143" t="str">
        <f>IF(AY57="","",VLOOKUP(AY57,'別紙１-１【記載例】シフト記号表（勤務時間帯）'!$C$6:$L$47,10,FALSE))</f>
        <v/>
      </c>
      <c r="AZ58" s="144" t="str">
        <f>IF(AZ57="","",VLOOKUP(AZ57,'別紙１-１【記載例】シフト記号表（勤務時間帯）'!$C$6:$L$47,10,FALSE))</f>
        <v/>
      </c>
      <c r="BA58" s="144" t="str">
        <f>IF(BA57="","",VLOOKUP(BA57,'別紙１-１【記載例】シフト記号表（勤務時間帯）'!$C$6:$L$47,10,FALSE))</f>
        <v/>
      </c>
      <c r="BB58" s="314">
        <f>IF($BE$3="４週",SUM(W58:AX58),IF($BE$3="暦月",SUM(W58:BA58),""))</f>
        <v>160</v>
      </c>
      <c r="BC58" s="315"/>
      <c r="BD58" s="316">
        <f>IF($BE$3="４週",BB58/4,IF($BE$3="暦月",(BB58/($BE$8/7)),""))</f>
        <v>40</v>
      </c>
      <c r="BE58" s="315"/>
      <c r="BF58" s="311"/>
      <c r="BG58" s="312"/>
      <c r="BH58" s="312"/>
      <c r="BI58" s="312"/>
      <c r="BJ58" s="313"/>
    </row>
    <row r="59" spans="2:62" ht="20.25" customHeight="1" x14ac:dyDescent="0.2">
      <c r="B59" s="317">
        <f>B57+1</f>
        <v>22</v>
      </c>
      <c r="C59" s="319" t="s">
        <v>185</v>
      </c>
      <c r="D59" s="320"/>
      <c r="E59" s="138"/>
      <c r="F59" s="139"/>
      <c r="G59" s="138"/>
      <c r="H59" s="139"/>
      <c r="I59" s="323" t="s">
        <v>147</v>
      </c>
      <c r="J59" s="324"/>
      <c r="K59" s="327" t="s">
        <v>148</v>
      </c>
      <c r="L59" s="328"/>
      <c r="M59" s="328"/>
      <c r="N59" s="320"/>
      <c r="O59" s="331" t="s">
        <v>190</v>
      </c>
      <c r="P59" s="332"/>
      <c r="Q59" s="332"/>
      <c r="R59" s="332"/>
      <c r="S59" s="333"/>
      <c r="T59" s="158" t="s">
        <v>150</v>
      </c>
      <c r="V59" s="159"/>
      <c r="W59" s="151" t="s">
        <v>173</v>
      </c>
      <c r="X59" s="152"/>
      <c r="Y59" s="152" t="s">
        <v>170</v>
      </c>
      <c r="Z59" s="152" t="s">
        <v>171</v>
      </c>
      <c r="AA59" s="152" t="s">
        <v>173</v>
      </c>
      <c r="AB59" s="152" t="s">
        <v>172</v>
      </c>
      <c r="AC59" s="153"/>
      <c r="AD59" s="151" t="s">
        <v>172</v>
      </c>
      <c r="AE59" s="152" t="s">
        <v>173</v>
      </c>
      <c r="AF59" s="152"/>
      <c r="AG59" s="152" t="s">
        <v>170</v>
      </c>
      <c r="AH59" s="152" t="s">
        <v>171</v>
      </c>
      <c r="AI59" s="152" t="s">
        <v>173</v>
      </c>
      <c r="AJ59" s="153"/>
      <c r="AK59" s="151" t="s">
        <v>172</v>
      </c>
      <c r="AL59" s="152" t="s">
        <v>173</v>
      </c>
      <c r="AM59" s="152"/>
      <c r="AN59" s="152"/>
      <c r="AO59" s="152" t="s">
        <v>170</v>
      </c>
      <c r="AP59" s="152" t="s">
        <v>171</v>
      </c>
      <c r="AQ59" s="153" t="s">
        <v>172</v>
      </c>
      <c r="AR59" s="151" t="s">
        <v>172</v>
      </c>
      <c r="AS59" s="152"/>
      <c r="AT59" s="152" t="s">
        <v>173</v>
      </c>
      <c r="AU59" s="152" t="s">
        <v>172</v>
      </c>
      <c r="AV59" s="152"/>
      <c r="AW59" s="152" t="s">
        <v>170</v>
      </c>
      <c r="AX59" s="153" t="s">
        <v>171</v>
      </c>
      <c r="AY59" s="151"/>
      <c r="AZ59" s="152"/>
      <c r="BA59" s="154"/>
      <c r="BB59" s="334"/>
      <c r="BC59" s="335"/>
      <c r="BD59" s="347"/>
      <c r="BE59" s="348"/>
      <c r="BF59" s="349"/>
      <c r="BG59" s="350"/>
      <c r="BH59" s="350"/>
      <c r="BI59" s="350"/>
      <c r="BJ59" s="351"/>
    </row>
    <row r="60" spans="2:62" ht="20.25" customHeight="1" x14ac:dyDescent="0.2">
      <c r="B60" s="318"/>
      <c r="C60" s="321"/>
      <c r="D60" s="322"/>
      <c r="E60" s="138"/>
      <c r="F60" s="139" t="str">
        <f>C59</f>
        <v>介護職員</v>
      </c>
      <c r="G60" s="138"/>
      <c r="H60" s="139" t="str">
        <f>I59</f>
        <v>A</v>
      </c>
      <c r="I60" s="325"/>
      <c r="J60" s="326"/>
      <c r="K60" s="329"/>
      <c r="L60" s="330"/>
      <c r="M60" s="330"/>
      <c r="N60" s="322"/>
      <c r="O60" s="331"/>
      <c r="P60" s="332"/>
      <c r="Q60" s="332"/>
      <c r="R60" s="332"/>
      <c r="S60" s="333"/>
      <c r="T60" s="155" t="s">
        <v>153</v>
      </c>
      <c r="U60" s="156"/>
      <c r="V60" s="157"/>
      <c r="W60" s="143">
        <f>IF(W59="","",VLOOKUP(W59,'別紙１-１【記載例】シフト記号表（勤務時間帯）'!$C$6:$L$47,10,FALSE))</f>
        <v>8</v>
      </c>
      <c r="X60" s="144" t="str">
        <f>IF(X59="","",VLOOKUP(X59,'別紙１-１【記載例】シフト記号表（勤務時間帯）'!$C$6:$L$47,10,FALSE))</f>
        <v/>
      </c>
      <c r="Y60" s="144">
        <f>IF(Y59="","",VLOOKUP(Y59,'別紙１-１【記載例】シフト記号表（勤務時間帯）'!$C$6:$L$47,10,FALSE))</f>
        <v>8</v>
      </c>
      <c r="Z60" s="144">
        <f>IF(Z59="","",VLOOKUP(Z59,'別紙１-１【記載例】シフト記号表（勤務時間帯）'!$C$6:$L$47,10,FALSE))</f>
        <v>8</v>
      </c>
      <c r="AA60" s="144">
        <f>IF(AA59="","",VLOOKUP(AA59,'別紙１-１【記載例】シフト記号表（勤務時間帯）'!$C$6:$L$47,10,FALSE))</f>
        <v>8</v>
      </c>
      <c r="AB60" s="144">
        <f>IF(AB59="","",VLOOKUP(AB59,'別紙１-１【記載例】シフト記号表（勤務時間帯）'!$C$6:$L$47,10,FALSE))</f>
        <v>7.9999999999999982</v>
      </c>
      <c r="AC60" s="145" t="str">
        <f>IF(AC59="","",VLOOKUP(AC59,'別紙１-１【記載例】シフト記号表（勤務時間帯）'!$C$6:$L$47,10,FALSE))</f>
        <v/>
      </c>
      <c r="AD60" s="143">
        <f>IF(AD59="","",VLOOKUP(AD59,'別紙１-１【記載例】シフト記号表（勤務時間帯）'!$C$6:$L$47,10,FALSE))</f>
        <v>7.9999999999999982</v>
      </c>
      <c r="AE60" s="144">
        <f>IF(AE59="","",VLOOKUP(AE59,'別紙１-１【記載例】シフト記号表（勤務時間帯）'!$C$6:$L$47,10,FALSE))</f>
        <v>8</v>
      </c>
      <c r="AF60" s="144" t="str">
        <f>IF(AF59="","",VLOOKUP(AF59,'別紙１-１【記載例】シフト記号表（勤務時間帯）'!$C$6:$L$47,10,FALSE))</f>
        <v/>
      </c>
      <c r="AG60" s="144">
        <f>IF(AG59="","",VLOOKUP(AG59,'別紙１-１【記載例】シフト記号表（勤務時間帯）'!$C$6:$L$47,10,FALSE))</f>
        <v>8</v>
      </c>
      <c r="AH60" s="144">
        <f>IF(AH59="","",VLOOKUP(AH59,'別紙１-１【記載例】シフト記号表（勤務時間帯）'!$C$6:$L$47,10,FALSE))</f>
        <v>8</v>
      </c>
      <c r="AI60" s="144">
        <f>IF(AI59="","",VLOOKUP(AI59,'別紙１-１【記載例】シフト記号表（勤務時間帯）'!$C$6:$L$47,10,FALSE))</f>
        <v>8</v>
      </c>
      <c r="AJ60" s="145" t="str">
        <f>IF(AJ59="","",VLOOKUP(AJ59,'別紙１-１【記載例】シフト記号表（勤務時間帯）'!$C$6:$L$47,10,FALSE))</f>
        <v/>
      </c>
      <c r="AK60" s="143">
        <f>IF(AK59="","",VLOOKUP(AK59,'別紙１-１【記載例】シフト記号表（勤務時間帯）'!$C$6:$L$47,10,FALSE))</f>
        <v>7.9999999999999982</v>
      </c>
      <c r="AL60" s="144">
        <f>IF(AL59="","",VLOOKUP(AL59,'別紙１-１【記載例】シフト記号表（勤務時間帯）'!$C$6:$L$47,10,FALSE))</f>
        <v>8</v>
      </c>
      <c r="AM60" s="144" t="str">
        <f>IF(AM59="","",VLOOKUP(AM59,'別紙１-１【記載例】シフト記号表（勤務時間帯）'!$C$6:$L$47,10,FALSE))</f>
        <v/>
      </c>
      <c r="AN60" s="144" t="str">
        <f>IF(AN59="","",VLOOKUP(AN59,'別紙１-１【記載例】シフト記号表（勤務時間帯）'!$C$6:$L$47,10,FALSE))</f>
        <v/>
      </c>
      <c r="AO60" s="144">
        <f>IF(AO59="","",VLOOKUP(AO59,'別紙１-１【記載例】シフト記号表（勤務時間帯）'!$C$6:$L$47,10,FALSE))</f>
        <v>8</v>
      </c>
      <c r="AP60" s="144">
        <f>IF(AP59="","",VLOOKUP(AP59,'別紙１-１【記載例】シフト記号表（勤務時間帯）'!$C$6:$L$47,10,FALSE))</f>
        <v>8</v>
      </c>
      <c r="AQ60" s="145">
        <f>IF(AQ59="","",VLOOKUP(AQ59,'別紙１-１【記載例】シフト記号表（勤務時間帯）'!$C$6:$L$47,10,FALSE))</f>
        <v>7.9999999999999982</v>
      </c>
      <c r="AR60" s="143">
        <f>IF(AR59="","",VLOOKUP(AR59,'別紙１-１【記載例】シフト記号表（勤務時間帯）'!$C$6:$L$47,10,FALSE))</f>
        <v>7.9999999999999982</v>
      </c>
      <c r="AS60" s="144" t="str">
        <f>IF(AS59="","",VLOOKUP(AS59,'別紙１-１【記載例】シフト記号表（勤務時間帯）'!$C$6:$L$47,10,FALSE))</f>
        <v/>
      </c>
      <c r="AT60" s="144">
        <f>IF(AT59="","",VLOOKUP(AT59,'別紙１-１【記載例】シフト記号表（勤務時間帯）'!$C$6:$L$47,10,FALSE))</f>
        <v>8</v>
      </c>
      <c r="AU60" s="144">
        <f>IF(AU59="","",VLOOKUP(AU59,'別紙１-１【記載例】シフト記号表（勤務時間帯）'!$C$6:$L$47,10,FALSE))</f>
        <v>7.9999999999999982</v>
      </c>
      <c r="AV60" s="144" t="str">
        <f>IF(AV59="","",VLOOKUP(AV59,'別紙１-１【記載例】シフト記号表（勤務時間帯）'!$C$6:$L$47,10,FALSE))</f>
        <v/>
      </c>
      <c r="AW60" s="144">
        <f>IF(AW59="","",VLOOKUP(AW59,'別紙１-１【記載例】シフト記号表（勤務時間帯）'!$C$6:$L$47,10,FALSE))</f>
        <v>8</v>
      </c>
      <c r="AX60" s="145">
        <f>IF(AX59="","",VLOOKUP(AX59,'別紙１-１【記載例】シフト記号表（勤務時間帯）'!$C$6:$L$47,10,FALSE))</f>
        <v>8</v>
      </c>
      <c r="AY60" s="143" t="str">
        <f>IF(AY59="","",VLOOKUP(AY59,'別紙１-１【記載例】シフト記号表（勤務時間帯）'!$C$6:$L$47,10,FALSE))</f>
        <v/>
      </c>
      <c r="AZ60" s="144" t="str">
        <f>IF(AZ59="","",VLOOKUP(AZ59,'別紙１-１【記載例】シフト記号表（勤務時間帯）'!$C$6:$L$47,10,FALSE))</f>
        <v/>
      </c>
      <c r="BA60" s="144" t="str">
        <f>IF(BA59="","",VLOOKUP(BA59,'別紙１-１【記載例】シフト記号表（勤務時間帯）'!$C$6:$L$47,10,FALSE))</f>
        <v/>
      </c>
      <c r="BB60" s="314">
        <f>IF($BE$3="４週",SUM(W60:AX60),IF($BE$3="暦月",SUM(W60:BA60),""))</f>
        <v>160</v>
      </c>
      <c r="BC60" s="315"/>
      <c r="BD60" s="316">
        <f>IF($BE$3="４週",BB60/4,IF($BE$3="暦月",(BB60/($BE$8/7)),""))</f>
        <v>40</v>
      </c>
      <c r="BE60" s="315"/>
      <c r="BF60" s="311"/>
      <c r="BG60" s="312"/>
      <c r="BH60" s="312"/>
      <c r="BI60" s="312"/>
      <c r="BJ60" s="313"/>
    </row>
    <row r="61" spans="2:62" ht="20.25" customHeight="1" x14ac:dyDescent="0.2">
      <c r="B61" s="317">
        <f>B59+1</f>
        <v>23</v>
      </c>
      <c r="C61" s="319" t="s">
        <v>185</v>
      </c>
      <c r="D61" s="320"/>
      <c r="E61" s="138"/>
      <c r="F61" s="139"/>
      <c r="G61" s="138"/>
      <c r="H61" s="139"/>
      <c r="I61" s="323" t="s">
        <v>147</v>
      </c>
      <c r="J61" s="324"/>
      <c r="K61" s="327" t="s">
        <v>148</v>
      </c>
      <c r="L61" s="328"/>
      <c r="M61" s="328"/>
      <c r="N61" s="320"/>
      <c r="O61" s="331" t="s">
        <v>191</v>
      </c>
      <c r="P61" s="332"/>
      <c r="Q61" s="332"/>
      <c r="R61" s="332"/>
      <c r="S61" s="333"/>
      <c r="T61" s="158" t="s">
        <v>150</v>
      </c>
      <c r="V61" s="159"/>
      <c r="W61" s="151" t="s">
        <v>172</v>
      </c>
      <c r="X61" s="152" t="s">
        <v>173</v>
      </c>
      <c r="Y61" s="152"/>
      <c r="Z61" s="152" t="s">
        <v>170</v>
      </c>
      <c r="AA61" s="152" t="s">
        <v>171</v>
      </c>
      <c r="AB61" s="152"/>
      <c r="AC61" s="153" t="s">
        <v>172</v>
      </c>
      <c r="AD61" s="151" t="s">
        <v>173</v>
      </c>
      <c r="AE61" s="152" t="s">
        <v>173</v>
      </c>
      <c r="AF61" s="152" t="s">
        <v>172</v>
      </c>
      <c r="AG61" s="152"/>
      <c r="AH61" s="152" t="s">
        <v>170</v>
      </c>
      <c r="AI61" s="152" t="s">
        <v>171</v>
      </c>
      <c r="AJ61" s="153"/>
      <c r="AK61" s="151" t="s">
        <v>173</v>
      </c>
      <c r="AL61" s="152"/>
      <c r="AM61" s="152" t="s">
        <v>173</v>
      </c>
      <c r="AN61" s="152" t="s">
        <v>173</v>
      </c>
      <c r="AO61" s="152"/>
      <c r="AP61" s="152" t="s">
        <v>170</v>
      </c>
      <c r="AQ61" s="153" t="s">
        <v>171</v>
      </c>
      <c r="AR61" s="151" t="s">
        <v>173</v>
      </c>
      <c r="AS61" s="152" t="s">
        <v>172</v>
      </c>
      <c r="AT61" s="152"/>
      <c r="AU61" s="152" t="s">
        <v>173</v>
      </c>
      <c r="AV61" s="152" t="s">
        <v>177</v>
      </c>
      <c r="AW61" s="152"/>
      <c r="AX61" s="153" t="s">
        <v>170</v>
      </c>
      <c r="AY61" s="151"/>
      <c r="AZ61" s="152"/>
      <c r="BA61" s="154"/>
      <c r="BB61" s="334"/>
      <c r="BC61" s="335"/>
      <c r="BD61" s="347"/>
      <c r="BE61" s="348"/>
      <c r="BF61" s="349"/>
      <c r="BG61" s="350"/>
      <c r="BH61" s="350"/>
      <c r="BI61" s="350"/>
      <c r="BJ61" s="351"/>
    </row>
    <row r="62" spans="2:62" ht="20.25" customHeight="1" x14ac:dyDescent="0.2">
      <c r="B62" s="318"/>
      <c r="C62" s="321"/>
      <c r="D62" s="322"/>
      <c r="E62" s="138"/>
      <c r="F62" s="139" t="str">
        <f>C61</f>
        <v>介護職員</v>
      </c>
      <c r="G62" s="138"/>
      <c r="H62" s="139" t="str">
        <f>I61</f>
        <v>A</v>
      </c>
      <c r="I62" s="325"/>
      <c r="J62" s="326"/>
      <c r="K62" s="329"/>
      <c r="L62" s="330"/>
      <c r="M62" s="330"/>
      <c r="N62" s="322"/>
      <c r="O62" s="331"/>
      <c r="P62" s="332"/>
      <c r="Q62" s="332"/>
      <c r="R62" s="332"/>
      <c r="S62" s="333"/>
      <c r="T62" s="155" t="s">
        <v>153</v>
      </c>
      <c r="U62" s="156"/>
      <c r="V62" s="157"/>
      <c r="W62" s="143">
        <f>IF(W61="","",VLOOKUP(W61,'別紙１-１【記載例】シフト記号表（勤務時間帯）'!$C$6:$L$47,10,FALSE))</f>
        <v>7.9999999999999982</v>
      </c>
      <c r="X62" s="144">
        <f>IF(X61="","",VLOOKUP(X61,'別紙１-１【記載例】シフト記号表（勤務時間帯）'!$C$6:$L$47,10,FALSE))</f>
        <v>8</v>
      </c>
      <c r="Y62" s="144" t="str">
        <f>IF(Y61="","",VLOOKUP(Y61,'別紙１-１【記載例】シフト記号表（勤務時間帯）'!$C$6:$L$47,10,FALSE))</f>
        <v/>
      </c>
      <c r="Z62" s="144">
        <f>IF(Z61="","",VLOOKUP(Z61,'別紙１-１【記載例】シフト記号表（勤務時間帯）'!$C$6:$L$47,10,FALSE))</f>
        <v>8</v>
      </c>
      <c r="AA62" s="144">
        <f>IF(AA61="","",VLOOKUP(AA61,'別紙１-１【記載例】シフト記号表（勤務時間帯）'!$C$6:$L$47,10,FALSE))</f>
        <v>8</v>
      </c>
      <c r="AB62" s="144" t="str">
        <f>IF(AB61="","",VLOOKUP(AB61,'別紙１-１【記載例】シフト記号表（勤務時間帯）'!$C$6:$L$47,10,FALSE))</f>
        <v/>
      </c>
      <c r="AC62" s="145">
        <f>IF(AC61="","",VLOOKUP(AC61,'別紙１-１【記載例】シフト記号表（勤務時間帯）'!$C$6:$L$47,10,FALSE))</f>
        <v>7.9999999999999982</v>
      </c>
      <c r="AD62" s="143">
        <f>IF(AD61="","",VLOOKUP(AD61,'別紙１-１【記載例】シフト記号表（勤務時間帯）'!$C$6:$L$47,10,FALSE))</f>
        <v>8</v>
      </c>
      <c r="AE62" s="144">
        <f>IF(AE61="","",VLOOKUP(AE61,'別紙１-１【記載例】シフト記号表（勤務時間帯）'!$C$6:$L$47,10,FALSE))</f>
        <v>8</v>
      </c>
      <c r="AF62" s="144">
        <f>IF(AF61="","",VLOOKUP(AF61,'別紙１-１【記載例】シフト記号表（勤務時間帯）'!$C$6:$L$47,10,FALSE))</f>
        <v>7.9999999999999982</v>
      </c>
      <c r="AG62" s="144" t="str">
        <f>IF(AG61="","",VLOOKUP(AG61,'別紙１-１【記載例】シフト記号表（勤務時間帯）'!$C$6:$L$47,10,FALSE))</f>
        <v/>
      </c>
      <c r="AH62" s="144">
        <f>IF(AH61="","",VLOOKUP(AH61,'別紙１-１【記載例】シフト記号表（勤務時間帯）'!$C$6:$L$47,10,FALSE))</f>
        <v>8</v>
      </c>
      <c r="AI62" s="144">
        <f>IF(AI61="","",VLOOKUP(AI61,'別紙１-１【記載例】シフト記号表（勤務時間帯）'!$C$6:$L$47,10,FALSE))</f>
        <v>8</v>
      </c>
      <c r="AJ62" s="145" t="str">
        <f>IF(AJ61="","",VLOOKUP(AJ61,'別紙１-１【記載例】シフト記号表（勤務時間帯）'!$C$6:$L$47,10,FALSE))</f>
        <v/>
      </c>
      <c r="AK62" s="143">
        <f>IF(AK61="","",VLOOKUP(AK61,'別紙１-１【記載例】シフト記号表（勤務時間帯）'!$C$6:$L$47,10,FALSE))</f>
        <v>8</v>
      </c>
      <c r="AL62" s="144" t="str">
        <f>IF(AL61="","",VLOOKUP(AL61,'別紙１-１【記載例】シフト記号表（勤務時間帯）'!$C$6:$L$47,10,FALSE))</f>
        <v/>
      </c>
      <c r="AM62" s="144">
        <f>IF(AM61="","",VLOOKUP(AM61,'別紙１-１【記載例】シフト記号表（勤務時間帯）'!$C$6:$L$47,10,FALSE))</f>
        <v>8</v>
      </c>
      <c r="AN62" s="144">
        <f>IF(AN61="","",VLOOKUP(AN61,'別紙１-１【記載例】シフト記号表（勤務時間帯）'!$C$6:$L$47,10,FALSE))</f>
        <v>8</v>
      </c>
      <c r="AO62" s="144" t="str">
        <f>IF(AO61="","",VLOOKUP(AO61,'別紙１-１【記載例】シフト記号表（勤務時間帯）'!$C$6:$L$47,10,FALSE))</f>
        <v/>
      </c>
      <c r="AP62" s="144">
        <f>IF(AP61="","",VLOOKUP(AP61,'別紙１-１【記載例】シフト記号表（勤務時間帯）'!$C$6:$L$47,10,FALSE))</f>
        <v>8</v>
      </c>
      <c r="AQ62" s="145">
        <f>IF(AQ61="","",VLOOKUP(AQ61,'別紙１-１【記載例】シフト記号表（勤務時間帯）'!$C$6:$L$47,10,FALSE))</f>
        <v>8</v>
      </c>
      <c r="AR62" s="143">
        <f>IF(AR61="","",VLOOKUP(AR61,'別紙１-１【記載例】シフト記号表（勤務時間帯）'!$C$6:$L$47,10,FALSE))</f>
        <v>8</v>
      </c>
      <c r="AS62" s="144">
        <f>IF(AS61="","",VLOOKUP(AS61,'別紙１-１【記載例】シフト記号表（勤務時間帯）'!$C$6:$L$47,10,FALSE))</f>
        <v>7.9999999999999982</v>
      </c>
      <c r="AT62" s="144" t="str">
        <f>IF(AT61="","",VLOOKUP(AT61,'別紙１-１【記載例】シフト記号表（勤務時間帯）'!$C$6:$L$47,10,FALSE))</f>
        <v/>
      </c>
      <c r="AU62" s="144">
        <f>IF(AU61="","",VLOOKUP(AU61,'別紙１-１【記載例】シフト記号表（勤務時間帯）'!$C$6:$L$47,10,FALSE))</f>
        <v>8</v>
      </c>
      <c r="AV62" s="144">
        <f>IF(AV61="","",VLOOKUP(AV61,'別紙１-１【記載例】シフト記号表（勤務時間帯）'!$C$6:$L$47,10,FALSE))</f>
        <v>8</v>
      </c>
      <c r="AW62" s="144" t="str">
        <f>IF(AW61="","",VLOOKUP(AW61,'別紙１-１【記載例】シフト記号表（勤務時間帯）'!$C$6:$L$47,10,FALSE))</f>
        <v/>
      </c>
      <c r="AX62" s="145">
        <f>IF(AX61="","",VLOOKUP(AX61,'別紙１-１【記載例】シフト記号表（勤務時間帯）'!$C$6:$L$47,10,FALSE))</f>
        <v>8</v>
      </c>
      <c r="AY62" s="143" t="str">
        <f>IF(AY61="","",VLOOKUP(AY61,'別紙１-１【記載例】シフト記号表（勤務時間帯）'!$C$6:$L$47,10,FALSE))</f>
        <v/>
      </c>
      <c r="AZ62" s="144" t="str">
        <f>IF(AZ61="","",VLOOKUP(AZ61,'別紙１-１【記載例】シフト記号表（勤務時間帯）'!$C$6:$L$47,10,FALSE))</f>
        <v/>
      </c>
      <c r="BA62" s="144" t="str">
        <f>IF(BA61="","",VLOOKUP(BA61,'別紙１-１【記載例】シフト記号表（勤務時間帯）'!$C$6:$L$47,10,FALSE))</f>
        <v/>
      </c>
      <c r="BB62" s="314">
        <f>IF($BE$3="４週",SUM(W62:AX62),IF($BE$3="暦月",SUM(W62:BA62),""))</f>
        <v>160</v>
      </c>
      <c r="BC62" s="315"/>
      <c r="BD62" s="316">
        <f>IF($BE$3="４週",BB62/4,IF($BE$3="暦月",(BB62/($BE$8/7)),""))</f>
        <v>40</v>
      </c>
      <c r="BE62" s="315"/>
      <c r="BF62" s="311"/>
      <c r="BG62" s="312"/>
      <c r="BH62" s="312"/>
      <c r="BI62" s="312"/>
      <c r="BJ62" s="313"/>
    </row>
    <row r="63" spans="2:62" ht="20.25" customHeight="1" x14ac:dyDescent="0.2">
      <c r="B63" s="317">
        <f>B61+1</f>
        <v>24</v>
      </c>
      <c r="C63" s="319" t="s">
        <v>185</v>
      </c>
      <c r="D63" s="320"/>
      <c r="E63" s="138"/>
      <c r="F63" s="139"/>
      <c r="G63" s="138"/>
      <c r="H63" s="139"/>
      <c r="I63" s="323" t="s">
        <v>166</v>
      </c>
      <c r="J63" s="324"/>
      <c r="K63" s="327" t="s">
        <v>148</v>
      </c>
      <c r="L63" s="328"/>
      <c r="M63" s="328"/>
      <c r="N63" s="320"/>
      <c r="O63" s="331" t="s">
        <v>192</v>
      </c>
      <c r="P63" s="332"/>
      <c r="Q63" s="332"/>
      <c r="R63" s="332"/>
      <c r="S63" s="333"/>
      <c r="T63" s="158" t="s">
        <v>150</v>
      </c>
      <c r="V63" s="159"/>
      <c r="W63" s="151"/>
      <c r="X63" s="152" t="s">
        <v>172</v>
      </c>
      <c r="Y63" s="152" t="s">
        <v>173</v>
      </c>
      <c r="Z63" s="152"/>
      <c r="AA63" s="152" t="s">
        <v>173</v>
      </c>
      <c r="AB63" s="152" t="s">
        <v>173</v>
      </c>
      <c r="AC63" s="153"/>
      <c r="AD63" s="151"/>
      <c r="AE63" s="152" t="s">
        <v>172</v>
      </c>
      <c r="AF63" s="152" t="s">
        <v>173</v>
      </c>
      <c r="AG63" s="152" t="s">
        <v>173</v>
      </c>
      <c r="AH63" s="152"/>
      <c r="AI63" s="152"/>
      <c r="AJ63" s="153" t="s">
        <v>172</v>
      </c>
      <c r="AK63" s="151"/>
      <c r="AL63" s="152"/>
      <c r="AM63" s="152" t="s">
        <v>172</v>
      </c>
      <c r="AN63" s="152" t="s">
        <v>172</v>
      </c>
      <c r="AO63" s="152" t="s">
        <v>173</v>
      </c>
      <c r="AP63" s="152"/>
      <c r="AQ63" s="153" t="s">
        <v>173</v>
      </c>
      <c r="AR63" s="151"/>
      <c r="AS63" s="152" t="s">
        <v>173</v>
      </c>
      <c r="AT63" s="152" t="s">
        <v>173</v>
      </c>
      <c r="AU63" s="152"/>
      <c r="AV63" s="152" t="s">
        <v>173</v>
      </c>
      <c r="AW63" s="152" t="s">
        <v>172</v>
      </c>
      <c r="AX63" s="153"/>
      <c r="AY63" s="151"/>
      <c r="AZ63" s="152"/>
      <c r="BA63" s="154"/>
      <c r="BB63" s="334"/>
      <c r="BC63" s="335"/>
      <c r="BD63" s="347"/>
      <c r="BE63" s="348"/>
      <c r="BF63" s="349"/>
      <c r="BG63" s="350"/>
      <c r="BH63" s="350"/>
      <c r="BI63" s="350"/>
      <c r="BJ63" s="351"/>
    </row>
    <row r="64" spans="2:62" ht="20.25" customHeight="1" x14ac:dyDescent="0.2">
      <c r="B64" s="318"/>
      <c r="C64" s="321"/>
      <c r="D64" s="322"/>
      <c r="E64" s="138"/>
      <c r="F64" s="139" t="str">
        <f>C63</f>
        <v>介護職員</v>
      </c>
      <c r="G64" s="138"/>
      <c r="H64" s="139" t="str">
        <f>I63</f>
        <v>C</v>
      </c>
      <c r="I64" s="325"/>
      <c r="J64" s="326"/>
      <c r="K64" s="329"/>
      <c r="L64" s="330"/>
      <c r="M64" s="330"/>
      <c r="N64" s="322"/>
      <c r="O64" s="331"/>
      <c r="P64" s="332"/>
      <c r="Q64" s="332"/>
      <c r="R64" s="332"/>
      <c r="S64" s="333"/>
      <c r="T64" s="155" t="s">
        <v>153</v>
      </c>
      <c r="U64" s="156"/>
      <c r="V64" s="157"/>
      <c r="W64" s="143" t="str">
        <f>IF(W63="","",VLOOKUP(W63,'別紙１-１【記載例】シフト記号表（勤務時間帯）'!$C$6:$L$47,10,FALSE))</f>
        <v/>
      </c>
      <c r="X64" s="144">
        <f>IF(X63="","",VLOOKUP(X63,'別紙１-１【記載例】シフト記号表（勤務時間帯）'!$C$6:$L$47,10,FALSE))</f>
        <v>7.9999999999999982</v>
      </c>
      <c r="Y64" s="144">
        <f>IF(Y63="","",VLOOKUP(Y63,'別紙１-１【記載例】シフト記号表（勤務時間帯）'!$C$6:$L$47,10,FALSE))</f>
        <v>8</v>
      </c>
      <c r="Z64" s="144" t="str">
        <f>IF(Z63="","",VLOOKUP(Z63,'別紙１-１【記載例】シフト記号表（勤務時間帯）'!$C$6:$L$47,10,FALSE))</f>
        <v/>
      </c>
      <c r="AA64" s="144">
        <f>IF(AA63="","",VLOOKUP(AA63,'別紙１-１【記載例】シフト記号表（勤務時間帯）'!$C$6:$L$47,10,FALSE))</f>
        <v>8</v>
      </c>
      <c r="AB64" s="144">
        <f>IF(AB63="","",VLOOKUP(AB63,'別紙１-１【記載例】シフト記号表（勤務時間帯）'!$C$6:$L$47,10,FALSE))</f>
        <v>8</v>
      </c>
      <c r="AC64" s="145" t="str">
        <f>IF(AC63="","",VLOOKUP(AC63,'別紙１-１【記載例】シフト記号表（勤務時間帯）'!$C$6:$L$47,10,FALSE))</f>
        <v/>
      </c>
      <c r="AD64" s="143" t="str">
        <f>IF(AD63="","",VLOOKUP(AD63,'別紙１-１【記載例】シフト記号表（勤務時間帯）'!$C$6:$L$47,10,FALSE))</f>
        <v/>
      </c>
      <c r="AE64" s="144">
        <f>IF(AE63="","",VLOOKUP(AE63,'別紙１-１【記載例】シフト記号表（勤務時間帯）'!$C$6:$L$47,10,FALSE))</f>
        <v>7.9999999999999982</v>
      </c>
      <c r="AF64" s="144">
        <f>IF(AF63="","",VLOOKUP(AF63,'別紙１-１【記載例】シフト記号表（勤務時間帯）'!$C$6:$L$47,10,FALSE))</f>
        <v>8</v>
      </c>
      <c r="AG64" s="144">
        <f>IF(AG63="","",VLOOKUP(AG63,'別紙１-１【記載例】シフト記号表（勤務時間帯）'!$C$6:$L$47,10,FALSE))</f>
        <v>8</v>
      </c>
      <c r="AH64" s="144" t="str">
        <f>IF(AH63="","",VLOOKUP(AH63,'別紙１-１【記載例】シフト記号表（勤務時間帯）'!$C$6:$L$47,10,FALSE))</f>
        <v/>
      </c>
      <c r="AI64" s="144" t="str">
        <f>IF(AI63="","",VLOOKUP(AI63,'別紙１-１【記載例】シフト記号表（勤務時間帯）'!$C$6:$L$47,10,FALSE))</f>
        <v/>
      </c>
      <c r="AJ64" s="145">
        <f>IF(AJ63="","",VLOOKUP(AJ63,'別紙１-１【記載例】シフト記号表（勤務時間帯）'!$C$6:$L$47,10,FALSE))</f>
        <v>7.9999999999999982</v>
      </c>
      <c r="AK64" s="143" t="str">
        <f>IF(AK63="","",VLOOKUP(AK63,'別紙１-１【記載例】シフト記号表（勤務時間帯）'!$C$6:$L$47,10,FALSE))</f>
        <v/>
      </c>
      <c r="AL64" s="144" t="str">
        <f>IF(AL63="","",VLOOKUP(AL63,'別紙１-１【記載例】シフト記号表（勤務時間帯）'!$C$6:$L$47,10,FALSE))</f>
        <v/>
      </c>
      <c r="AM64" s="144">
        <f>IF(AM63="","",VLOOKUP(AM63,'別紙１-１【記載例】シフト記号表（勤務時間帯）'!$C$6:$L$47,10,FALSE))</f>
        <v>7.9999999999999982</v>
      </c>
      <c r="AN64" s="144">
        <f>IF(AN63="","",VLOOKUP(AN63,'別紙１-１【記載例】シフト記号表（勤務時間帯）'!$C$6:$L$47,10,FALSE))</f>
        <v>7.9999999999999982</v>
      </c>
      <c r="AO64" s="144">
        <f>IF(AO63="","",VLOOKUP(AO63,'別紙１-１【記載例】シフト記号表（勤務時間帯）'!$C$6:$L$47,10,FALSE))</f>
        <v>8</v>
      </c>
      <c r="AP64" s="144" t="str">
        <f>IF(AP63="","",VLOOKUP(AP63,'別紙１-１【記載例】シフト記号表（勤務時間帯）'!$C$6:$L$47,10,FALSE))</f>
        <v/>
      </c>
      <c r="AQ64" s="145">
        <f>IF(AQ63="","",VLOOKUP(AQ63,'別紙１-１【記載例】シフト記号表（勤務時間帯）'!$C$6:$L$47,10,FALSE))</f>
        <v>8</v>
      </c>
      <c r="AR64" s="143" t="str">
        <f>IF(AR63="","",VLOOKUP(AR63,'別紙１-１【記載例】シフト記号表（勤務時間帯）'!$C$6:$L$47,10,FALSE))</f>
        <v/>
      </c>
      <c r="AS64" s="144">
        <f>IF(AS63="","",VLOOKUP(AS63,'別紙１-１【記載例】シフト記号表（勤務時間帯）'!$C$6:$L$47,10,FALSE))</f>
        <v>8</v>
      </c>
      <c r="AT64" s="144">
        <f>IF(AT63="","",VLOOKUP(AT63,'別紙１-１【記載例】シフト記号表（勤務時間帯）'!$C$6:$L$47,10,FALSE))</f>
        <v>8</v>
      </c>
      <c r="AU64" s="144" t="str">
        <f>IF(AU63="","",VLOOKUP(AU63,'別紙１-１【記載例】シフト記号表（勤務時間帯）'!$C$6:$L$47,10,FALSE))</f>
        <v/>
      </c>
      <c r="AV64" s="144">
        <f>IF(AV63="","",VLOOKUP(AV63,'別紙１-１【記載例】シフト記号表（勤務時間帯）'!$C$6:$L$47,10,FALSE))</f>
        <v>8</v>
      </c>
      <c r="AW64" s="144">
        <f>IF(AW63="","",VLOOKUP(AW63,'別紙１-１【記載例】シフト記号表（勤務時間帯）'!$C$6:$L$47,10,FALSE))</f>
        <v>7.9999999999999982</v>
      </c>
      <c r="AX64" s="145" t="str">
        <f>IF(AX63="","",VLOOKUP(AX63,'別紙１-１【記載例】シフト記号表（勤務時間帯）'!$C$6:$L$47,10,FALSE))</f>
        <v/>
      </c>
      <c r="AY64" s="143" t="str">
        <f>IF(AY63="","",VLOOKUP(AY63,'別紙１-１【記載例】シフト記号表（勤務時間帯）'!$C$6:$L$47,10,FALSE))</f>
        <v/>
      </c>
      <c r="AZ64" s="144" t="str">
        <f>IF(AZ63="","",VLOOKUP(AZ63,'別紙１-１【記載例】シフト記号表（勤務時間帯）'!$C$6:$L$47,10,FALSE))</f>
        <v/>
      </c>
      <c r="BA64" s="144" t="str">
        <f>IF(BA63="","",VLOOKUP(BA63,'別紙１-１【記載例】シフト記号表（勤務時間帯）'!$C$6:$L$47,10,FALSE))</f>
        <v/>
      </c>
      <c r="BB64" s="314">
        <f>IF($BE$3="４週",SUM(W64:AX64),IF($BE$3="暦月",SUM(W64:BA64),""))</f>
        <v>128</v>
      </c>
      <c r="BC64" s="315"/>
      <c r="BD64" s="316">
        <f>IF($BE$3="４週",BB64/4,IF($BE$3="暦月",(BB64/($BE$8/7)),""))</f>
        <v>32</v>
      </c>
      <c r="BE64" s="315"/>
      <c r="BF64" s="311"/>
      <c r="BG64" s="312"/>
      <c r="BH64" s="312"/>
      <c r="BI64" s="312"/>
      <c r="BJ64" s="313"/>
    </row>
    <row r="65" spans="2:62" ht="20.25" customHeight="1" x14ac:dyDescent="0.2">
      <c r="B65" s="317">
        <f>B63+1</f>
        <v>25</v>
      </c>
      <c r="C65" s="319" t="s">
        <v>185</v>
      </c>
      <c r="D65" s="320"/>
      <c r="E65" s="138"/>
      <c r="F65" s="139"/>
      <c r="G65" s="138"/>
      <c r="H65" s="139"/>
      <c r="I65" s="323" t="s">
        <v>147</v>
      </c>
      <c r="J65" s="324"/>
      <c r="K65" s="327" t="s">
        <v>187</v>
      </c>
      <c r="L65" s="328"/>
      <c r="M65" s="328"/>
      <c r="N65" s="320"/>
      <c r="O65" s="331" t="s">
        <v>193</v>
      </c>
      <c r="P65" s="332"/>
      <c r="Q65" s="332"/>
      <c r="R65" s="332"/>
      <c r="S65" s="333"/>
      <c r="T65" s="158" t="s">
        <v>150</v>
      </c>
      <c r="V65" s="159"/>
      <c r="W65" s="151" t="s">
        <v>173</v>
      </c>
      <c r="X65" s="152" t="s">
        <v>173</v>
      </c>
      <c r="Y65" s="152"/>
      <c r="Z65" s="152"/>
      <c r="AA65" s="152" t="s">
        <v>170</v>
      </c>
      <c r="AB65" s="152" t="s">
        <v>171</v>
      </c>
      <c r="AC65" s="153" t="s">
        <v>172</v>
      </c>
      <c r="AD65" s="151" t="s">
        <v>172</v>
      </c>
      <c r="AE65" s="152"/>
      <c r="AF65" s="152" t="s">
        <v>173</v>
      </c>
      <c r="AG65" s="152" t="s">
        <v>173</v>
      </c>
      <c r="AH65" s="152"/>
      <c r="AI65" s="152" t="s">
        <v>170</v>
      </c>
      <c r="AJ65" s="153" t="s">
        <v>171</v>
      </c>
      <c r="AK65" s="151" t="s">
        <v>172</v>
      </c>
      <c r="AL65" s="152" t="s">
        <v>172</v>
      </c>
      <c r="AM65" s="152"/>
      <c r="AN65" s="152" t="s">
        <v>173</v>
      </c>
      <c r="AO65" s="152"/>
      <c r="AP65" s="152"/>
      <c r="AQ65" s="153" t="s">
        <v>170</v>
      </c>
      <c r="AR65" s="151" t="s">
        <v>171</v>
      </c>
      <c r="AS65" s="152" t="s">
        <v>172</v>
      </c>
      <c r="AT65" s="152" t="s">
        <v>172</v>
      </c>
      <c r="AU65" s="152"/>
      <c r="AV65" s="152" t="s">
        <v>172</v>
      </c>
      <c r="AW65" s="152" t="s">
        <v>173</v>
      </c>
      <c r="AX65" s="153" t="s">
        <v>173</v>
      </c>
      <c r="AY65" s="151"/>
      <c r="AZ65" s="152"/>
      <c r="BA65" s="154"/>
      <c r="BB65" s="334"/>
      <c r="BC65" s="335"/>
      <c r="BD65" s="347"/>
      <c r="BE65" s="348"/>
      <c r="BF65" s="349"/>
      <c r="BG65" s="350"/>
      <c r="BH65" s="350"/>
      <c r="BI65" s="350"/>
      <c r="BJ65" s="351"/>
    </row>
    <row r="66" spans="2:62" ht="20.25" customHeight="1" x14ac:dyDescent="0.2">
      <c r="B66" s="318"/>
      <c r="C66" s="321"/>
      <c r="D66" s="322"/>
      <c r="E66" s="138"/>
      <c r="F66" s="139" t="str">
        <f>C65</f>
        <v>介護職員</v>
      </c>
      <c r="G66" s="138"/>
      <c r="H66" s="139" t="str">
        <f>I65</f>
        <v>A</v>
      </c>
      <c r="I66" s="325"/>
      <c r="J66" s="326"/>
      <c r="K66" s="329"/>
      <c r="L66" s="330"/>
      <c r="M66" s="330"/>
      <c r="N66" s="322"/>
      <c r="O66" s="331"/>
      <c r="P66" s="332"/>
      <c r="Q66" s="332"/>
      <c r="R66" s="332"/>
      <c r="S66" s="333"/>
      <c r="T66" s="155" t="s">
        <v>153</v>
      </c>
      <c r="U66" s="156"/>
      <c r="V66" s="157"/>
      <c r="W66" s="143">
        <f>IF(W65="","",VLOOKUP(W65,'別紙１-１【記載例】シフト記号表（勤務時間帯）'!$C$6:$L$47,10,FALSE))</f>
        <v>8</v>
      </c>
      <c r="X66" s="144">
        <f>IF(X65="","",VLOOKUP(X65,'別紙１-１【記載例】シフト記号表（勤務時間帯）'!$C$6:$L$47,10,FALSE))</f>
        <v>8</v>
      </c>
      <c r="Y66" s="144" t="str">
        <f>IF(Y65="","",VLOOKUP(Y65,'別紙１-１【記載例】シフト記号表（勤務時間帯）'!$C$6:$L$47,10,FALSE))</f>
        <v/>
      </c>
      <c r="Z66" s="144" t="str">
        <f>IF(Z65="","",VLOOKUP(Z65,'別紙１-１【記載例】シフト記号表（勤務時間帯）'!$C$6:$L$47,10,FALSE))</f>
        <v/>
      </c>
      <c r="AA66" s="144">
        <f>IF(AA65="","",VLOOKUP(AA65,'別紙１-１【記載例】シフト記号表（勤務時間帯）'!$C$6:$L$47,10,FALSE))</f>
        <v>8</v>
      </c>
      <c r="AB66" s="144">
        <f>IF(AB65="","",VLOOKUP(AB65,'別紙１-１【記載例】シフト記号表（勤務時間帯）'!$C$6:$L$47,10,FALSE))</f>
        <v>8</v>
      </c>
      <c r="AC66" s="145">
        <f>IF(AC65="","",VLOOKUP(AC65,'別紙１-１【記載例】シフト記号表（勤務時間帯）'!$C$6:$L$47,10,FALSE))</f>
        <v>7.9999999999999982</v>
      </c>
      <c r="AD66" s="143">
        <f>IF(AD65="","",VLOOKUP(AD65,'別紙１-１【記載例】シフト記号表（勤務時間帯）'!$C$6:$L$47,10,FALSE))</f>
        <v>7.9999999999999982</v>
      </c>
      <c r="AE66" s="144" t="str">
        <f>IF(AE65="","",VLOOKUP(AE65,'別紙１-１【記載例】シフト記号表（勤務時間帯）'!$C$6:$L$47,10,FALSE))</f>
        <v/>
      </c>
      <c r="AF66" s="144">
        <f>IF(AF65="","",VLOOKUP(AF65,'別紙１-１【記載例】シフト記号表（勤務時間帯）'!$C$6:$L$47,10,FALSE))</f>
        <v>8</v>
      </c>
      <c r="AG66" s="144">
        <f>IF(AG65="","",VLOOKUP(AG65,'別紙１-１【記載例】シフト記号表（勤務時間帯）'!$C$6:$L$47,10,FALSE))</f>
        <v>8</v>
      </c>
      <c r="AH66" s="144" t="str">
        <f>IF(AH65="","",VLOOKUP(AH65,'別紙１-１【記載例】シフト記号表（勤務時間帯）'!$C$6:$L$47,10,FALSE))</f>
        <v/>
      </c>
      <c r="AI66" s="144">
        <f>IF(AI65="","",VLOOKUP(AI65,'別紙１-１【記載例】シフト記号表（勤務時間帯）'!$C$6:$L$47,10,FALSE))</f>
        <v>8</v>
      </c>
      <c r="AJ66" s="145">
        <f>IF(AJ65="","",VLOOKUP(AJ65,'別紙１-１【記載例】シフト記号表（勤務時間帯）'!$C$6:$L$47,10,FALSE))</f>
        <v>8</v>
      </c>
      <c r="AK66" s="143">
        <f>IF(AK65="","",VLOOKUP(AK65,'別紙１-１【記載例】シフト記号表（勤務時間帯）'!$C$6:$L$47,10,FALSE))</f>
        <v>7.9999999999999982</v>
      </c>
      <c r="AL66" s="144">
        <f>IF(AL65="","",VLOOKUP(AL65,'別紙１-１【記載例】シフト記号表（勤務時間帯）'!$C$6:$L$47,10,FALSE))</f>
        <v>7.9999999999999982</v>
      </c>
      <c r="AM66" s="144" t="str">
        <f>IF(AM65="","",VLOOKUP(AM65,'別紙１-１【記載例】シフト記号表（勤務時間帯）'!$C$6:$L$47,10,FALSE))</f>
        <v/>
      </c>
      <c r="AN66" s="144">
        <f>IF(AN65="","",VLOOKUP(AN65,'別紙１-１【記載例】シフト記号表（勤務時間帯）'!$C$6:$L$47,10,FALSE))</f>
        <v>8</v>
      </c>
      <c r="AO66" s="144" t="str">
        <f>IF(AO65="","",VLOOKUP(AO65,'別紙１-１【記載例】シフト記号表（勤務時間帯）'!$C$6:$L$47,10,FALSE))</f>
        <v/>
      </c>
      <c r="AP66" s="144" t="str">
        <f>IF(AP65="","",VLOOKUP(AP65,'別紙１-１【記載例】シフト記号表（勤務時間帯）'!$C$6:$L$47,10,FALSE))</f>
        <v/>
      </c>
      <c r="AQ66" s="145">
        <f>IF(AQ65="","",VLOOKUP(AQ65,'別紙１-１【記載例】シフト記号表（勤務時間帯）'!$C$6:$L$47,10,FALSE))</f>
        <v>8</v>
      </c>
      <c r="AR66" s="143">
        <f>IF(AR65="","",VLOOKUP(AR65,'別紙１-１【記載例】シフト記号表（勤務時間帯）'!$C$6:$L$47,10,FALSE))</f>
        <v>8</v>
      </c>
      <c r="AS66" s="144">
        <f>IF(AS65="","",VLOOKUP(AS65,'別紙１-１【記載例】シフト記号表（勤務時間帯）'!$C$6:$L$47,10,FALSE))</f>
        <v>7.9999999999999982</v>
      </c>
      <c r="AT66" s="144">
        <f>IF(AT65="","",VLOOKUP(AT65,'別紙１-１【記載例】シフト記号表（勤務時間帯）'!$C$6:$L$47,10,FALSE))</f>
        <v>7.9999999999999982</v>
      </c>
      <c r="AU66" s="144" t="str">
        <f>IF(AU65="","",VLOOKUP(AU65,'別紙１-１【記載例】シフト記号表（勤務時間帯）'!$C$6:$L$47,10,FALSE))</f>
        <v/>
      </c>
      <c r="AV66" s="144">
        <f>IF(AV65="","",VLOOKUP(AV65,'別紙１-１【記載例】シフト記号表（勤務時間帯）'!$C$6:$L$47,10,FALSE))</f>
        <v>7.9999999999999982</v>
      </c>
      <c r="AW66" s="144">
        <f>IF(AW65="","",VLOOKUP(AW65,'別紙１-１【記載例】シフト記号表（勤務時間帯）'!$C$6:$L$47,10,FALSE))</f>
        <v>8</v>
      </c>
      <c r="AX66" s="145">
        <f>IF(AX65="","",VLOOKUP(AX65,'別紙１-１【記載例】シフト記号表（勤務時間帯）'!$C$6:$L$47,10,FALSE))</f>
        <v>8</v>
      </c>
      <c r="AY66" s="143" t="str">
        <f>IF(AY65="","",VLOOKUP(AY65,'別紙１-１【記載例】シフト記号表（勤務時間帯）'!$C$6:$L$47,10,FALSE))</f>
        <v/>
      </c>
      <c r="AZ66" s="144" t="str">
        <f>IF(AZ65="","",VLOOKUP(AZ65,'別紙１-１【記載例】シフト記号表（勤務時間帯）'!$C$6:$L$47,10,FALSE))</f>
        <v/>
      </c>
      <c r="BA66" s="144" t="str">
        <f>IF(BA65="","",VLOOKUP(BA65,'別紙１-１【記載例】シフト記号表（勤務時間帯）'!$C$6:$L$47,10,FALSE))</f>
        <v/>
      </c>
      <c r="BB66" s="314">
        <f>IF($BE$3="４週",SUM(W66:AX66),IF($BE$3="暦月",SUM(W66:BA66),""))</f>
        <v>160</v>
      </c>
      <c r="BC66" s="315"/>
      <c r="BD66" s="316">
        <f>IF($BE$3="４週",BB66/4,IF($BE$3="暦月",(BB66/($BE$8/7)),""))</f>
        <v>40</v>
      </c>
      <c r="BE66" s="315"/>
      <c r="BF66" s="311"/>
      <c r="BG66" s="312"/>
      <c r="BH66" s="312"/>
      <c r="BI66" s="312"/>
      <c r="BJ66" s="313"/>
    </row>
    <row r="67" spans="2:62" ht="20.25" customHeight="1" x14ac:dyDescent="0.2">
      <c r="B67" s="317">
        <f>B65+1</f>
        <v>26</v>
      </c>
      <c r="C67" s="319" t="s">
        <v>185</v>
      </c>
      <c r="D67" s="320"/>
      <c r="E67" s="138"/>
      <c r="F67" s="139"/>
      <c r="G67" s="138"/>
      <c r="H67" s="139"/>
      <c r="I67" s="323" t="s">
        <v>147</v>
      </c>
      <c r="J67" s="324"/>
      <c r="K67" s="327" t="s">
        <v>187</v>
      </c>
      <c r="L67" s="328"/>
      <c r="M67" s="328"/>
      <c r="N67" s="320"/>
      <c r="O67" s="331" t="s">
        <v>194</v>
      </c>
      <c r="P67" s="332"/>
      <c r="Q67" s="332"/>
      <c r="R67" s="332"/>
      <c r="S67" s="333"/>
      <c r="T67" s="158" t="s">
        <v>150</v>
      </c>
      <c r="V67" s="159"/>
      <c r="W67" s="151"/>
      <c r="X67" s="152" t="s">
        <v>172</v>
      </c>
      <c r="Y67" s="152" t="s">
        <v>173</v>
      </c>
      <c r="Z67" s="152" t="s">
        <v>173</v>
      </c>
      <c r="AA67" s="152"/>
      <c r="AB67" s="152" t="s">
        <v>170</v>
      </c>
      <c r="AC67" s="153" t="s">
        <v>171</v>
      </c>
      <c r="AD67" s="151" t="s">
        <v>173</v>
      </c>
      <c r="AE67" s="152"/>
      <c r="AF67" s="152" t="s">
        <v>173</v>
      </c>
      <c r="AG67" s="152" t="s">
        <v>173</v>
      </c>
      <c r="AH67" s="152"/>
      <c r="AI67" s="152"/>
      <c r="AJ67" s="153" t="s">
        <v>170</v>
      </c>
      <c r="AK67" s="151" t="s">
        <v>171</v>
      </c>
      <c r="AL67" s="152" t="s">
        <v>173</v>
      </c>
      <c r="AM67" s="152" t="s">
        <v>173</v>
      </c>
      <c r="AN67" s="152" t="s">
        <v>173</v>
      </c>
      <c r="AO67" s="152" t="s">
        <v>172</v>
      </c>
      <c r="AP67" s="152" t="s">
        <v>172</v>
      </c>
      <c r="AQ67" s="153"/>
      <c r="AR67" s="151" t="s">
        <v>170</v>
      </c>
      <c r="AS67" s="152" t="s">
        <v>171</v>
      </c>
      <c r="AT67" s="152" t="s">
        <v>172</v>
      </c>
      <c r="AU67" s="152" t="s">
        <v>173</v>
      </c>
      <c r="AV67" s="152"/>
      <c r="AW67" s="152"/>
      <c r="AX67" s="153" t="s">
        <v>172</v>
      </c>
      <c r="AY67" s="151"/>
      <c r="AZ67" s="152"/>
      <c r="BA67" s="154"/>
      <c r="BB67" s="334"/>
      <c r="BC67" s="335"/>
      <c r="BD67" s="347"/>
      <c r="BE67" s="348"/>
      <c r="BF67" s="349"/>
      <c r="BG67" s="350"/>
      <c r="BH67" s="350"/>
      <c r="BI67" s="350"/>
      <c r="BJ67" s="351"/>
    </row>
    <row r="68" spans="2:62" ht="20.25" customHeight="1" x14ac:dyDescent="0.2">
      <c r="B68" s="318"/>
      <c r="C68" s="321"/>
      <c r="D68" s="322"/>
      <c r="E68" s="138"/>
      <c r="F68" s="139" t="str">
        <f>C67</f>
        <v>介護職員</v>
      </c>
      <c r="G68" s="138"/>
      <c r="H68" s="139" t="str">
        <f>I67</f>
        <v>A</v>
      </c>
      <c r="I68" s="325"/>
      <c r="J68" s="326"/>
      <c r="K68" s="329"/>
      <c r="L68" s="330"/>
      <c r="M68" s="330"/>
      <c r="N68" s="322"/>
      <c r="O68" s="331"/>
      <c r="P68" s="332"/>
      <c r="Q68" s="332"/>
      <c r="R68" s="332"/>
      <c r="S68" s="333"/>
      <c r="T68" s="155" t="s">
        <v>153</v>
      </c>
      <c r="U68" s="156"/>
      <c r="V68" s="157"/>
      <c r="W68" s="143" t="str">
        <f>IF(W67="","",VLOOKUP(W67,'別紙１-１【記載例】シフト記号表（勤務時間帯）'!$C$6:$L$47,10,FALSE))</f>
        <v/>
      </c>
      <c r="X68" s="144">
        <f>IF(X67="","",VLOOKUP(X67,'別紙１-１【記載例】シフト記号表（勤務時間帯）'!$C$6:$L$47,10,FALSE))</f>
        <v>7.9999999999999982</v>
      </c>
      <c r="Y68" s="144">
        <f>IF(Y67="","",VLOOKUP(Y67,'別紙１-１【記載例】シフト記号表（勤務時間帯）'!$C$6:$L$47,10,FALSE))</f>
        <v>8</v>
      </c>
      <c r="Z68" s="144">
        <f>IF(Z67="","",VLOOKUP(Z67,'別紙１-１【記載例】シフト記号表（勤務時間帯）'!$C$6:$L$47,10,FALSE))</f>
        <v>8</v>
      </c>
      <c r="AA68" s="144" t="str">
        <f>IF(AA67="","",VLOOKUP(AA67,'別紙１-１【記載例】シフト記号表（勤務時間帯）'!$C$6:$L$47,10,FALSE))</f>
        <v/>
      </c>
      <c r="AB68" s="144">
        <f>IF(AB67="","",VLOOKUP(AB67,'別紙１-１【記載例】シフト記号表（勤務時間帯）'!$C$6:$L$47,10,FALSE))</f>
        <v>8</v>
      </c>
      <c r="AC68" s="145">
        <f>IF(AC67="","",VLOOKUP(AC67,'別紙１-１【記載例】シフト記号表（勤務時間帯）'!$C$6:$L$47,10,FALSE))</f>
        <v>8</v>
      </c>
      <c r="AD68" s="143">
        <f>IF(AD67="","",VLOOKUP(AD67,'別紙１-１【記載例】シフト記号表（勤務時間帯）'!$C$6:$L$47,10,FALSE))</f>
        <v>8</v>
      </c>
      <c r="AE68" s="144" t="str">
        <f>IF(AE67="","",VLOOKUP(AE67,'別紙１-１【記載例】シフト記号表（勤務時間帯）'!$C$6:$L$47,10,FALSE))</f>
        <v/>
      </c>
      <c r="AF68" s="144">
        <f>IF(AF67="","",VLOOKUP(AF67,'別紙１-１【記載例】シフト記号表（勤務時間帯）'!$C$6:$L$47,10,FALSE))</f>
        <v>8</v>
      </c>
      <c r="AG68" s="144">
        <f>IF(AG67="","",VLOOKUP(AG67,'別紙１-１【記載例】シフト記号表（勤務時間帯）'!$C$6:$L$47,10,FALSE))</f>
        <v>8</v>
      </c>
      <c r="AH68" s="144" t="str">
        <f>IF(AH67="","",VLOOKUP(AH67,'別紙１-１【記載例】シフト記号表（勤務時間帯）'!$C$6:$L$47,10,FALSE))</f>
        <v/>
      </c>
      <c r="AI68" s="144" t="str">
        <f>IF(AI67="","",VLOOKUP(AI67,'別紙１-１【記載例】シフト記号表（勤務時間帯）'!$C$6:$L$47,10,FALSE))</f>
        <v/>
      </c>
      <c r="AJ68" s="145">
        <f>IF(AJ67="","",VLOOKUP(AJ67,'別紙１-１【記載例】シフト記号表（勤務時間帯）'!$C$6:$L$47,10,FALSE))</f>
        <v>8</v>
      </c>
      <c r="AK68" s="143">
        <f>IF(AK67="","",VLOOKUP(AK67,'別紙１-１【記載例】シフト記号表（勤務時間帯）'!$C$6:$L$47,10,FALSE))</f>
        <v>8</v>
      </c>
      <c r="AL68" s="144">
        <f>IF(AL67="","",VLOOKUP(AL67,'別紙１-１【記載例】シフト記号表（勤務時間帯）'!$C$6:$L$47,10,FALSE))</f>
        <v>8</v>
      </c>
      <c r="AM68" s="144">
        <f>IF(AM67="","",VLOOKUP(AM67,'別紙１-１【記載例】シフト記号表（勤務時間帯）'!$C$6:$L$47,10,FALSE))</f>
        <v>8</v>
      </c>
      <c r="AN68" s="144">
        <f>IF(AN67="","",VLOOKUP(AN67,'別紙１-１【記載例】シフト記号表（勤務時間帯）'!$C$6:$L$47,10,FALSE))</f>
        <v>8</v>
      </c>
      <c r="AO68" s="144">
        <f>IF(AO67="","",VLOOKUP(AO67,'別紙１-１【記載例】シフト記号表（勤務時間帯）'!$C$6:$L$47,10,FALSE))</f>
        <v>7.9999999999999982</v>
      </c>
      <c r="AP68" s="144">
        <f>IF(AP67="","",VLOOKUP(AP67,'別紙１-１【記載例】シフト記号表（勤務時間帯）'!$C$6:$L$47,10,FALSE))</f>
        <v>7.9999999999999982</v>
      </c>
      <c r="AQ68" s="145" t="str">
        <f>IF(AQ67="","",VLOOKUP(AQ67,'別紙１-１【記載例】シフト記号表（勤務時間帯）'!$C$6:$L$47,10,FALSE))</f>
        <v/>
      </c>
      <c r="AR68" s="143">
        <f>IF(AR67="","",VLOOKUP(AR67,'別紙１-１【記載例】シフト記号表（勤務時間帯）'!$C$6:$L$47,10,FALSE))</f>
        <v>8</v>
      </c>
      <c r="AS68" s="144">
        <f>IF(AS67="","",VLOOKUP(AS67,'別紙１-１【記載例】シフト記号表（勤務時間帯）'!$C$6:$L$47,10,FALSE))</f>
        <v>8</v>
      </c>
      <c r="AT68" s="144">
        <f>IF(AT67="","",VLOOKUP(AT67,'別紙１-１【記載例】シフト記号表（勤務時間帯）'!$C$6:$L$47,10,FALSE))</f>
        <v>7.9999999999999982</v>
      </c>
      <c r="AU68" s="144">
        <f>IF(AU67="","",VLOOKUP(AU67,'別紙１-１【記載例】シフト記号表（勤務時間帯）'!$C$6:$L$47,10,FALSE))</f>
        <v>8</v>
      </c>
      <c r="AV68" s="144" t="str">
        <f>IF(AV67="","",VLOOKUP(AV67,'別紙１-１【記載例】シフト記号表（勤務時間帯）'!$C$6:$L$47,10,FALSE))</f>
        <v/>
      </c>
      <c r="AW68" s="144" t="str">
        <f>IF(AW67="","",VLOOKUP(AW67,'別紙１-１【記載例】シフト記号表（勤務時間帯）'!$C$6:$L$47,10,FALSE))</f>
        <v/>
      </c>
      <c r="AX68" s="145">
        <f>IF(AX67="","",VLOOKUP(AX67,'別紙１-１【記載例】シフト記号表（勤務時間帯）'!$C$6:$L$47,10,FALSE))</f>
        <v>7.9999999999999982</v>
      </c>
      <c r="AY68" s="143" t="str">
        <f>IF(AY67="","",VLOOKUP(AY67,'別紙１-１【記載例】シフト記号表（勤務時間帯）'!$C$6:$L$47,10,FALSE))</f>
        <v/>
      </c>
      <c r="AZ68" s="144" t="str">
        <f>IF(AZ67="","",VLOOKUP(AZ67,'別紙１-１【記載例】シフト記号表（勤務時間帯）'!$C$6:$L$47,10,FALSE))</f>
        <v/>
      </c>
      <c r="BA68" s="144" t="str">
        <f>IF(BA67="","",VLOOKUP(BA67,'別紙１-１【記載例】シフト記号表（勤務時間帯）'!$C$6:$L$47,10,FALSE))</f>
        <v/>
      </c>
      <c r="BB68" s="314">
        <f>IF($BE$3="４週",SUM(W68:AX68),IF($BE$3="暦月",SUM(W68:BA68),""))</f>
        <v>160</v>
      </c>
      <c r="BC68" s="315"/>
      <c r="BD68" s="316">
        <f>IF($BE$3="４週",BB68/4,IF($BE$3="暦月",(BB68/($BE$8/7)),""))</f>
        <v>40</v>
      </c>
      <c r="BE68" s="315"/>
      <c r="BF68" s="311"/>
      <c r="BG68" s="312"/>
      <c r="BH68" s="312"/>
      <c r="BI68" s="312"/>
      <c r="BJ68" s="313"/>
    </row>
    <row r="69" spans="2:62" ht="20.25" customHeight="1" x14ac:dyDescent="0.2">
      <c r="B69" s="317">
        <f>B67+1</f>
        <v>27</v>
      </c>
      <c r="C69" s="319" t="s">
        <v>185</v>
      </c>
      <c r="D69" s="320"/>
      <c r="E69" s="138"/>
      <c r="F69" s="139"/>
      <c r="G69" s="138"/>
      <c r="H69" s="139"/>
      <c r="I69" s="323" t="s">
        <v>147</v>
      </c>
      <c r="J69" s="324"/>
      <c r="K69" s="327" t="s">
        <v>148</v>
      </c>
      <c r="L69" s="328"/>
      <c r="M69" s="328"/>
      <c r="N69" s="320"/>
      <c r="O69" s="331" t="s">
        <v>195</v>
      </c>
      <c r="P69" s="332"/>
      <c r="Q69" s="332"/>
      <c r="R69" s="332"/>
      <c r="S69" s="333"/>
      <c r="T69" s="158" t="s">
        <v>150</v>
      </c>
      <c r="V69" s="159"/>
      <c r="W69" s="151" t="s">
        <v>172</v>
      </c>
      <c r="X69" s="152"/>
      <c r="Y69" s="152" t="s">
        <v>172</v>
      </c>
      <c r="Z69" s="152"/>
      <c r="AA69" s="152" t="s">
        <v>173</v>
      </c>
      <c r="AB69" s="152"/>
      <c r="AC69" s="153" t="s">
        <v>170</v>
      </c>
      <c r="AD69" s="151" t="s">
        <v>171</v>
      </c>
      <c r="AE69" s="152" t="s">
        <v>173</v>
      </c>
      <c r="AF69" s="152" t="s">
        <v>173</v>
      </c>
      <c r="AG69" s="152" t="s">
        <v>172</v>
      </c>
      <c r="AH69" s="152" t="s">
        <v>172</v>
      </c>
      <c r="AI69" s="152"/>
      <c r="AJ69" s="153" t="s">
        <v>173</v>
      </c>
      <c r="AK69" s="151" t="s">
        <v>170</v>
      </c>
      <c r="AL69" s="152" t="s">
        <v>171</v>
      </c>
      <c r="AM69" s="152" t="s">
        <v>172</v>
      </c>
      <c r="AN69" s="152"/>
      <c r="AO69" s="152" t="s">
        <v>173</v>
      </c>
      <c r="AP69" s="152" t="s">
        <v>173</v>
      </c>
      <c r="AQ69" s="153"/>
      <c r="AR69" s="151"/>
      <c r="AS69" s="152" t="s">
        <v>170</v>
      </c>
      <c r="AT69" s="152" t="s">
        <v>171</v>
      </c>
      <c r="AU69" s="152" t="s">
        <v>172</v>
      </c>
      <c r="AV69" s="152" t="s">
        <v>173</v>
      </c>
      <c r="AW69" s="152" t="s">
        <v>173</v>
      </c>
      <c r="AX69" s="153"/>
      <c r="AY69" s="151"/>
      <c r="AZ69" s="152"/>
      <c r="BA69" s="154"/>
      <c r="BB69" s="334"/>
      <c r="BC69" s="335"/>
      <c r="BD69" s="347"/>
      <c r="BE69" s="348"/>
      <c r="BF69" s="349"/>
      <c r="BG69" s="350"/>
      <c r="BH69" s="350"/>
      <c r="BI69" s="350"/>
      <c r="BJ69" s="351"/>
    </row>
    <row r="70" spans="2:62" ht="20.25" customHeight="1" x14ac:dyDescent="0.2">
      <c r="B70" s="318"/>
      <c r="C70" s="321"/>
      <c r="D70" s="322"/>
      <c r="E70" s="138"/>
      <c r="F70" s="139" t="str">
        <f>C69</f>
        <v>介護職員</v>
      </c>
      <c r="G70" s="138"/>
      <c r="H70" s="139" t="str">
        <f>I69</f>
        <v>A</v>
      </c>
      <c r="I70" s="325"/>
      <c r="J70" s="326"/>
      <c r="K70" s="329"/>
      <c r="L70" s="330"/>
      <c r="M70" s="330"/>
      <c r="N70" s="322"/>
      <c r="O70" s="331"/>
      <c r="P70" s="332"/>
      <c r="Q70" s="332"/>
      <c r="R70" s="332"/>
      <c r="S70" s="333"/>
      <c r="T70" s="155" t="s">
        <v>153</v>
      </c>
      <c r="U70" s="156"/>
      <c r="V70" s="157"/>
      <c r="W70" s="143">
        <f>IF(W69="","",VLOOKUP(W69,'別紙１-１【記載例】シフト記号表（勤務時間帯）'!$C$6:$L$47,10,FALSE))</f>
        <v>7.9999999999999982</v>
      </c>
      <c r="X70" s="144" t="str">
        <f>IF(X69="","",VLOOKUP(X69,'別紙１-１【記載例】シフト記号表（勤務時間帯）'!$C$6:$L$47,10,FALSE))</f>
        <v/>
      </c>
      <c r="Y70" s="144">
        <f>IF(Y69="","",VLOOKUP(Y69,'別紙１-１【記載例】シフト記号表（勤務時間帯）'!$C$6:$L$47,10,FALSE))</f>
        <v>7.9999999999999982</v>
      </c>
      <c r="Z70" s="144" t="str">
        <f>IF(Z69="","",VLOOKUP(Z69,'別紙１-１【記載例】シフト記号表（勤務時間帯）'!$C$6:$L$47,10,FALSE))</f>
        <v/>
      </c>
      <c r="AA70" s="144">
        <f>IF(AA69="","",VLOOKUP(AA69,'別紙１-１【記載例】シフト記号表（勤務時間帯）'!$C$6:$L$47,10,FALSE))</f>
        <v>8</v>
      </c>
      <c r="AB70" s="144" t="str">
        <f>IF(AB69="","",VLOOKUP(AB69,'別紙１-１【記載例】シフト記号表（勤務時間帯）'!$C$6:$L$47,10,FALSE))</f>
        <v/>
      </c>
      <c r="AC70" s="145">
        <f>IF(AC69="","",VLOOKUP(AC69,'別紙１-１【記載例】シフト記号表（勤務時間帯）'!$C$6:$L$47,10,FALSE))</f>
        <v>8</v>
      </c>
      <c r="AD70" s="143">
        <f>IF(AD69="","",VLOOKUP(AD69,'別紙１-１【記載例】シフト記号表（勤務時間帯）'!$C$6:$L$47,10,FALSE))</f>
        <v>8</v>
      </c>
      <c r="AE70" s="144">
        <f>IF(AE69="","",VLOOKUP(AE69,'別紙１-１【記載例】シフト記号表（勤務時間帯）'!$C$6:$L$47,10,FALSE))</f>
        <v>8</v>
      </c>
      <c r="AF70" s="144">
        <f>IF(AF69="","",VLOOKUP(AF69,'別紙１-１【記載例】シフト記号表（勤務時間帯）'!$C$6:$L$47,10,FALSE))</f>
        <v>8</v>
      </c>
      <c r="AG70" s="144">
        <f>IF(AG69="","",VLOOKUP(AG69,'別紙１-１【記載例】シフト記号表（勤務時間帯）'!$C$6:$L$47,10,FALSE))</f>
        <v>7.9999999999999982</v>
      </c>
      <c r="AH70" s="144">
        <f>IF(AH69="","",VLOOKUP(AH69,'別紙１-１【記載例】シフト記号表（勤務時間帯）'!$C$6:$L$47,10,FALSE))</f>
        <v>7.9999999999999982</v>
      </c>
      <c r="AI70" s="144" t="str">
        <f>IF(AI69="","",VLOOKUP(AI69,'別紙１-１【記載例】シフト記号表（勤務時間帯）'!$C$6:$L$47,10,FALSE))</f>
        <v/>
      </c>
      <c r="AJ70" s="145">
        <f>IF(AJ69="","",VLOOKUP(AJ69,'別紙１-１【記載例】シフト記号表（勤務時間帯）'!$C$6:$L$47,10,FALSE))</f>
        <v>8</v>
      </c>
      <c r="AK70" s="143">
        <f>IF(AK69="","",VLOOKUP(AK69,'別紙１-１【記載例】シフト記号表（勤務時間帯）'!$C$6:$L$47,10,FALSE))</f>
        <v>8</v>
      </c>
      <c r="AL70" s="144">
        <f>IF(AL69="","",VLOOKUP(AL69,'別紙１-１【記載例】シフト記号表（勤務時間帯）'!$C$6:$L$47,10,FALSE))</f>
        <v>8</v>
      </c>
      <c r="AM70" s="144">
        <f>IF(AM69="","",VLOOKUP(AM69,'別紙１-１【記載例】シフト記号表（勤務時間帯）'!$C$6:$L$47,10,FALSE))</f>
        <v>7.9999999999999982</v>
      </c>
      <c r="AN70" s="144" t="str">
        <f>IF(AN69="","",VLOOKUP(AN69,'別紙１-１【記載例】シフト記号表（勤務時間帯）'!$C$6:$L$47,10,FALSE))</f>
        <v/>
      </c>
      <c r="AO70" s="144">
        <f>IF(AO69="","",VLOOKUP(AO69,'別紙１-１【記載例】シフト記号表（勤務時間帯）'!$C$6:$L$47,10,FALSE))</f>
        <v>8</v>
      </c>
      <c r="AP70" s="144">
        <f>IF(AP69="","",VLOOKUP(AP69,'別紙１-１【記載例】シフト記号表（勤務時間帯）'!$C$6:$L$47,10,FALSE))</f>
        <v>8</v>
      </c>
      <c r="AQ70" s="145" t="str">
        <f>IF(AQ69="","",VLOOKUP(AQ69,'別紙１-１【記載例】シフト記号表（勤務時間帯）'!$C$6:$L$47,10,FALSE))</f>
        <v/>
      </c>
      <c r="AR70" s="143" t="str">
        <f>IF(AR69="","",VLOOKUP(AR69,'別紙１-１【記載例】シフト記号表（勤務時間帯）'!$C$6:$L$47,10,FALSE))</f>
        <v/>
      </c>
      <c r="AS70" s="144">
        <f>IF(AS69="","",VLOOKUP(AS69,'別紙１-１【記載例】シフト記号表（勤務時間帯）'!$C$6:$L$47,10,FALSE))</f>
        <v>8</v>
      </c>
      <c r="AT70" s="144">
        <f>IF(AT69="","",VLOOKUP(AT69,'別紙１-１【記載例】シフト記号表（勤務時間帯）'!$C$6:$L$47,10,FALSE))</f>
        <v>8</v>
      </c>
      <c r="AU70" s="144">
        <f>IF(AU69="","",VLOOKUP(AU69,'別紙１-１【記載例】シフト記号表（勤務時間帯）'!$C$6:$L$47,10,FALSE))</f>
        <v>7.9999999999999982</v>
      </c>
      <c r="AV70" s="144">
        <f>IF(AV69="","",VLOOKUP(AV69,'別紙１-１【記載例】シフト記号表（勤務時間帯）'!$C$6:$L$47,10,FALSE))</f>
        <v>8</v>
      </c>
      <c r="AW70" s="144">
        <f>IF(AW69="","",VLOOKUP(AW69,'別紙１-１【記載例】シフト記号表（勤務時間帯）'!$C$6:$L$47,10,FALSE))</f>
        <v>8</v>
      </c>
      <c r="AX70" s="145" t="str">
        <f>IF(AX69="","",VLOOKUP(AX69,'別紙１-１【記載例】シフト記号表（勤務時間帯）'!$C$6:$L$47,10,FALSE))</f>
        <v/>
      </c>
      <c r="AY70" s="143" t="str">
        <f>IF(AY69="","",VLOOKUP(AY69,'別紙１-１【記載例】シフト記号表（勤務時間帯）'!$C$6:$L$47,10,FALSE))</f>
        <v/>
      </c>
      <c r="AZ70" s="144" t="str">
        <f>IF(AZ69="","",VLOOKUP(AZ69,'別紙１-１【記載例】シフト記号表（勤務時間帯）'!$C$6:$L$47,10,FALSE))</f>
        <v/>
      </c>
      <c r="BA70" s="144" t="str">
        <f>IF(BA69="","",VLOOKUP(BA69,'別紙１-１【記載例】シフト記号表（勤務時間帯）'!$C$6:$L$47,10,FALSE))</f>
        <v/>
      </c>
      <c r="BB70" s="314">
        <f>IF($BE$3="４週",SUM(W70:AX70),IF($BE$3="暦月",SUM(W70:BA70),""))</f>
        <v>160</v>
      </c>
      <c r="BC70" s="315"/>
      <c r="BD70" s="316">
        <f>IF($BE$3="４週",BB70/4,IF($BE$3="暦月",(BB70/($BE$8/7)),""))</f>
        <v>40</v>
      </c>
      <c r="BE70" s="315"/>
      <c r="BF70" s="311"/>
      <c r="BG70" s="312"/>
      <c r="BH70" s="312"/>
      <c r="BI70" s="312"/>
      <c r="BJ70" s="313"/>
    </row>
    <row r="71" spans="2:62" ht="20.25" customHeight="1" x14ac:dyDescent="0.2">
      <c r="B71" s="317">
        <f>B69+1</f>
        <v>28</v>
      </c>
      <c r="C71" s="319" t="s">
        <v>185</v>
      </c>
      <c r="D71" s="320"/>
      <c r="E71" s="138"/>
      <c r="F71" s="139"/>
      <c r="G71" s="138"/>
      <c r="H71" s="139"/>
      <c r="I71" s="323" t="s">
        <v>147</v>
      </c>
      <c r="J71" s="324"/>
      <c r="K71" s="327" t="s">
        <v>148</v>
      </c>
      <c r="L71" s="328"/>
      <c r="M71" s="328"/>
      <c r="N71" s="320"/>
      <c r="O71" s="331" t="s">
        <v>196</v>
      </c>
      <c r="P71" s="332"/>
      <c r="Q71" s="332"/>
      <c r="R71" s="332"/>
      <c r="S71" s="333"/>
      <c r="T71" s="158" t="s">
        <v>150</v>
      </c>
      <c r="V71" s="159"/>
      <c r="W71" s="151" t="s">
        <v>184</v>
      </c>
      <c r="X71" s="152"/>
      <c r="Y71" s="152" t="s">
        <v>173</v>
      </c>
      <c r="Z71" s="152" t="s">
        <v>172</v>
      </c>
      <c r="AA71" s="152" t="s">
        <v>172</v>
      </c>
      <c r="AB71" s="152" t="s">
        <v>172</v>
      </c>
      <c r="AC71" s="153"/>
      <c r="AD71" s="151" t="s">
        <v>170</v>
      </c>
      <c r="AE71" s="152" t="s">
        <v>171</v>
      </c>
      <c r="AF71" s="152" t="s">
        <v>172</v>
      </c>
      <c r="AG71" s="152"/>
      <c r="AH71" s="152" t="s">
        <v>173</v>
      </c>
      <c r="AI71" s="152" t="s">
        <v>173</v>
      </c>
      <c r="AJ71" s="153"/>
      <c r="AK71" s="151"/>
      <c r="AL71" s="152" t="s">
        <v>170</v>
      </c>
      <c r="AM71" s="152" t="s">
        <v>171</v>
      </c>
      <c r="AN71" s="152" t="s">
        <v>172</v>
      </c>
      <c r="AO71" s="152"/>
      <c r="AP71" s="152" t="s">
        <v>173</v>
      </c>
      <c r="AQ71" s="153" t="s">
        <v>173</v>
      </c>
      <c r="AR71" s="151" t="s">
        <v>173</v>
      </c>
      <c r="AS71" s="152"/>
      <c r="AT71" s="152" t="s">
        <v>170</v>
      </c>
      <c r="AU71" s="152" t="s">
        <v>171</v>
      </c>
      <c r="AV71" s="152" t="s">
        <v>172</v>
      </c>
      <c r="AW71" s="152"/>
      <c r="AX71" s="153" t="s">
        <v>173</v>
      </c>
      <c r="AY71" s="151"/>
      <c r="AZ71" s="152"/>
      <c r="BA71" s="154"/>
      <c r="BB71" s="334"/>
      <c r="BC71" s="335"/>
      <c r="BD71" s="347"/>
      <c r="BE71" s="348"/>
      <c r="BF71" s="349"/>
      <c r="BG71" s="350"/>
      <c r="BH71" s="350"/>
      <c r="BI71" s="350"/>
      <c r="BJ71" s="351"/>
    </row>
    <row r="72" spans="2:62" ht="20.25" customHeight="1" x14ac:dyDescent="0.2">
      <c r="B72" s="318"/>
      <c r="C72" s="321"/>
      <c r="D72" s="322"/>
      <c r="E72" s="138"/>
      <c r="F72" s="139" t="str">
        <f>C71</f>
        <v>介護職員</v>
      </c>
      <c r="G72" s="138"/>
      <c r="H72" s="139" t="str">
        <f>I71</f>
        <v>A</v>
      </c>
      <c r="I72" s="325"/>
      <c r="J72" s="326"/>
      <c r="K72" s="329"/>
      <c r="L72" s="330"/>
      <c r="M72" s="330"/>
      <c r="N72" s="322"/>
      <c r="O72" s="331"/>
      <c r="P72" s="332"/>
      <c r="Q72" s="332"/>
      <c r="R72" s="332"/>
      <c r="S72" s="333"/>
      <c r="T72" s="155" t="s">
        <v>153</v>
      </c>
      <c r="U72" s="156"/>
      <c r="V72" s="157"/>
      <c r="W72" s="143">
        <f>IF(W71="","",VLOOKUP(W71,'別紙１-１【記載例】シフト記号表（勤務時間帯）'!$C$6:$L$47,10,FALSE))</f>
        <v>8</v>
      </c>
      <c r="X72" s="144" t="str">
        <f>IF(X71="","",VLOOKUP(X71,'別紙１-１【記載例】シフト記号表（勤務時間帯）'!$C$6:$L$47,10,FALSE))</f>
        <v/>
      </c>
      <c r="Y72" s="144">
        <f>IF(Y71="","",VLOOKUP(Y71,'別紙１-１【記載例】シフト記号表（勤務時間帯）'!$C$6:$L$47,10,FALSE))</f>
        <v>8</v>
      </c>
      <c r="Z72" s="144">
        <f>IF(Z71="","",VLOOKUP(Z71,'別紙１-１【記載例】シフト記号表（勤務時間帯）'!$C$6:$L$47,10,FALSE))</f>
        <v>7.9999999999999982</v>
      </c>
      <c r="AA72" s="144">
        <f>IF(AA71="","",VLOOKUP(AA71,'別紙１-１【記載例】シフト記号表（勤務時間帯）'!$C$6:$L$47,10,FALSE))</f>
        <v>7.9999999999999982</v>
      </c>
      <c r="AB72" s="144">
        <f>IF(AB71="","",VLOOKUP(AB71,'別紙１-１【記載例】シフト記号表（勤務時間帯）'!$C$6:$L$47,10,FALSE))</f>
        <v>7.9999999999999982</v>
      </c>
      <c r="AC72" s="145" t="str">
        <f>IF(AC71="","",VLOOKUP(AC71,'別紙１-１【記載例】シフト記号表（勤務時間帯）'!$C$6:$L$47,10,FALSE))</f>
        <v/>
      </c>
      <c r="AD72" s="143">
        <f>IF(AD71="","",VLOOKUP(AD71,'別紙１-１【記載例】シフト記号表（勤務時間帯）'!$C$6:$L$47,10,FALSE))</f>
        <v>8</v>
      </c>
      <c r="AE72" s="144">
        <f>IF(AE71="","",VLOOKUP(AE71,'別紙１-１【記載例】シフト記号表（勤務時間帯）'!$C$6:$L$47,10,FALSE))</f>
        <v>8</v>
      </c>
      <c r="AF72" s="144">
        <f>IF(AF71="","",VLOOKUP(AF71,'別紙１-１【記載例】シフト記号表（勤務時間帯）'!$C$6:$L$47,10,FALSE))</f>
        <v>7.9999999999999982</v>
      </c>
      <c r="AG72" s="144" t="str">
        <f>IF(AG71="","",VLOOKUP(AG71,'別紙１-１【記載例】シフト記号表（勤務時間帯）'!$C$6:$L$47,10,FALSE))</f>
        <v/>
      </c>
      <c r="AH72" s="144">
        <f>IF(AH71="","",VLOOKUP(AH71,'別紙１-１【記載例】シフト記号表（勤務時間帯）'!$C$6:$L$47,10,FALSE))</f>
        <v>8</v>
      </c>
      <c r="AI72" s="144">
        <f>IF(AI71="","",VLOOKUP(AI71,'別紙１-１【記載例】シフト記号表（勤務時間帯）'!$C$6:$L$47,10,FALSE))</f>
        <v>8</v>
      </c>
      <c r="AJ72" s="145" t="str">
        <f>IF(AJ71="","",VLOOKUP(AJ71,'別紙１-１【記載例】シフト記号表（勤務時間帯）'!$C$6:$L$47,10,FALSE))</f>
        <v/>
      </c>
      <c r="AK72" s="143" t="str">
        <f>IF(AK71="","",VLOOKUP(AK71,'別紙１-１【記載例】シフト記号表（勤務時間帯）'!$C$6:$L$47,10,FALSE))</f>
        <v/>
      </c>
      <c r="AL72" s="144">
        <f>IF(AL71="","",VLOOKUP(AL71,'別紙１-１【記載例】シフト記号表（勤務時間帯）'!$C$6:$L$47,10,FALSE))</f>
        <v>8</v>
      </c>
      <c r="AM72" s="144">
        <f>IF(AM71="","",VLOOKUP(AM71,'別紙１-１【記載例】シフト記号表（勤務時間帯）'!$C$6:$L$47,10,FALSE))</f>
        <v>8</v>
      </c>
      <c r="AN72" s="144">
        <f>IF(AN71="","",VLOOKUP(AN71,'別紙１-１【記載例】シフト記号表（勤務時間帯）'!$C$6:$L$47,10,FALSE))</f>
        <v>7.9999999999999982</v>
      </c>
      <c r="AO72" s="144" t="str">
        <f>IF(AO71="","",VLOOKUP(AO71,'別紙１-１【記載例】シフト記号表（勤務時間帯）'!$C$6:$L$47,10,FALSE))</f>
        <v/>
      </c>
      <c r="AP72" s="144">
        <f>IF(AP71="","",VLOOKUP(AP71,'別紙１-１【記載例】シフト記号表（勤務時間帯）'!$C$6:$L$47,10,FALSE))</f>
        <v>8</v>
      </c>
      <c r="AQ72" s="145">
        <f>IF(AQ71="","",VLOOKUP(AQ71,'別紙１-１【記載例】シフト記号表（勤務時間帯）'!$C$6:$L$47,10,FALSE))</f>
        <v>8</v>
      </c>
      <c r="AR72" s="143">
        <f>IF(AR71="","",VLOOKUP(AR71,'別紙１-１【記載例】シフト記号表（勤務時間帯）'!$C$6:$L$47,10,FALSE))</f>
        <v>8</v>
      </c>
      <c r="AS72" s="144" t="str">
        <f>IF(AS71="","",VLOOKUP(AS71,'別紙１-１【記載例】シフト記号表（勤務時間帯）'!$C$6:$L$47,10,FALSE))</f>
        <v/>
      </c>
      <c r="AT72" s="144">
        <f>IF(AT71="","",VLOOKUP(AT71,'別紙１-１【記載例】シフト記号表（勤務時間帯）'!$C$6:$L$47,10,FALSE))</f>
        <v>8</v>
      </c>
      <c r="AU72" s="144">
        <f>IF(AU71="","",VLOOKUP(AU71,'別紙１-１【記載例】シフト記号表（勤務時間帯）'!$C$6:$L$47,10,FALSE))</f>
        <v>8</v>
      </c>
      <c r="AV72" s="144">
        <f>IF(AV71="","",VLOOKUP(AV71,'別紙１-１【記載例】シフト記号表（勤務時間帯）'!$C$6:$L$47,10,FALSE))</f>
        <v>7.9999999999999982</v>
      </c>
      <c r="AW72" s="144" t="str">
        <f>IF(AW71="","",VLOOKUP(AW71,'別紙１-１【記載例】シフト記号表（勤務時間帯）'!$C$6:$L$47,10,FALSE))</f>
        <v/>
      </c>
      <c r="AX72" s="145">
        <f>IF(AX71="","",VLOOKUP(AX71,'別紙１-１【記載例】シフト記号表（勤務時間帯）'!$C$6:$L$47,10,FALSE))</f>
        <v>8</v>
      </c>
      <c r="AY72" s="143" t="str">
        <f>IF(AY71="","",VLOOKUP(AY71,'別紙１-１【記載例】シフト記号表（勤務時間帯）'!$C$6:$L$47,10,FALSE))</f>
        <v/>
      </c>
      <c r="AZ72" s="144" t="str">
        <f>IF(AZ71="","",VLOOKUP(AZ71,'別紙１-１【記載例】シフト記号表（勤務時間帯）'!$C$6:$L$47,10,FALSE))</f>
        <v/>
      </c>
      <c r="BA72" s="144" t="str">
        <f>IF(BA71="","",VLOOKUP(BA71,'別紙１-１【記載例】シフト記号表（勤務時間帯）'!$C$6:$L$47,10,FALSE))</f>
        <v/>
      </c>
      <c r="BB72" s="314">
        <f>IF($BE$3="４週",SUM(W72:AX72),IF($BE$3="暦月",SUM(W72:BA72),""))</f>
        <v>160</v>
      </c>
      <c r="BC72" s="315"/>
      <c r="BD72" s="316">
        <f>IF($BE$3="４週",BB72/4,IF($BE$3="暦月",(BB72/($BE$8/7)),""))</f>
        <v>40</v>
      </c>
      <c r="BE72" s="315"/>
      <c r="BF72" s="311"/>
      <c r="BG72" s="312"/>
      <c r="BH72" s="312"/>
      <c r="BI72" s="312"/>
      <c r="BJ72" s="313"/>
    </row>
    <row r="73" spans="2:62" ht="20.25" customHeight="1" x14ac:dyDescent="0.2">
      <c r="B73" s="317">
        <f>B71+1</f>
        <v>29</v>
      </c>
      <c r="C73" s="319"/>
      <c r="D73" s="320"/>
      <c r="E73" s="138"/>
      <c r="F73" s="139"/>
      <c r="G73" s="138"/>
      <c r="H73" s="139"/>
      <c r="I73" s="323"/>
      <c r="J73" s="324"/>
      <c r="K73" s="327"/>
      <c r="L73" s="328"/>
      <c r="M73" s="328"/>
      <c r="N73" s="320"/>
      <c r="O73" s="331"/>
      <c r="P73" s="332"/>
      <c r="Q73" s="332"/>
      <c r="R73" s="332"/>
      <c r="S73" s="333"/>
      <c r="T73" s="158" t="s">
        <v>150</v>
      </c>
      <c r="V73" s="159"/>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2"/>
      <c r="AU73" s="152"/>
      <c r="AV73" s="152"/>
      <c r="AW73" s="152"/>
      <c r="AX73" s="153"/>
      <c r="AY73" s="151"/>
      <c r="AZ73" s="152"/>
      <c r="BA73" s="154"/>
      <c r="BB73" s="334"/>
      <c r="BC73" s="335"/>
      <c r="BD73" s="347"/>
      <c r="BE73" s="348"/>
      <c r="BF73" s="349"/>
      <c r="BG73" s="350"/>
      <c r="BH73" s="350"/>
      <c r="BI73" s="350"/>
      <c r="BJ73" s="351"/>
    </row>
    <row r="74" spans="2:62" ht="20.25" customHeight="1" x14ac:dyDescent="0.2">
      <c r="B74" s="318"/>
      <c r="C74" s="358"/>
      <c r="D74" s="359"/>
      <c r="E74" s="160"/>
      <c r="F74" s="161">
        <f>C73</f>
        <v>0</v>
      </c>
      <c r="G74" s="160"/>
      <c r="H74" s="161">
        <f>I73</f>
        <v>0</v>
      </c>
      <c r="I74" s="360"/>
      <c r="J74" s="361"/>
      <c r="K74" s="362"/>
      <c r="L74" s="363"/>
      <c r="M74" s="363"/>
      <c r="N74" s="359"/>
      <c r="O74" s="331"/>
      <c r="P74" s="332"/>
      <c r="Q74" s="332"/>
      <c r="R74" s="332"/>
      <c r="S74" s="333"/>
      <c r="T74" s="155" t="s">
        <v>153</v>
      </c>
      <c r="U74" s="156"/>
      <c r="V74" s="157"/>
      <c r="W74" s="143" t="str">
        <f>IF(W73="","",VLOOKUP(W73,'別紙１-１【記載例】シフト記号表（勤務時間帯）'!$C$6:$L$47,10,FALSE))</f>
        <v/>
      </c>
      <c r="X74" s="144" t="str">
        <f>IF(X73="","",VLOOKUP(X73,'別紙１-１【記載例】シフト記号表（勤務時間帯）'!$C$6:$L$47,10,FALSE))</f>
        <v/>
      </c>
      <c r="Y74" s="144" t="str">
        <f>IF(Y73="","",VLOOKUP(Y73,'別紙１-１【記載例】シフト記号表（勤務時間帯）'!$C$6:$L$47,10,FALSE))</f>
        <v/>
      </c>
      <c r="Z74" s="144" t="str">
        <f>IF(Z73="","",VLOOKUP(Z73,'別紙１-１【記載例】シフト記号表（勤務時間帯）'!$C$6:$L$47,10,FALSE))</f>
        <v/>
      </c>
      <c r="AA74" s="144" t="str">
        <f>IF(AA73="","",VLOOKUP(AA73,'別紙１-１【記載例】シフト記号表（勤務時間帯）'!$C$6:$L$47,10,FALSE))</f>
        <v/>
      </c>
      <c r="AB74" s="144" t="str">
        <f>IF(AB73="","",VLOOKUP(AB73,'別紙１-１【記載例】シフト記号表（勤務時間帯）'!$C$6:$L$47,10,FALSE))</f>
        <v/>
      </c>
      <c r="AC74" s="145" t="str">
        <f>IF(AC73="","",VLOOKUP(AC73,'別紙１-１【記載例】シフト記号表（勤務時間帯）'!$C$6:$L$47,10,FALSE))</f>
        <v/>
      </c>
      <c r="AD74" s="143" t="str">
        <f>IF(AD73="","",VLOOKUP(AD73,'別紙１-１【記載例】シフト記号表（勤務時間帯）'!$C$6:$L$47,10,FALSE))</f>
        <v/>
      </c>
      <c r="AE74" s="144" t="str">
        <f>IF(AE73="","",VLOOKUP(AE73,'別紙１-１【記載例】シフト記号表（勤務時間帯）'!$C$6:$L$47,10,FALSE))</f>
        <v/>
      </c>
      <c r="AF74" s="144" t="str">
        <f>IF(AF73="","",VLOOKUP(AF73,'別紙１-１【記載例】シフト記号表（勤務時間帯）'!$C$6:$L$47,10,FALSE))</f>
        <v/>
      </c>
      <c r="AG74" s="144" t="str">
        <f>IF(AG73="","",VLOOKUP(AG73,'別紙１-１【記載例】シフト記号表（勤務時間帯）'!$C$6:$L$47,10,FALSE))</f>
        <v/>
      </c>
      <c r="AH74" s="144" t="str">
        <f>IF(AH73="","",VLOOKUP(AH73,'別紙１-１【記載例】シフト記号表（勤務時間帯）'!$C$6:$L$47,10,FALSE))</f>
        <v/>
      </c>
      <c r="AI74" s="144" t="str">
        <f>IF(AI73="","",VLOOKUP(AI73,'別紙１-１【記載例】シフト記号表（勤務時間帯）'!$C$6:$L$47,10,FALSE))</f>
        <v/>
      </c>
      <c r="AJ74" s="145" t="str">
        <f>IF(AJ73="","",VLOOKUP(AJ73,'別紙１-１【記載例】シフト記号表（勤務時間帯）'!$C$6:$L$47,10,FALSE))</f>
        <v/>
      </c>
      <c r="AK74" s="143" t="str">
        <f>IF(AK73="","",VLOOKUP(AK73,'別紙１-１【記載例】シフト記号表（勤務時間帯）'!$C$6:$L$47,10,FALSE))</f>
        <v/>
      </c>
      <c r="AL74" s="144" t="str">
        <f>IF(AL73="","",VLOOKUP(AL73,'別紙１-１【記載例】シフト記号表（勤務時間帯）'!$C$6:$L$47,10,FALSE))</f>
        <v/>
      </c>
      <c r="AM74" s="144" t="str">
        <f>IF(AM73="","",VLOOKUP(AM73,'別紙１-１【記載例】シフト記号表（勤務時間帯）'!$C$6:$L$47,10,FALSE))</f>
        <v/>
      </c>
      <c r="AN74" s="144" t="str">
        <f>IF(AN73="","",VLOOKUP(AN73,'別紙１-１【記載例】シフト記号表（勤務時間帯）'!$C$6:$L$47,10,FALSE))</f>
        <v/>
      </c>
      <c r="AO74" s="144" t="str">
        <f>IF(AO73="","",VLOOKUP(AO73,'別紙１-１【記載例】シフト記号表（勤務時間帯）'!$C$6:$L$47,10,FALSE))</f>
        <v/>
      </c>
      <c r="AP74" s="144" t="str">
        <f>IF(AP73="","",VLOOKUP(AP73,'別紙１-１【記載例】シフト記号表（勤務時間帯）'!$C$6:$L$47,10,FALSE))</f>
        <v/>
      </c>
      <c r="AQ74" s="145" t="str">
        <f>IF(AQ73="","",VLOOKUP(AQ73,'別紙１-１【記載例】シフト記号表（勤務時間帯）'!$C$6:$L$47,10,FALSE))</f>
        <v/>
      </c>
      <c r="AR74" s="143" t="str">
        <f>IF(AR73="","",VLOOKUP(AR73,'別紙１-１【記載例】シフト記号表（勤務時間帯）'!$C$6:$L$47,10,FALSE))</f>
        <v/>
      </c>
      <c r="AS74" s="144" t="str">
        <f>IF(AS73="","",VLOOKUP(AS73,'別紙１-１【記載例】シフト記号表（勤務時間帯）'!$C$6:$L$47,10,FALSE))</f>
        <v/>
      </c>
      <c r="AT74" s="144" t="str">
        <f>IF(AT73="","",VLOOKUP(AT73,'別紙１-１【記載例】シフト記号表（勤務時間帯）'!$C$6:$L$47,10,FALSE))</f>
        <v/>
      </c>
      <c r="AU74" s="144" t="str">
        <f>IF(AU73="","",VLOOKUP(AU73,'別紙１-１【記載例】シフト記号表（勤務時間帯）'!$C$6:$L$47,10,FALSE))</f>
        <v/>
      </c>
      <c r="AV74" s="144" t="str">
        <f>IF(AV73="","",VLOOKUP(AV73,'別紙１-１【記載例】シフト記号表（勤務時間帯）'!$C$6:$L$47,10,FALSE))</f>
        <v/>
      </c>
      <c r="AW74" s="144" t="str">
        <f>IF(AW73="","",VLOOKUP(AW73,'別紙１-１【記載例】シフト記号表（勤務時間帯）'!$C$6:$L$47,10,FALSE))</f>
        <v/>
      </c>
      <c r="AX74" s="145" t="str">
        <f>IF(AX73="","",VLOOKUP(AX73,'別紙１-１【記載例】シフト記号表（勤務時間帯）'!$C$6:$L$47,10,FALSE))</f>
        <v/>
      </c>
      <c r="AY74" s="143" t="str">
        <f>IF(AY73="","",VLOOKUP(AY73,'別紙１-１【記載例】シフト記号表（勤務時間帯）'!$C$6:$L$47,10,FALSE))</f>
        <v/>
      </c>
      <c r="AZ74" s="144" t="str">
        <f>IF(AZ73="","",VLOOKUP(AZ73,'別紙１-１【記載例】シフト記号表（勤務時間帯）'!$C$6:$L$47,10,FALSE))</f>
        <v/>
      </c>
      <c r="BA74" s="144" t="str">
        <f>IF(BA73="","",VLOOKUP(BA73,'別紙１-１【記載例】シフト記号表（勤務時間帯）'!$C$6:$L$47,10,FALSE))</f>
        <v/>
      </c>
      <c r="BB74" s="367">
        <f>IF($BE$3="４週",SUM(W74:AX74),IF($BE$3="暦月",SUM(W74:BA74),""))</f>
        <v>0</v>
      </c>
      <c r="BC74" s="368"/>
      <c r="BD74" s="369">
        <f>IF($BE$3="４週",BB74/4,IF($BE$3="暦月",(BB74/($BE$8/7)),""))</f>
        <v>0</v>
      </c>
      <c r="BE74" s="368"/>
      <c r="BF74" s="364"/>
      <c r="BG74" s="365"/>
      <c r="BH74" s="365"/>
      <c r="BI74" s="365"/>
      <c r="BJ74" s="366"/>
    </row>
    <row r="75" spans="2:62" ht="20.25" customHeight="1" x14ac:dyDescent="0.2">
      <c r="B75" s="317">
        <f>B73+1</f>
        <v>30</v>
      </c>
      <c r="C75" s="319"/>
      <c r="D75" s="320"/>
      <c r="E75" s="146"/>
      <c r="F75" s="147"/>
      <c r="G75" s="146"/>
      <c r="H75" s="147"/>
      <c r="I75" s="323"/>
      <c r="J75" s="324"/>
      <c r="K75" s="327"/>
      <c r="L75" s="328"/>
      <c r="M75" s="328"/>
      <c r="N75" s="320"/>
      <c r="O75" s="331"/>
      <c r="P75" s="332"/>
      <c r="Q75" s="332"/>
      <c r="R75" s="332"/>
      <c r="S75" s="333"/>
      <c r="T75" s="162" t="s">
        <v>150</v>
      </c>
      <c r="U75" s="163"/>
      <c r="V75" s="164"/>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2"/>
      <c r="AU75" s="152"/>
      <c r="AV75" s="152"/>
      <c r="AW75" s="152"/>
      <c r="AX75" s="153"/>
      <c r="AY75" s="151"/>
      <c r="AZ75" s="152"/>
      <c r="BA75" s="154"/>
      <c r="BB75" s="334"/>
      <c r="BC75" s="335"/>
      <c r="BD75" s="347"/>
      <c r="BE75" s="348"/>
      <c r="BF75" s="349"/>
      <c r="BG75" s="350"/>
      <c r="BH75" s="350"/>
      <c r="BI75" s="350"/>
      <c r="BJ75" s="351"/>
    </row>
    <row r="76" spans="2:62" ht="20.25" customHeight="1" thickBot="1" x14ac:dyDescent="0.25">
      <c r="B76" s="371"/>
      <c r="C76" s="372"/>
      <c r="D76" s="373"/>
      <c r="E76" s="165"/>
      <c r="F76" s="166">
        <f>C76</f>
        <v>0</v>
      </c>
      <c r="G76" s="165"/>
      <c r="H76" s="166">
        <f>I76</f>
        <v>0</v>
      </c>
      <c r="I76" s="374"/>
      <c r="J76" s="375"/>
      <c r="K76" s="376"/>
      <c r="L76" s="377"/>
      <c r="M76" s="377"/>
      <c r="N76" s="373"/>
      <c r="O76" s="378"/>
      <c r="P76" s="379"/>
      <c r="Q76" s="379"/>
      <c r="R76" s="379"/>
      <c r="S76" s="380"/>
      <c r="T76" s="167" t="s">
        <v>153</v>
      </c>
      <c r="U76" s="168"/>
      <c r="V76" s="169"/>
      <c r="W76" s="170" t="str">
        <f>IF(W75="","",VLOOKUP(W75,'別紙１-１【記載例】シフト記号表（勤務時間帯）'!$C$6:$L$47,10,FALSE))</f>
        <v/>
      </c>
      <c r="X76" s="171" t="str">
        <f>IF(X75="","",VLOOKUP(X75,'別紙１-１【記載例】シフト記号表（勤務時間帯）'!$C$6:$L$47,10,FALSE))</f>
        <v/>
      </c>
      <c r="Y76" s="171" t="str">
        <f>IF(Y75="","",VLOOKUP(Y75,'別紙１-１【記載例】シフト記号表（勤務時間帯）'!$C$6:$L$47,10,FALSE))</f>
        <v/>
      </c>
      <c r="Z76" s="171" t="str">
        <f>IF(Z75="","",VLOOKUP(Z75,'別紙１-１【記載例】シフト記号表（勤務時間帯）'!$C$6:$L$47,10,FALSE))</f>
        <v/>
      </c>
      <c r="AA76" s="171" t="str">
        <f>IF(AA75="","",VLOOKUP(AA75,'別紙１-１【記載例】シフト記号表（勤務時間帯）'!$C$6:$L$47,10,FALSE))</f>
        <v/>
      </c>
      <c r="AB76" s="171" t="str">
        <f>IF(AB75="","",VLOOKUP(AB75,'別紙１-１【記載例】シフト記号表（勤務時間帯）'!$C$6:$L$47,10,FALSE))</f>
        <v/>
      </c>
      <c r="AC76" s="172" t="str">
        <f>IF(AC75="","",VLOOKUP(AC75,'別紙１-１【記載例】シフト記号表（勤務時間帯）'!$C$6:$L$47,10,FALSE))</f>
        <v/>
      </c>
      <c r="AD76" s="170" t="str">
        <f>IF(AD75="","",VLOOKUP(AD75,'別紙１-１【記載例】シフト記号表（勤務時間帯）'!$C$6:$L$47,10,FALSE))</f>
        <v/>
      </c>
      <c r="AE76" s="171" t="str">
        <f>IF(AE75="","",VLOOKUP(AE75,'別紙１-１【記載例】シフト記号表（勤務時間帯）'!$C$6:$L$47,10,FALSE))</f>
        <v/>
      </c>
      <c r="AF76" s="171" t="str">
        <f>IF(AF75="","",VLOOKUP(AF75,'別紙１-１【記載例】シフト記号表（勤務時間帯）'!$C$6:$L$47,10,FALSE))</f>
        <v/>
      </c>
      <c r="AG76" s="171" t="str">
        <f>IF(AG75="","",VLOOKUP(AG75,'別紙１-１【記載例】シフト記号表（勤務時間帯）'!$C$6:$L$47,10,FALSE))</f>
        <v/>
      </c>
      <c r="AH76" s="171" t="str">
        <f>IF(AH75="","",VLOOKUP(AH75,'別紙１-１【記載例】シフト記号表（勤務時間帯）'!$C$6:$L$47,10,FALSE))</f>
        <v/>
      </c>
      <c r="AI76" s="171" t="str">
        <f>IF(AI75="","",VLOOKUP(AI75,'別紙１-１【記載例】シフト記号表（勤務時間帯）'!$C$6:$L$47,10,FALSE))</f>
        <v/>
      </c>
      <c r="AJ76" s="172" t="str">
        <f>IF(AJ75="","",VLOOKUP(AJ75,'別紙１-１【記載例】シフト記号表（勤務時間帯）'!$C$6:$L$47,10,FALSE))</f>
        <v/>
      </c>
      <c r="AK76" s="170" t="str">
        <f>IF(AK75="","",VLOOKUP(AK75,'別紙１-１【記載例】シフト記号表（勤務時間帯）'!$C$6:$L$47,10,FALSE))</f>
        <v/>
      </c>
      <c r="AL76" s="171" t="str">
        <f>IF(AL75="","",VLOOKUP(AL75,'別紙１-１【記載例】シフト記号表（勤務時間帯）'!$C$6:$L$47,10,FALSE))</f>
        <v/>
      </c>
      <c r="AM76" s="171" t="str">
        <f>IF(AM75="","",VLOOKUP(AM75,'別紙１-１【記載例】シフト記号表（勤務時間帯）'!$C$6:$L$47,10,FALSE))</f>
        <v/>
      </c>
      <c r="AN76" s="171" t="str">
        <f>IF(AN75="","",VLOOKUP(AN75,'別紙１-１【記載例】シフト記号表（勤務時間帯）'!$C$6:$L$47,10,FALSE))</f>
        <v/>
      </c>
      <c r="AO76" s="171" t="str">
        <f>IF(AO75="","",VLOOKUP(AO75,'別紙１-１【記載例】シフト記号表（勤務時間帯）'!$C$6:$L$47,10,FALSE))</f>
        <v/>
      </c>
      <c r="AP76" s="171" t="str">
        <f>IF(AP75="","",VLOOKUP(AP75,'別紙１-１【記載例】シフト記号表（勤務時間帯）'!$C$6:$L$47,10,FALSE))</f>
        <v/>
      </c>
      <c r="AQ76" s="172" t="str">
        <f>IF(AQ75="","",VLOOKUP(AQ75,'別紙１-１【記載例】シフト記号表（勤務時間帯）'!$C$6:$L$47,10,FALSE))</f>
        <v/>
      </c>
      <c r="AR76" s="170" t="str">
        <f>IF(AR75="","",VLOOKUP(AR75,'別紙１-１【記載例】シフト記号表（勤務時間帯）'!$C$6:$L$47,10,FALSE))</f>
        <v/>
      </c>
      <c r="AS76" s="171" t="str">
        <f>IF(AS75="","",VLOOKUP(AS75,'別紙１-１【記載例】シフト記号表（勤務時間帯）'!$C$6:$L$47,10,FALSE))</f>
        <v/>
      </c>
      <c r="AT76" s="171" t="str">
        <f>IF(AT75="","",VLOOKUP(AT75,'別紙１-１【記載例】シフト記号表（勤務時間帯）'!$C$6:$L$47,10,FALSE))</f>
        <v/>
      </c>
      <c r="AU76" s="171" t="str">
        <f>IF(AU75="","",VLOOKUP(AU75,'別紙１-１【記載例】シフト記号表（勤務時間帯）'!$C$6:$L$47,10,FALSE))</f>
        <v/>
      </c>
      <c r="AV76" s="171" t="str">
        <f>IF(AV75="","",VLOOKUP(AV75,'別紙１-１【記載例】シフト記号表（勤務時間帯）'!$C$6:$L$47,10,FALSE))</f>
        <v/>
      </c>
      <c r="AW76" s="171" t="str">
        <f>IF(AW75="","",VLOOKUP(AW75,'別紙１-１【記載例】シフト記号表（勤務時間帯）'!$C$6:$L$47,10,FALSE))</f>
        <v/>
      </c>
      <c r="AX76" s="172" t="str">
        <f>IF(AX75="","",VLOOKUP(AX75,'別紙１-１【記載例】シフト記号表（勤務時間帯）'!$C$6:$L$47,10,FALSE))</f>
        <v/>
      </c>
      <c r="AY76" s="170" t="str">
        <f>IF(AY75="","",VLOOKUP(AY75,'別紙１-１【記載例】シフト記号表（勤務時間帯）'!$C$6:$L$47,10,FALSE))</f>
        <v/>
      </c>
      <c r="AZ76" s="171" t="str">
        <f>IF(AZ75="","",VLOOKUP(AZ75,'別紙１-１【記載例】シフト記号表（勤務時間帯）'!$C$6:$L$47,10,FALSE))</f>
        <v/>
      </c>
      <c r="BA76" s="173" t="str">
        <f>IF(BA75="","",VLOOKUP(BA75,'別紙１-１【記載例】シフト記号表（勤務時間帯）'!$C$6:$L$47,10,FALSE))</f>
        <v/>
      </c>
      <c r="BB76" s="355">
        <f>IF($BE$3="４週",SUM(W76:AX76),IF($BE$3="暦月",SUM(W76:BA76),""))</f>
        <v>0</v>
      </c>
      <c r="BC76" s="356"/>
      <c r="BD76" s="357">
        <f>IF($BE$3="４週",BB76/4,IF($BE$3="暦月",(BB76/($BE$8/7)),""))</f>
        <v>0</v>
      </c>
      <c r="BE76" s="356"/>
      <c r="BF76" s="352"/>
      <c r="BG76" s="353"/>
      <c r="BH76" s="353"/>
      <c r="BI76" s="353"/>
      <c r="BJ76" s="354"/>
    </row>
    <row r="77" spans="2:62" ht="20.25" customHeight="1" x14ac:dyDescent="0.2">
      <c r="B77" s="174"/>
      <c r="C77" s="175"/>
      <c r="D77" s="175"/>
      <c r="E77" s="175"/>
      <c r="F77" s="175"/>
      <c r="G77" s="175"/>
      <c r="H77" s="175"/>
      <c r="I77" s="176"/>
      <c r="J77" s="176"/>
      <c r="K77" s="175"/>
      <c r="L77" s="175"/>
      <c r="M77" s="175"/>
      <c r="N77" s="175"/>
      <c r="O77" s="177"/>
      <c r="P77" s="177"/>
      <c r="Q77" s="177"/>
      <c r="R77" s="178"/>
      <c r="S77" s="178"/>
      <c r="T77" s="178"/>
      <c r="U77" s="179"/>
      <c r="V77" s="180"/>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2"/>
      <c r="BE77" s="182"/>
      <c r="BF77" s="177"/>
      <c r="BG77" s="177"/>
      <c r="BH77" s="177"/>
      <c r="BI77" s="177"/>
      <c r="BJ77" s="177"/>
    </row>
    <row r="78" spans="2:62" ht="20.25" customHeight="1" x14ac:dyDescent="0.2">
      <c r="B78" s="174"/>
      <c r="C78" s="175"/>
      <c r="D78" s="175"/>
      <c r="E78" s="175"/>
      <c r="F78" s="175"/>
      <c r="G78" s="175"/>
      <c r="H78" s="175"/>
      <c r="I78" s="183"/>
      <c r="J78" s="100" t="s">
        <v>197</v>
      </c>
      <c r="K78" s="100"/>
      <c r="L78" s="100"/>
      <c r="M78" s="100"/>
      <c r="N78" s="100"/>
      <c r="O78" s="100"/>
      <c r="P78" s="100"/>
      <c r="Q78" s="100"/>
      <c r="R78" s="100"/>
      <c r="S78" s="100"/>
      <c r="T78" s="105"/>
      <c r="U78" s="100"/>
      <c r="V78" s="100"/>
      <c r="W78" s="100"/>
      <c r="X78" s="100"/>
      <c r="Y78" s="100"/>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5"/>
      <c r="BE78" s="182"/>
      <c r="BF78" s="177"/>
      <c r="BG78" s="177"/>
      <c r="BH78" s="177"/>
      <c r="BI78" s="177"/>
      <c r="BJ78" s="177"/>
    </row>
    <row r="79" spans="2:62" ht="20.25" customHeight="1" x14ac:dyDescent="0.2">
      <c r="B79" s="174"/>
      <c r="C79" s="175"/>
      <c r="D79" s="175"/>
      <c r="E79" s="175"/>
      <c r="F79" s="175"/>
      <c r="G79" s="175"/>
      <c r="H79" s="175"/>
      <c r="I79" s="183"/>
      <c r="J79" s="100"/>
      <c r="K79" s="100" t="s">
        <v>198</v>
      </c>
      <c r="L79" s="100"/>
      <c r="M79" s="100"/>
      <c r="N79" s="100"/>
      <c r="O79" s="100"/>
      <c r="P79" s="100"/>
      <c r="Q79" s="100"/>
      <c r="R79" s="100"/>
      <c r="S79" s="100"/>
      <c r="T79" s="105"/>
      <c r="U79" s="100"/>
      <c r="V79" s="100"/>
      <c r="W79" s="100"/>
      <c r="X79" s="100"/>
      <c r="Y79" s="100"/>
      <c r="Z79" s="184"/>
      <c r="AA79" s="100" t="s">
        <v>199</v>
      </c>
      <c r="AB79" s="100"/>
      <c r="AC79" s="100"/>
      <c r="AD79" s="100"/>
      <c r="AE79" s="100"/>
      <c r="AF79" s="100"/>
      <c r="AG79" s="100"/>
      <c r="AH79" s="100"/>
      <c r="AI79" s="100"/>
      <c r="AJ79" s="105"/>
      <c r="AK79" s="100"/>
      <c r="AL79" s="100"/>
      <c r="AM79" s="100"/>
      <c r="AN79" s="100"/>
      <c r="AO79" s="184"/>
      <c r="AP79" s="184"/>
      <c r="AQ79" s="100" t="s">
        <v>200</v>
      </c>
      <c r="AR79" s="100"/>
      <c r="AS79" s="100"/>
      <c r="AT79" s="100"/>
      <c r="AU79" s="100"/>
      <c r="AV79" s="100"/>
      <c r="AW79" s="184"/>
      <c r="AX79" s="184"/>
      <c r="AY79" s="184"/>
      <c r="AZ79" s="184"/>
      <c r="BA79" s="184"/>
      <c r="BB79" s="184"/>
      <c r="BC79" s="184"/>
      <c r="BD79" s="185"/>
      <c r="BE79" s="182"/>
      <c r="BF79" s="177"/>
      <c r="BG79" s="177"/>
      <c r="BH79" s="177"/>
      <c r="BI79" s="177"/>
      <c r="BJ79" s="177"/>
    </row>
    <row r="80" spans="2:62" ht="20.25" customHeight="1" x14ac:dyDescent="0.2">
      <c r="B80" s="174"/>
      <c r="C80" s="175"/>
      <c r="D80" s="175"/>
      <c r="E80" s="175"/>
      <c r="F80" s="175"/>
      <c r="G80" s="175"/>
      <c r="H80" s="175"/>
      <c r="I80" s="183"/>
      <c r="J80" s="100"/>
      <c r="K80" s="387" t="s">
        <v>201</v>
      </c>
      <c r="L80" s="387"/>
      <c r="M80" s="387" t="s">
        <v>202</v>
      </c>
      <c r="N80" s="387"/>
      <c r="O80" s="387"/>
      <c r="P80" s="387"/>
      <c r="Q80" s="100"/>
      <c r="R80" s="388" t="s">
        <v>203</v>
      </c>
      <c r="S80" s="388"/>
      <c r="T80" s="388"/>
      <c r="U80" s="388"/>
      <c r="V80" s="100"/>
      <c r="W80" s="186" t="s">
        <v>204</v>
      </c>
      <c r="X80" s="186"/>
      <c r="Y80" s="100"/>
      <c r="Z80" s="184"/>
      <c r="AA80" s="387" t="s">
        <v>201</v>
      </c>
      <c r="AB80" s="387"/>
      <c r="AC80" s="387" t="s">
        <v>202</v>
      </c>
      <c r="AD80" s="387"/>
      <c r="AE80" s="387"/>
      <c r="AF80" s="387"/>
      <c r="AG80" s="100"/>
      <c r="AH80" s="388" t="s">
        <v>203</v>
      </c>
      <c r="AI80" s="388"/>
      <c r="AJ80" s="388"/>
      <c r="AK80" s="388"/>
      <c r="AL80" s="100"/>
      <c r="AM80" s="186" t="s">
        <v>204</v>
      </c>
      <c r="AN80" s="186"/>
      <c r="AO80" s="184"/>
      <c r="AP80" s="184"/>
      <c r="AQ80" s="381" t="s">
        <v>205</v>
      </c>
      <c r="AR80" s="381"/>
      <c r="AS80" s="381" t="s">
        <v>206</v>
      </c>
      <c r="AT80" s="381"/>
      <c r="AU80" s="381"/>
      <c r="AV80" s="381"/>
      <c r="AW80" s="184"/>
      <c r="AX80" s="184"/>
      <c r="AY80" s="184"/>
      <c r="AZ80" s="184"/>
      <c r="BA80" s="184"/>
      <c r="BB80" s="184"/>
      <c r="BC80" s="184"/>
      <c r="BD80" s="185"/>
      <c r="BE80" s="182"/>
      <c r="BF80" s="177"/>
      <c r="BG80" s="177"/>
      <c r="BH80" s="177"/>
      <c r="BI80" s="177"/>
      <c r="BJ80" s="177"/>
    </row>
    <row r="81" spans="2:62" ht="20.25" customHeight="1" x14ac:dyDescent="0.2">
      <c r="B81" s="174"/>
      <c r="C81" s="175"/>
      <c r="D81" s="175"/>
      <c r="E81" s="175"/>
      <c r="F81" s="175"/>
      <c r="G81" s="175"/>
      <c r="H81" s="175"/>
      <c r="I81" s="183"/>
      <c r="J81" s="100"/>
      <c r="K81" s="370"/>
      <c r="L81" s="370"/>
      <c r="M81" s="370" t="s">
        <v>207</v>
      </c>
      <c r="N81" s="370"/>
      <c r="O81" s="370" t="s">
        <v>208</v>
      </c>
      <c r="P81" s="370"/>
      <c r="Q81" s="100"/>
      <c r="R81" s="370" t="s">
        <v>207</v>
      </c>
      <c r="S81" s="370"/>
      <c r="T81" s="370" t="s">
        <v>208</v>
      </c>
      <c r="U81" s="370"/>
      <c r="V81" s="100"/>
      <c r="W81" s="186" t="s">
        <v>209</v>
      </c>
      <c r="X81" s="186"/>
      <c r="Y81" s="100"/>
      <c r="Z81" s="184"/>
      <c r="AA81" s="370"/>
      <c r="AB81" s="370"/>
      <c r="AC81" s="370" t="s">
        <v>207</v>
      </c>
      <c r="AD81" s="370"/>
      <c r="AE81" s="370" t="s">
        <v>208</v>
      </c>
      <c r="AF81" s="370"/>
      <c r="AG81" s="100"/>
      <c r="AH81" s="370" t="s">
        <v>207</v>
      </c>
      <c r="AI81" s="370"/>
      <c r="AJ81" s="370" t="s">
        <v>208</v>
      </c>
      <c r="AK81" s="370"/>
      <c r="AL81" s="100"/>
      <c r="AM81" s="186" t="s">
        <v>209</v>
      </c>
      <c r="AN81" s="186"/>
      <c r="AO81" s="184"/>
      <c r="AP81" s="184"/>
      <c r="AQ81" s="381" t="s">
        <v>210</v>
      </c>
      <c r="AR81" s="381"/>
      <c r="AS81" s="381" t="s">
        <v>211</v>
      </c>
      <c r="AT81" s="381"/>
      <c r="AU81" s="381"/>
      <c r="AV81" s="381"/>
      <c r="AW81" s="184"/>
      <c r="AX81" s="184"/>
      <c r="AY81" s="184"/>
      <c r="AZ81" s="184"/>
      <c r="BA81" s="184"/>
      <c r="BB81" s="184"/>
      <c r="BC81" s="184"/>
      <c r="BD81" s="185"/>
      <c r="BE81" s="182"/>
      <c r="BF81" s="177"/>
      <c r="BG81" s="177"/>
      <c r="BH81" s="177"/>
      <c r="BI81" s="177"/>
      <c r="BJ81" s="177"/>
    </row>
    <row r="82" spans="2:62" ht="20.25" customHeight="1" x14ac:dyDescent="0.2">
      <c r="B82" s="174"/>
      <c r="C82" s="175"/>
      <c r="D82" s="175"/>
      <c r="E82" s="175"/>
      <c r="F82" s="175"/>
      <c r="G82" s="175"/>
      <c r="H82" s="175"/>
      <c r="I82" s="183"/>
      <c r="J82" s="100"/>
      <c r="K82" s="381" t="s">
        <v>210</v>
      </c>
      <c r="L82" s="381"/>
      <c r="M82" s="382">
        <f>SUMIFS($BB$17:$BB$76,$F$17:$F$76,"医師",$H$17:$H$76,"A")</f>
        <v>480</v>
      </c>
      <c r="N82" s="382"/>
      <c r="O82" s="383">
        <f>SUMIFS($BD$17:$BD$76,$F$17:$F$76,"医師",$H$17:$H$76,"A")</f>
        <v>120</v>
      </c>
      <c r="P82" s="383"/>
      <c r="Q82" s="187"/>
      <c r="R82" s="384">
        <v>0</v>
      </c>
      <c r="S82" s="384"/>
      <c r="T82" s="384">
        <v>0</v>
      </c>
      <c r="U82" s="384"/>
      <c r="V82" s="187"/>
      <c r="W82" s="385">
        <v>3</v>
      </c>
      <c r="X82" s="386"/>
      <c r="Y82" s="100"/>
      <c r="Z82" s="184"/>
      <c r="AA82" s="381" t="s">
        <v>210</v>
      </c>
      <c r="AB82" s="381"/>
      <c r="AC82" s="382">
        <f>SUMIFS($BB$17:$BB$76,$F$17:$F$76,"薬剤師",$H$17:$H$76,"A")</f>
        <v>320</v>
      </c>
      <c r="AD82" s="382"/>
      <c r="AE82" s="383">
        <f>SUMIFS($BD$17:$BD$76,$F$17:$F$76,"薬剤師",$H$17:$H$76,"A")</f>
        <v>80</v>
      </c>
      <c r="AF82" s="383"/>
      <c r="AG82" s="187"/>
      <c r="AH82" s="384">
        <v>0</v>
      </c>
      <c r="AI82" s="384"/>
      <c r="AJ82" s="384">
        <v>0</v>
      </c>
      <c r="AK82" s="384"/>
      <c r="AL82" s="187"/>
      <c r="AM82" s="385">
        <v>2</v>
      </c>
      <c r="AN82" s="386"/>
      <c r="AO82" s="184"/>
      <c r="AP82" s="184"/>
      <c r="AQ82" s="381" t="s">
        <v>212</v>
      </c>
      <c r="AR82" s="381"/>
      <c r="AS82" s="381" t="s">
        <v>213</v>
      </c>
      <c r="AT82" s="381"/>
      <c r="AU82" s="381"/>
      <c r="AV82" s="381"/>
      <c r="AW82" s="184"/>
      <c r="AX82" s="184"/>
      <c r="AY82" s="184"/>
      <c r="AZ82" s="184"/>
      <c r="BA82" s="184"/>
      <c r="BB82" s="184"/>
      <c r="BC82" s="184"/>
      <c r="BD82" s="185"/>
      <c r="BE82" s="182"/>
      <c r="BF82" s="177"/>
      <c r="BG82" s="177"/>
      <c r="BH82" s="177"/>
      <c r="BI82" s="177"/>
      <c r="BJ82" s="177"/>
    </row>
    <row r="83" spans="2:62" ht="20.25" customHeight="1" x14ac:dyDescent="0.2">
      <c r="B83" s="174"/>
      <c r="C83" s="175"/>
      <c r="D83" s="175"/>
      <c r="E83" s="175"/>
      <c r="F83" s="175"/>
      <c r="G83" s="175"/>
      <c r="H83" s="175"/>
      <c r="I83" s="183"/>
      <c r="J83" s="100"/>
      <c r="K83" s="381" t="s">
        <v>212</v>
      </c>
      <c r="L83" s="381"/>
      <c r="M83" s="382">
        <f>SUMIFS($BB$17:$BB$76,$F$17:$F$76,"医師",$H$17:$H$76,"B")</f>
        <v>0</v>
      </c>
      <c r="N83" s="382"/>
      <c r="O83" s="383">
        <f>SUMIFS($BD$17:$BD$76,$F$17:$F$76,"医師",$H$17:$H$76,"B")</f>
        <v>0</v>
      </c>
      <c r="P83" s="383"/>
      <c r="Q83" s="187"/>
      <c r="R83" s="384">
        <v>0</v>
      </c>
      <c r="S83" s="384"/>
      <c r="T83" s="384">
        <v>0</v>
      </c>
      <c r="U83" s="384"/>
      <c r="V83" s="187"/>
      <c r="W83" s="385">
        <v>0</v>
      </c>
      <c r="X83" s="386"/>
      <c r="Y83" s="100"/>
      <c r="Z83" s="184"/>
      <c r="AA83" s="381" t="s">
        <v>212</v>
      </c>
      <c r="AB83" s="381"/>
      <c r="AC83" s="382">
        <f>SUMIFS($BB$17:$BB$76,$F$17:$F$76,"薬剤師",$H$17:$H$76,"B")</f>
        <v>0</v>
      </c>
      <c r="AD83" s="382"/>
      <c r="AE83" s="383">
        <f>SUMIFS($BD$17:$BD$76,$F$17:$F$76,"薬剤師",$H$17:$H$76,"B")</f>
        <v>0</v>
      </c>
      <c r="AF83" s="383"/>
      <c r="AG83" s="187"/>
      <c r="AH83" s="384">
        <v>0</v>
      </c>
      <c r="AI83" s="384"/>
      <c r="AJ83" s="384">
        <v>0</v>
      </c>
      <c r="AK83" s="384"/>
      <c r="AL83" s="187"/>
      <c r="AM83" s="385">
        <v>0</v>
      </c>
      <c r="AN83" s="386"/>
      <c r="AO83" s="184"/>
      <c r="AP83" s="184"/>
      <c r="AQ83" s="381" t="s">
        <v>214</v>
      </c>
      <c r="AR83" s="381"/>
      <c r="AS83" s="381" t="s">
        <v>215</v>
      </c>
      <c r="AT83" s="381"/>
      <c r="AU83" s="381"/>
      <c r="AV83" s="381"/>
      <c r="AW83" s="184"/>
      <c r="AX83" s="184"/>
      <c r="AY83" s="184"/>
      <c r="AZ83" s="184"/>
      <c r="BA83" s="184"/>
      <c r="BB83" s="184"/>
      <c r="BC83" s="184"/>
      <c r="BD83" s="185"/>
      <c r="BE83" s="182"/>
      <c r="BF83" s="177"/>
      <c r="BG83" s="177"/>
      <c r="BH83" s="177"/>
      <c r="BI83" s="177"/>
      <c r="BJ83" s="177"/>
    </row>
    <row r="84" spans="2:62" ht="20.25" customHeight="1" x14ac:dyDescent="0.2">
      <c r="B84" s="174"/>
      <c r="C84" s="175"/>
      <c r="D84" s="175"/>
      <c r="E84" s="175"/>
      <c r="F84" s="175"/>
      <c r="G84" s="175"/>
      <c r="H84" s="175"/>
      <c r="I84" s="183"/>
      <c r="J84" s="100"/>
      <c r="K84" s="381" t="s">
        <v>214</v>
      </c>
      <c r="L84" s="381"/>
      <c r="M84" s="382">
        <f>SUMIFS($BB$17:$BB$76,$F$17:$F$76,"医師",$H$17:$H$76,"C")</f>
        <v>0</v>
      </c>
      <c r="N84" s="382"/>
      <c r="O84" s="383">
        <f>SUMIFS($BD$17:$BD$76,$F$17:$F$76,"医師",$H$17:$H$76,"C")</f>
        <v>0</v>
      </c>
      <c r="P84" s="383"/>
      <c r="Q84" s="187"/>
      <c r="R84" s="384">
        <v>0</v>
      </c>
      <c r="S84" s="384"/>
      <c r="T84" s="389">
        <v>0</v>
      </c>
      <c r="U84" s="389"/>
      <c r="V84" s="187"/>
      <c r="W84" s="390" t="s">
        <v>216</v>
      </c>
      <c r="X84" s="391"/>
      <c r="Y84" s="100"/>
      <c r="Z84" s="184"/>
      <c r="AA84" s="381" t="s">
        <v>214</v>
      </c>
      <c r="AB84" s="381"/>
      <c r="AC84" s="382">
        <f>SUMIFS($BB$17:$BB$76,$F$17:$F$76,"薬剤師",$H$17:$H$76,"C")</f>
        <v>0</v>
      </c>
      <c r="AD84" s="382"/>
      <c r="AE84" s="383">
        <f>SUMIFS($BD$17:$BD$76,$F$17:$F$76,"薬剤師",$H$17:$H$76,"C")</f>
        <v>0</v>
      </c>
      <c r="AF84" s="383"/>
      <c r="AG84" s="187"/>
      <c r="AH84" s="384">
        <v>0</v>
      </c>
      <c r="AI84" s="384"/>
      <c r="AJ84" s="389">
        <v>0</v>
      </c>
      <c r="AK84" s="389"/>
      <c r="AL84" s="187"/>
      <c r="AM84" s="390" t="s">
        <v>216</v>
      </c>
      <c r="AN84" s="391"/>
      <c r="AO84" s="184"/>
      <c r="AP84" s="184"/>
      <c r="AQ84" s="381" t="s">
        <v>217</v>
      </c>
      <c r="AR84" s="381"/>
      <c r="AS84" s="381" t="s">
        <v>218</v>
      </c>
      <c r="AT84" s="381"/>
      <c r="AU84" s="381"/>
      <c r="AV84" s="381"/>
      <c r="AW84" s="184"/>
      <c r="AX84" s="184"/>
      <c r="AY84" s="184"/>
      <c r="AZ84" s="184"/>
      <c r="BA84" s="184"/>
      <c r="BB84" s="184"/>
      <c r="BC84" s="184"/>
      <c r="BD84" s="185"/>
      <c r="BE84" s="182"/>
      <c r="BF84" s="177"/>
      <c r="BG84" s="177"/>
      <c r="BH84" s="177"/>
      <c r="BI84" s="177"/>
      <c r="BJ84" s="177"/>
    </row>
    <row r="85" spans="2:62" ht="20.25" customHeight="1" x14ac:dyDescent="0.2">
      <c r="B85" s="174"/>
      <c r="C85" s="175"/>
      <c r="D85" s="175"/>
      <c r="E85" s="175"/>
      <c r="F85" s="175"/>
      <c r="G85" s="175"/>
      <c r="H85" s="175"/>
      <c r="I85" s="183"/>
      <c r="J85" s="100"/>
      <c r="K85" s="381" t="s">
        <v>217</v>
      </c>
      <c r="L85" s="381"/>
      <c r="M85" s="382">
        <f>SUMIFS($BB$17:$BB$76,$F$17:$F$76,"医師",$H$17:$H$76,"D")</f>
        <v>0</v>
      </c>
      <c r="N85" s="382"/>
      <c r="O85" s="383">
        <f>SUMIFS($BD$17:$BD$76,$F$17:$F$76,"医師",$H$17:$H$76,"D")</f>
        <v>0</v>
      </c>
      <c r="P85" s="383"/>
      <c r="Q85" s="187"/>
      <c r="R85" s="384">
        <v>0</v>
      </c>
      <c r="S85" s="384"/>
      <c r="T85" s="389">
        <v>0</v>
      </c>
      <c r="U85" s="389"/>
      <c r="V85" s="187"/>
      <c r="W85" s="390" t="s">
        <v>216</v>
      </c>
      <c r="X85" s="391"/>
      <c r="Y85" s="100"/>
      <c r="Z85" s="184"/>
      <c r="AA85" s="381" t="s">
        <v>217</v>
      </c>
      <c r="AB85" s="381"/>
      <c r="AC85" s="382">
        <f>SUMIFS($BB$17:$BB$76,$F$17:$F$76,"薬剤師",$H$17:$H$76,"D")</f>
        <v>0</v>
      </c>
      <c r="AD85" s="382"/>
      <c r="AE85" s="383">
        <f>SUMIFS($BD$17:$BD$76,$F$17:$F$76,"薬剤師",$H$17:$H$76,"D")</f>
        <v>0</v>
      </c>
      <c r="AF85" s="383"/>
      <c r="AG85" s="187"/>
      <c r="AH85" s="384">
        <v>0</v>
      </c>
      <c r="AI85" s="384"/>
      <c r="AJ85" s="389">
        <v>0</v>
      </c>
      <c r="AK85" s="389"/>
      <c r="AL85" s="187"/>
      <c r="AM85" s="390" t="s">
        <v>216</v>
      </c>
      <c r="AN85" s="391"/>
      <c r="AO85" s="184"/>
      <c r="AP85" s="184"/>
      <c r="AQ85" s="100"/>
      <c r="AR85" s="100"/>
      <c r="AS85" s="100"/>
      <c r="AT85" s="100"/>
      <c r="AU85" s="100"/>
      <c r="AV85" s="100"/>
      <c r="AW85" s="100"/>
      <c r="AX85" s="100"/>
      <c r="AY85" s="100"/>
      <c r="AZ85" s="100"/>
      <c r="BA85" s="100"/>
      <c r="BB85" s="100"/>
      <c r="BC85" s="100"/>
      <c r="BD85" s="100"/>
      <c r="BJ85" s="177"/>
    </row>
    <row r="86" spans="2:62" ht="20.25" customHeight="1" x14ac:dyDescent="0.2">
      <c r="B86" s="174"/>
      <c r="C86" s="175"/>
      <c r="D86" s="175"/>
      <c r="E86" s="175"/>
      <c r="F86" s="175"/>
      <c r="G86" s="175"/>
      <c r="H86" s="175"/>
      <c r="I86" s="183"/>
      <c r="J86" s="100"/>
      <c r="K86" s="381" t="s">
        <v>219</v>
      </c>
      <c r="L86" s="381"/>
      <c r="M86" s="382">
        <f>SUM(M82:N85)</f>
        <v>480</v>
      </c>
      <c r="N86" s="382"/>
      <c r="O86" s="383">
        <f>SUM(O82:P85)</f>
        <v>120</v>
      </c>
      <c r="P86" s="383"/>
      <c r="Q86" s="187"/>
      <c r="R86" s="382">
        <f>SUM(R82:S85)</f>
        <v>0</v>
      </c>
      <c r="S86" s="382"/>
      <c r="T86" s="383">
        <f>SUM(T82:U85)</f>
        <v>0</v>
      </c>
      <c r="U86" s="383"/>
      <c r="V86" s="187"/>
      <c r="W86" s="392">
        <f>SUM(W82:X83)</f>
        <v>3</v>
      </c>
      <c r="X86" s="393"/>
      <c r="Y86" s="100"/>
      <c r="Z86" s="184"/>
      <c r="AA86" s="381" t="s">
        <v>219</v>
      </c>
      <c r="AB86" s="381"/>
      <c r="AC86" s="382">
        <f>SUM(AC82:AD85)</f>
        <v>320</v>
      </c>
      <c r="AD86" s="382"/>
      <c r="AE86" s="383">
        <f>SUM(AE82:AF85)</f>
        <v>80</v>
      </c>
      <c r="AF86" s="383"/>
      <c r="AG86" s="187"/>
      <c r="AH86" s="382">
        <f>SUM(AH82:AI85)</f>
        <v>0</v>
      </c>
      <c r="AI86" s="382"/>
      <c r="AJ86" s="383">
        <f>SUM(AJ82:AK85)</f>
        <v>0</v>
      </c>
      <c r="AK86" s="383"/>
      <c r="AL86" s="187"/>
      <c r="AM86" s="392">
        <f>SUM(AM82:AN83)</f>
        <v>2</v>
      </c>
      <c r="AN86" s="393"/>
      <c r="AO86" s="184"/>
      <c r="AP86" s="184"/>
      <c r="AQ86" s="100"/>
      <c r="AR86" s="100"/>
      <c r="AS86" s="100"/>
      <c r="AT86" s="100"/>
      <c r="AU86" s="100"/>
      <c r="AV86" s="100"/>
      <c r="AW86" s="100"/>
      <c r="AX86" s="100"/>
      <c r="AY86" s="100"/>
      <c r="AZ86" s="100"/>
      <c r="BA86" s="100"/>
      <c r="BB86" s="100"/>
      <c r="BC86" s="100"/>
      <c r="BD86" s="100"/>
    </row>
    <row r="87" spans="2:62" ht="20.25" customHeight="1" x14ac:dyDescent="0.2">
      <c r="B87" s="174"/>
      <c r="C87" s="175"/>
      <c r="D87" s="175"/>
      <c r="E87" s="175"/>
      <c r="F87" s="175"/>
      <c r="G87" s="175"/>
      <c r="H87" s="175"/>
      <c r="I87" s="183"/>
      <c r="J87" s="183"/>
      <c r="K87" s="188"/>
      <c r="L87" s="188"/>
      <c r="M87" s="188"/>
      <c r="N87" s="188"/>
      <c r="O87" s="189"/>
      <c r="P87" s="189"/>
      <c r="Q87" s="189"/>
      <c r="R87" s="190"/>
      <c r="S87" s="190"/>
      <c r="T87" s="190"/>
      <c r="U87" s="190"/>
      <c r="V87" s="191"/>
      <c r="W87" s="184"/>
      <c r="X87" s="184"/>
      <c r="Y87" s="184"/>
      <c r="Z87" s="184"/>
      <c r="AA87" s="188"/>
      <c r="AB87" s="188"/>
      <c r="AC87" s="188"/>
      <c r="AD87" s="188"/>
      <c r="AE87" s="189"/>
      <c r="AF87" s="189"/>
      <c r="AG87" s="189"/>
      <c r="AH87" s="190"/>
      <c r="AI87" s="190"/>
      <c r="AJ87" s="190"/>
      <c r="AK87" s="190"/>
      <c r="AL87" s="191"/>
      <c r="AM87" s="184"/>
      <c r="AN87" s="184"/>
      <c r="AO87" s="184"/>
      <c r="AP87" s="184"/>
      <c r="AQ87" s="100"/>
      <c r="AR87" s="100"/>
      <c r="AS87" s="100"/>
      <c r="AT87" s="100"/>
      <c r="AU87" s="100"/>
      <c r="AV87" s="100"/>
      <c r="AW87" s="100"/>
      <c r="AX87" s="100"/>
      <c r="AY87" s="100"/>
      <c r="AZ87" s="100"/>
      <c r="BA87" s="100"/>
      <c r="BB87" s="100"/>
      <c r="BC87" s="100"/>
      <c r="BD87" s="100"/>
    </row>
    <row r="88" spans="2:62" ht="20.25" customHeight="1" x14ac:dyDescent="0.2">
      <c r="B88" s="174"/>
      <c r="C88" s="175"/>
      <c r="D88" s="175"/>
      <c r="E88" s="175"/>
      <c r="F88" s="175"/>
      <c r="G88" s="175"/>
      <c r="H88" s="175"/>
      <c r="I88" s="183"/>
      <c r="J88" s="183"/>
      <c r="K88" s="105" t="s">
        <v>220</v>
      </c>
      <c r="L88" s="100"/>
      <c r="M88" s="100"/>
      <c r="N88" s="100"/>
      <c r="O88" s="100"/>
      <c r="P88" s="100"/>
      <c r="Q88" s="106" t="s">
        <v>221</v>
      </c>
      <c r="R88" s="394" t="s">
        <v>222</v>
      </c>
      <c r="S88" s="395"/>
      <c r="T88" s="106"/>
      <c r="U88" s="106"/>
      <c r="V88" s="100"/>
      <c r="W88" s="100"/>
      <c r="X88" s="100"/>
      <c r="Y88" s="184"/>
      <c r="Z88" s="184"/>
      <c r="AA88" s="105" t="s">
        <v>220</v>
      </c>
      <c r="AB88" s="100"/>
      <c r="AC88" s="100"/>
      <c r="AD88" s="100"/>
      <c r="AE88" s="100"/>
      <c r="AF88" s="100"/>
      <c r="AG88" s="106" t="s">
        <v>221</v>
      </c>
      <c r="AH88" s="396" t="str">
        <f>R88</f>
        <v>週</v>
      </c>
      <c r="AI88" s="397"/>
      <c r="AJ88" s="106"/>
      <c r="AK88" s="106"/>
      <c r="AL88" s="100"/>
      <c r="AM88" s="100"/>
      <c r="AN88" s="100"/>
      <c r="AO88" s="184"/>
      <c r="AP88" s="184"/>
      <c r="AQ88" s="100"/>
      <c r="AR88" s="100"/>
      <c r="AS88" s="100"/>
      <c r="AT88" s="100"/>
      <c r="AU88" s="100"/>
      <c r="AV88" s="100"/>
      <c r="AW88" s="100"/>
      <c r="AX88" s="100"/>
      <c r="AY88" s="100"/>
      <c r="AZ88" s="100"/>
      <c r="BA88" s="100"/>
      <c r="BB88" s="100"/>
      <c r="BC88" s="100"/>
      <c r="BD88" s="100"/>
    </row>
    <row r="89" spans="2:62" ht="20.25" customHeight="1" x14ac:dyDescent="0.2">
      <c r="B89" s="174"/>
      <c r="C89" s="175"/>
      <c r="D89" s="175"/>
      <c r="E89" s="175"/>
      <c r="F89" s="175"/>
      <c r="G89" s="175"/>
      <c r="H89" s="175"/>
      <c r="I89" s="183"/>
      <c r="J89" s="183"/>
      <c r="K89" s="100" t="s">
        <v>223</v>
      </c>
      <c r="L89" s="100"/>
      <c r="M89" s="100"/>
      <c r="N89" s="100"/>
      <c r="O89" s="100"/>
      <c r="P89" s="100" t="s">
        <v>224</v>
      </c>
      <c r="Q89" s="100"/>
      <c r="R89" s="100"/>
      <c r="S89" s="100"/>
      <c r="T89" s="105"/>
      <c r="U89" s="100"/>
      <c r="V89" s="100"/>
      <c r="W89" s="100"/>
      <c r="X89" s="100"/>
      <c r="Y89" s="184"/>
      <c r="Z89" s="184"/>
      <c r="AA89" s="100" t="s">
        <v>223</v>
      </c>
      <c r="AB89" s="100"/>
      <c r="AC89" s="100"/>
      <c r="AD89" s="100"/>
      <c r="AE89" s="100"/>
      <c r="AF89" s="100" t="s">
        <v>224</v>
      </c>
      <c r="AG89" s="100"/>
      <c r="AH89" s="100"/>
      <c r="AI89" s="100"/>
      <c r="AJ89" s="105"/>
      <c r="AK89" s="100"/>
      <c r="AL89" s="100"/>
      <c r="AM89" s="100"/>
      <c r="AN89" s="100"/>
      <c r="AO89" s="184"/>
      <c r="AP89" s="184"/>
      <c r="AQ89" s="100"/>
      <c r="AR89" s="100"/>
      <c r="AS89" s="100"/>
      <c r="AT89" s="100"/>
      <c r="AU89" s="100"/>
      <c r="AV89" s="100"/>
      <c r="AW89" s="100"/>
      <c r="AX89" s="100"/>
      <c r="AY89" s="100"/>
      <c r="AZ89" s="100"/>
      <c r="BA89" s="100"/>
      <c r="BB89" s="100"/>
      <c r="BC89" s="100"/>
      <c r="BD89" s="100"/>
    </row>
    <row r="90" spans="2:62" ht="20.25" customHeight="1" x14ac:dyDescent="0.2">
      <c r="B90" s="174"/>
      <c r="C90" s="175"/>
      <c r="D90" s="175"/>
      <c r="E90" s="175"/>
      <c r="F90" s="175"/>
      <c r="G90" s="175"/>
      <c r="H90" s="175"/>
      <c r="I90" s="183"/>
      <c r="J90" s="183"/>
      <c r="K90" s="100" t="str">
        <f>IF($R$88="週","対象時間数（週平均）","対象時間数（当月合計）")</f>
        <v>対象時間数（週平均）</v>
      </c>
      <c r="L90" s="100"/>
      <c r="M90" s="100"/>
      <c r="N90" s="100"/>
      <c r="O90" s="100"/>
      <c r="P90" s="100" t="str">
        <f>IF($R$88="週","週に勤務すべき時間数","当月に勤務すべき時間数")</f>
        <v>週に勤務すべき時間数</v>
      </c>
      <c r="Q90" s="100"/>
      <c r="R90" s="100"/>
      <c r="S90" s="100"/>
      <c r="T90" s="105"/>
      <c r="U90" s="100" t="s">
        <v>225</v>
      </c>
      <c r="V90" s="100"/>
      <c r="W90" s="100"/>
      <c r="X90" s="100"/>
      <c r="Y90" s="184"/>
      <c r="Z90" s="184"/>
      <c r="AA90" s="100" t="str">
        <f>IF(AH88="週","対象時間数（週平均）","対象時間数（当月合計）")</f>
        <v>対象時間数（週平均）</v>
      </c>
      <c r="AB90" s="100"/>
      <c r="AC90" s="100"/>
      <c r="AD90" s="100"/>
      <c r="AE90" s="100"/>
      <c r="AF90" s="100" t="str">
        <f>IF($AH$88="週","週に勤務すべき時間数","当月に勤務すべき時間数")</f>
        <v>週に勤務すべき時間数</v>
      </c>
      <c r="AG90" s="100"/>
      <c r="AH90" s="100"/>
      <c r="AI90" s="100"/>
      <c r="AJ90" s="105"/>
      <c r="AK90" s="100" t="s">
        <v>225</v>
      </c>
      <c r="AL90" s="100"/>
      <c r="AM90" s="100"/>
      <c r="AN90" s="100"/>
      <c r="AO90" s="184"/>
      <c r="AP90" s="184"/>
      <c r="AQ90" s="100"/>
      <c r="AR90" s="100"/>
      <c r="AS90" s="100"/>
      <c r="AT90" s="100"/>
      <c r="AU90" s="100"/>
      <c r="AV90" s="100"/>
      <c r="AW90" s="100"/>
      <c r="AX90" s="100"/>
      <c r="AY90" s="100"/>
      <c r="AZ90" s="100"/>
      <c r="BA90" s="100"/>
      <c r="BB90" s="100"/>
      <c r="BC90" s="100"/>
      <c r="BD90" s="100"/>
    </row>
    <row r="91" spans="2:62" ht="20.25" customHeight="1" x14ac:dyDescent="0.2">
      <c r="I91" s="100"/>
      <c r="J91" s="100"/>
      <c r="K91" s="398">
        <f>IF($R$88="週",T86,R86)</f>
        <v>0</v>
      </c>
      <c r="L91" s="398"/>
      <c r="M91" s="398"/>
      <c r="N91" s="398"/>
      <c r="O91" s="192" t="s">
        <v>226</v>
      </c>
      <c r="P91" s="381">
        <f>IF($R$88="週",$BA$6,$BE$6)</f>
        <v>40</v>
      </c>
      <c r="Q91" s="381"/>
      <c r="R91" s="381"/>
      <c r="S91" s="381"/>
      <c r="T91" s="192" t="s">
        <v>227</v>
      </c>
      <c r="U91" s="399">
        <f>ROUNDDOWN(K91/P91,1)</f>
        <v>0</v>
      </c>
      <c r="V91" s="399"/>
      <c r="W91" s="399"/>
      <c r="X91" s="399"/>
      <c r="Y91" s="100"/>
      <c r="Z91" s="100"/>
      <c r="AA91" s="398">
        <f>IF($AH$88="週",AJ86,AH86)</f>
        <v>0</v>
      </c>
      <c r="AB91" s="398"/>
      <c r="AC91" s="398"/>
      <c r="AD91" s="398"/>
      <c r="AE91" s="192" t="s">
        <v>226</v>
      </c>
      <c r="AF91" s="381">
        <f>IF($AH$88="週",$BA$6,$BE$6)</f>
        <v>40</v>
      </c>
      <c r="AG91" s="381"/>
      <c r="AH91" s="381"/>
      <c r="AI91" s="381"/>
      <c r="AJ91" s="192" t="s">
        <v>227</v>
      </c>
      <c r="AK91" s="399">
        <f>ROUNDDOWN(AA91/AF91,1)</f>
        <v>0</v>
      </c>
      <c r="AL91" s="399"/>
      <c r="AM91" s="399"/>
      <c r="AN91" s="399"/>
      <c r="AO91" s="100"/>
      <c r="AP91" s="100"/>
    </row>
    <row r="92" spans="2:62" ht="20.25" customHeight="1" x14ac:dyDescent="0.2">
      <c r="I92" s="100"/>
      <c r="J92" s="100"/>
      <c r="K92" s="100"/>
      <c r="L92" s="100"/>
      <c r="M92" s="100"/>
      <c r="N92" s="100"/>
      <c r="O92" s="100"/>
      <c r="P92" s="100"/>
      <c r="Q92" s="100"/>
      <c r="R92" s="100"/>
      <c r="S92" s="100"/>
      <c r="T92" s="105"/>
      <c r="U92" s="100" t="s">
        <v>228</v>
      </c>
      <c r="V92" s="100"/>
      <c r="W92" s="100"/>
      <c r="X92" s="100"/>
      <c r="Y92" s="100"/>
      <c r="Z92" s="100"/>
      <c r="AA92" s="100"/>
      <c r="AB92" s="100"/>
      <c r="AC92" s="100"/>
      <c r="AD92" s="100"/>
      <c r="AE92" s="100"/>
      <c r="AF92" s="100"/>
      <c r="AG92" s="100"/>
      <c r="AH92" s="100"/>
      <c r="AI92" s="100"/>
      <c r="AJ92" s="105"/>
      <c r="AK92" s="100" t="s">
        <v>228</v>
      </c>
      <c r="AL92" s="100"/>
      <c r="AM92" s="100"/>
      <c r="AN92" s="100"/>
      <c r="AO92" s="100"/>
      <c r="AP92" s="100"/>
    </row>
    <row r="93" spans="2:62" ht="20.25" customHeight="1" x14ac:dyDescent="0.2">
      <c r="I93" s="100"/>
      <c r="J93" s="100"/>
      <c r="K93" s="100" t="s">
        <v>229</v>
      </c>
      <c r="L93" s="100"/>
      <c r="M93" s="100"/>
      <c r="N93" s="100"/>
      <c r="O93" s="100"/>
      <c r="P93" s="100"/>
      <c r="Q93" s="100"/>
      <c r="R93" s="100"/>
      <c r="S93" s="100"/>
      <c r="T93" s="105"/>
      <c r="U93" s="100"/>
      <c r="V93" s="100"/>
      <c r="W93" s="100"/>
      <c r="X93" s="100"/>
      <c r="Y93" s="100"/>
      <c r="Z93" s="100"/>
      <c r="AA93" s="100" t="s">
        <v>230</v>
      </c>
      <c r="AB93" s="100"/>
      <c r="AC93" s="100"/>
      <c r="AD93" s="100"/>
      <c r="AE93" s="100"/>
      <c r="AF93" s="100"/>
      <c r="AG93" s="100"/>
      <c r="AH93" s="100"/>
      <c r="AI93" s="100"/>
      <c r="AJ93" s="105"/>
      <c r="AK93" s="100"/>
      <c r="AL93" s="100"/>
      <c r="AM93" s="100"/>
      <c r="AN93" s="100"/>
      <c r="AO93" s="100"/>
      <c r="AP93" s="100"/>
    </row>
    <row r="94" spans="2:62" ht="20.25" customHeight="1" x14ac:dyDescent="0.2">
      <c r="I94" s="100"/>
      <c r="J94" s="100"/>
      <c r="K94" s="100" t="s">
        <v>204</v>
      </c>
      <c r="L94" s="100"/>
      <c r="M94" s="100"/>
      <c r="N94" s="100"/>
      <c r="O94" s="100"/>
      <c r="P94" s="100"/>
      <c r="Q94" s="100"/>
      <c r="R94" s="100"/>
      <c r="S94" s="100"/>
      <c r="T94" s="105"/>
      <c r="U94" s="387"/>
      <c r="V94" s="387"/>
      <c r="W94" s="387"/>
      <c r="X94" s="387"/>
      <c r="Y94" s="100"/>
      <c r="Z94" s="100"/>
      <c r="AA94" s="100" t="s">
        <v>204</v>
      </c>
      <c r="AB94" s="100"/>
      <c r="AC94" s="100"/>
      <c r="AD94" s="100"/>
      <c r="AE94" s="100"/>
      <c r="AF94" s="100"/>
      <c r="AG94" s="100"/>
      <c r="AH94" s="100"/>
      <c r="AI94" s="100"/>
      <c r="AJ94" s="105"/>
      <c r="AK94" s="387"/>
      <c r="AL94" s="387"/>
      <c r="AM94" s="387"/>
      <c r="AN94" s="387"/>
      <c r="AO94" s="100"/>
      <c r="AP94" s="100"/>
    </row>
    <row r="95" spans="2:62" ht="20.25" customHeight="1" x14ac:dyDescent="0.2">
      <c r="I95" s="100"/>
      <c r="J95" s="100"/>
      <c r="K95" s="100" t="s">
        <v>231</v>
      </c>
      <c r="L95" s="100"/>
      <c r="M95" s="100"/>
      <c r="N95" s="100"/>
      <c r="O95" s="100"/>
      <c r="P95" s="100" t="s">
        <v>232</v>
      </c>
      <c r="Q95" s="100"/>
      <c r="R95" s="100"/>
      <c r="S95" s="100"/>
      <c r="T95" s="100"/>
      <c r="U95" s="370" t="s">
        <v>219</v>
      </c>
      <c r="V95" s="370"/>
      <c r="W95" s="370"/>
      <c r="X95" s="370"/>
      <c r="Y95" s="100"/>
      <c r="Z95" s="100"/>
      <c r="AA95" s="100" t="s">
        <v>231</v>
      </c>
      <c r="AB95" s="100"/>
      <c r="AC95" s="100"/>
      <c r="AD95" s="100"/>
      <c r="AE95" s="100"/>
      <c r="AF95" s="100" t="s">
        <v>232</v>
      </c>
      <c r="AG95" s="100"/>
      <c r="AH95" s="100"/>
      <c r="AI95" s="100"/>
      <c r="AJ95" s="100"/>
      <c r="AK95" s="370" t="s">
        <v>219</v>
      </c>
      <c r="AL95" s="370"/>
      <c r="AM95" s="370"/>
      <c r="AN95" s="370"/>
      <c r="AO95" s="100"/>
      <c r="AP95" s="100"/>
    </row>
    <row r="96" spans="2:62" ht="20.25" customHeight="1" x14ac:dyDescent="0.2">
      <c r="I96" s="100"/>
      <c r="J96" s="100"/>
      <c r="K96" s="381">
        <f>W86</f>
        <v>3</v>
      </c>
      <c r="L96" s="381"/>
      <c r="M96" s="381"/>
      <c r="N96" s="381"/>
      <c r="O96" s="192" t="s">
        <v>233</v>
      </c>
      <c r="P96" s="399">
        <f>U91</f>
        <v>0</v>
      </c>
      <c r="Q96" s="399"/>
      <c r="R96" s="399"/>
      <c r="S96" s="399"/>
      <c r="T96" s="192" t="s">
        <v>227</v>
      </c>
      <c r="U96" s="400">
        <f>ROUNDDOWN(K96+P96,1)</f>
        <v>3</v>
      </c>
      <c r="V96" s="400"/>
      <c r="W96" s="400"/>
      <c r="X96" s="400"/>
      <c r="Y96" s="190"/>
      <c r="Z96" s="190"/>
      <c r="AA96" s="401">
        <f>AM86</f>
        <v>2</v>
      </c>
      <c r="AB96" s="401"/>
      <c r="AC96" s="401"/>
      <c r="AD96" s="401"/>
      <c r="AE96" s="191" t="s">
        <v>233</v>
      </c>
      <c r="AF96" s="402">
        <f>AK91</f>
        <v>0</v>
      </c>
      <c r="AG96" s="402"/>
      <c r="AH96" s="402"/>
      <c r="AI96" s="402"/>
      <c r="AJ96" s="191" t="s">
        <v>227</v>
      </c>
      <c r="AK96" s="400">
        <f>ROUNDDOWN(AA96+AF96,1)</f>
        <v>2</v>
      </c>
      <c r="AL96" s="400"/>
      <c r="AM96" s="400"/>
      <c r="AN96" s="400"/>
      <c r="AO96" s="100"/>
      <c r="AP96" s="100"/>
    </row>
    <row r="97" spans="11:42" ht="20.25" customHeight="1" x14ac:dyDescent="0.2"/>
    <row r="98" spans="11:42" ht="20.25" customHeight="1" x14ac:dyDescent="0.2">
      <c r="K98" s="100" t="s">
        <v>234</v>
      </c>
      <c r="L98" s="100"/>
      <c r="M98" s="100"/>
      <c r="N98" s="100"/>
      <c r="O98" s="100"/>
      <c r="P98" s="100"/>
      <c r="Q98" s="100"/>
      <c r="R98" s="100"/>
      <c r="S98" s="100"/>
      <c r="T98" s="105"/>
      <c r="U98" s="100"/>
      <c r="V98" s="100"/>
      <c r="W98" s="100"/>
      <c r="X98" s="100"/>
      <c r="Y98" s="100"/>
      <c r="Z98" s="184"/>
      <c r="AA98" s="100" t="s">
        <v>235</v>
      </c>
      <c r="AB98" s="100"/>
      <c r="AC98" s="100"/>
      <c r="AD98" s="100"/>
      <c r="AE98" s="100"/>
      <c r="AF98" s="100"/>
      <c r="AG98" s="100"/>
      <c r="AH98" s="100"/>
      <c r="AI98" s="100"/>
      <c r="AJ98" s="105"/>
      <c r="AK98" s="100"/>
      <c r="AL98" s="100"/>
      <c r="AM98" s="100"/>
      <c r="AN98" s="100"/>
      <c r="AO98" s="184"/>
      <c r="AP98" s="184"/>
    </row>
    <row r="99" spans="11:42" ht="20.25" customHeight="1" x14ac:dyDescent="0.2">
      <c r="K99" s="387" t="s">
        <v>201</v>
      </c>
      <c r="L99" s="387"/>
      <c r="M99" s="387" t="s">
        <v>202</v>
      </c>
      <c r="N99" s="387"/>
      <c r="O99" s="387"/>
      <c r="P99" s="387"/>
      <c r="Q99" s="100"/>
      <c r="R99" s="388" t="s">
        <v>203</v>
      </c>
      <c r="S99" s="388"/>
      <c r="T99" s="388"/>
      <c r="U99" s="388"/>
      <c r="V99" s="100"/>
      <c r="W99" s="186" t="s">
        <v>204</v>
      </c>
      <c r="X99" s="186"/>
      <c r="Y99" s="100"/>
      <c r="Z99" s="184"/>
      <c r="AA99" s="387" t="s">
        <v>201</v>
      </c>
      <c r="AB99" s="387"/>
      <c r="AC99" s="387" t="s">
        <v>202</v>
      </c>
      <c r="AD99" s="387"/>
      <c r="AE99" s="387"/>
      <c r="AF99" s="387"/>
      <c r="AG99" s="100"/>
      <c r="AH99" s="388" t="s">
        <v>203</v>
      </c>
      <c r="AI99" s="388"/>
      <c r="AJ99" s="388"/>
      <c r="AK99" s="388"/>
      <c r="AL99" s="100"/>
      <c r="AM99" s="186" t="s">
        <v>204</v>
      </c>
      <c r="AN99" s="186"/>
      <c r="AO99" s="184"/>
      <c r="AP99" s="184"/>
    </row>
    <row r="100" spans="11:42" ht="20.25" customHeight="1" x14ac:dyDescent="0.2">
      <c r="K100" s="370"/>
      <c r="L100" s="370"/>
      <c r="M100" s="370" t="s">
        <v>207</v>
      </c>
      <c r="N100" s="370"/>
      <c r="O100" s="370" t="s">
        <v>208</v>
      </c>
      <c r="P100" s="370"/>
      <c r="Q100" s="100"/>
      <c r="R100" s="370" t="s">
        <v>207</v>
      </c>
      <c r="S100" s="370"/>
      <c r="T100" s="370" t="s">
        <v>208</v>
      </c>
      <c r="U100" s="370"/>
      <c r="V100" s="100"/>
      <c r="W100" s="186" t="s">
        <v>209</v>
      </c>
      <c r="X100" s="186"/>
      <c r="Y100" s="100"/>
      <c r="Z100" s="184"/>
      <c r="AA100" s="370"/>
      <c r="AB100" s="370"/>
      <c r="AC100" s="370" t="s">
        <v>207</v>
      </c>
      <c r="AD100" s="370"/>
      <c r="AE100" s="370" t="s">
        <v>208</v>
      </c>
      <c r="AF100" s="370"/>
      <c r="AG100" s="100"/>
      <c r="AH100" s="370" t="s">
        <v>207</v>
      </c>
      <c r="AI100" s="370"/>
      <c r="AJ100" s="370" t="s">
        <v>208</v>
      </c>
      <c r="AK100" s="370"/>
      <c r="AL100" s="100"/>
      <c r="AM100" s="186" t="s">
        <v>209</v>
      </c>
      <c r="AN100" s="186"/>
      <c r="AO100" s="184"/>
      <c r="AP100" s="184"/>
    </row>
    <row r="101" spans="11:42" ht="20.25" customHeight="1" x14ac:dyDescent="0.2">
      <c r="K101" s="381" t="s">
        <v>210</v>
      </c>
      <c r="L101" s="381"/>
      <c r="M101" s="382">
        <f>SUMIFS($BB$17:$BB$76,$F$17:$F$76,"看護職員",$H$17:$H$76,"A")</f>
        <v>1280</v>
      </c>
      <c r="N101" s="382"/>
      <c r="O101" s="383">
        <f>SUMIFS($BD$17:$BD$76,$F$17:$F$76,"看護職員",$H$17:$H$76,"A")</f>
        <v>320</v>
      </c>
      <c r="P101" s="383"/>
      <c r="Q101" s="187"/>
      <c r="R101" s="384">
        <v>0</v>
      </c>
      <c r="S101" s="384"/>
      <c r="T101" s="384">
        <v>0</v>
      </c>
      <c r="U101" s="384"/>
      <c r="V101" s="187"/>
      <c r="W101" s="385">
        <v>8</v>
      </c>
      <c r="X101" s="386"/>
      <c r="Y101" s="100"/>
      <c r="Z101" s="184"/>
      <c r="AA101" s="381" t="s">
        <v>210</v>
      </c>
      <c r="AB101" s="381"/>
      <c r="AC101" s="382">
        <f>SUMIFS($BB$17:$BB$76,$F$17:$F$76,"介護職員",$H$17:$H$76,"A")</f>
        <v>1280</v>
      </c>
      <c r="AD101" s="382"/>
      <c r="AE101" s="383">
        <f>SUMIFS($BD$17:$BD$76,$F$17:$F$76,"介護職員",$H$17:$H$76,"A")</f>
        <v>320</v>
      </c>
      <c r="AF101" s="383"/>
      <c r="AG101" s="187"/>
      <c r="AH101" s="384">
        <v>0</v>
      </c>
      <c r="AI101" s="384"/>
      <c r="AJ101" s="384">
        <v>0</v>
      </c>
      <c r="AK101" s="384"/>
      <c r="AL101" s="187"/>
      <c r="AM101" s="385">
        <v>8</v>
      </c>
      <c r="AN101" s="386"/>
      <c r="AO101" s="184"/>
      <c r="AP101" s="184"/>
    </row>
    <row r="102" spans="11:42" ht="20.25" customHeight="1" x14ac:dyDescent="0.2">
      <c r="K102" s="381" t="s">
        <v>212</v>
      </c>
      <c r="L102" s="381"/>
      <c r="M102" s="382">
        <f>SUMIFS($BB$17:$BB$76,$F$17:$F$76,"看護職員",$H$17:$H$76,"B")</f>
        <v>0</v>
      </c>
      <c r="N102" s="382"/>
      <c r="O102" s="383">
        <f>SUMIFS($BD$17:$BD$76,$F$17:$F$76,"看護職員",$H$17:$H$76,"B")</f>
        <v>0</v>
      </c>
      <c r="P102" s="383"/>
      <c r="Q102" s="187"/>
      <c r="R102" s="384">
        <v>0</v>
      </c>
      <c r="S102" s="384"/>
      <c r="T102" s="384">
        <v>0</v>
      </c>
      <c r="U102" s="384"/>
      <c r="V102" s="187"/>
      <c r="W102" s="385">
        <v>0</v>
      </c>
      <c r="X102" s="386"/>
      <c r="Y102" s="100"/>
      <c r="Z102" s="184"/>
      <c r="AA102" s="381" t="s">
        <v>212</v>
      </c>
      <c r="AB102" s="381"/>
      <c r="AC102" s="382">
        <f>SUMIFS($BB$17:$BB$76,$F$17:$F$76,"介護職員",$H$17:$H$76,"B")</f>
        <v>0</v>
      </c>
      <c r="AD102" s="382"/>
      <c r="AE102" s="383">
        <f>SUMIFS($BD$17:$BD$76,$F$17:$F$76,"介護職員",$H$17:$H$76,"B")</f>
        <v>0</v>
      </c>
      <c r="AF102" s="383"/>
      <c r="AG102" s="187"/>
      <c r="AH102" s="384">
        <v>0</v>
      </c>
      <c r="AI102" s="384"/>
      <c r="AJ102" s="384">
        <v>0</v>
      </c>
      <c r="AK102" s="384"/>
      <c r="AL102" s="187"/>
      <c r="AM102" s="385">
        <v>0</v>
      </c>
      <c r="AN102" s="386"/>
      <c r="AO102" s="184"/>
      <c r="AP102" s="184"/>
    </row>
    <row r="103" spans="11:42" ht="20.25" customHeight="1" x14ac:dyDescent="0.2">
      <c r="K103" s="381" t="s">
        <v>214</v>
      </c>
      <c r="L103" s="381"/>
      <c r="M103" s="382">
        <f>SUMIFS($BB$17:$BB$76,$F$17:$F$76,"看護職員",$H$17:$H$76,"C")</f>
        <v>256</v>
      </c>
      <c r="N103" s="382"/>
      <c r="O103" s="383">
        <f>SUMIFS($BD$17:$BD$76,$F$17:$F$76,"看護職員",$H$17:$H$76,"C")</f>
        <v>64</v>
      </c>
      <c r="P103" s="383"/>
      <c r="Q103" s="187"/>
      <c r="R103" s="384">
        <v>256</v>
      </c>
      <c r="S103" s="384"/>
      <c r="T103" s="389">
        <v>64</v>
      </c>
      <c r="U103" s="389"/>
      <c r="V103" s="187"/>
      <c r="W103" s="390" t="s">
        <v>216</v>
      </c>
      <c r="X103" s="391"/>
      <c r="Y103" s="100"/>
      <c r="Z103" s="184"/>
      <c r="AA103" s="381" t="s">
        <v>214</v>
      </c>
      <c r="AB103" s="381"/>
      <c r="AC103" s="382">
        <f>SUMIFS($BB$17:$BB$76,$F$17:$F$76,"介護職員",$H$17:$H$76,"C")</f>
        <v>256</v>
      </c>
      <c r="AD103" s="382"/>
      <c r="AE103" s="383">
        <f>SUMIFS($BD$17:$BD$76,$F$17:$F$76,"介護職員",$H$17:$H$76,"C")</f>
        <v>64</v>
      </c>
      <c r="AF103" s="383"/>
      <c r="AG103" s="187"/>
      <c r="AH103" s="384">
        <v>256</v>
      </c>
      <c r="AI103" s="384"/>
      <c r="AJ103" s="389">
        <v>64</v>
      </c>
      <c r="AK103" s="389"/>
      <c r="AL103" s="187"/>
      <c r="AM103" s="390" t="s">
        <v>216</v>
      </c>
      <c r="AN103" s="391"/>
      <c r="AO103" s="184"/>
      <c r="AP103" s="184"/>
    </row>
    <row r="104" spans="11:42" ht="20.25" customHeight="1" x14ac:dyDescent="0.2">
      <c r="K104" s="381" t="s">
        <v>217</v>
      </c>
      <c r="L104" s="381"/>
      <c r="M104" s="382">
        <f>SUMIFS($BB$17:$BB$76,$F$17:$F$76,"看護職員",$H$17:$H$76,"D")</f>
        <v>0</v>
      </c>
      <c r="N104" s="382"/>
      <c r="O104" s="383">
        <f>SUMIFS($BD$17:$BD$76,$F$17:$F$76,"看護職員",$H$17:$H$76,"D")</f>
        <v>0</v>
      </c>
      <c r="P104" s="383"/>
      <c r="Q104" s="187"/>
      <c r="R104" s="384">
        <v>0</v>
      </c>
      <c r="S104" s="384"/>
      <c r="T104" s="389">
        <v>0</v>
      </c>
      <c r="U104" s="389"/>
      <c r="V104" s="187"/>
      <c r="W104" s="390" t="s">
        <v>216</v>
      </c>
      <c r="X104" s="391"/>
      <c r="Y104" s="100"/>
      <c r="Z104" s="184"/>
      <c r="AA104" s="381" t="s">
        <v>217</v>
      </c>
      <c r="AB104" s="381"/>
      <c r="AC104" s="382">
        <f>SUMIFS($BB$17:$BB$76,$F$17:$F$76,"介護職員",$H$17:$H$76,"D")</f>
        <v>0</v>
      </c>
      <c r="AD104" s="382"/>
      <c r="AE104" s="383">
        <f>SUMIFS($BD$17:$BD$76,$F$17:$F$76,"介護職員",$H$17:$H$76,"D")</f>
        <v>0</v>
      </c>
      <c r="AF104" s="383"/>
      <c r="AG104" s="187"/>
      <c r="AH104" s="384">
        <v>0</v>
      </c>
      <c r="AI104" s="384"/>
      <c r="AJ104" s="389">
        <v>0</v>
      </c>
      <c r="AK104" s="389"/>
      <c r="AL104" s="187"/>
      <c r="AM104" s="390" t="s">
        <v>216</v>
      </c>
      <c r="AN104" s="391"/>
      <c r="AO104" s="184"/>
      <c r="AP104" s="184"/>
    </row>
    <row r="105" spans="11:42" ht="20.25" customHeight="1" x14ac:dyDescent="0.2">
      <c r="K105" s="381" t="s">
        <v>219</v>
      </c>
      <c r="L105" s="381"/>
      <c r="M105" s="382">
        <f>SUM(M101:N104)</f>
        <v>1536</v>
      </c>
      <c r="N105" s="382"/>
      <c r="O105" s="383">
        <f>SUM(O101:P104)</f>
        <v>384</v>
      </c>
      <c r="P105" s="383"/>
      <c r="Q105" s="187"/>
      <c r="R105" s="382">
        <f>SUM(R101:S104)</f>
        <v>256</v>
      </c>
      <c r="S105" s="382"/>
      <c r="T105" s="383">
        <f>SUM(T101:U104)</f>
        <v>64</v>
      </c>
      <c r="U105" s="383"/>
      <c r="V105" s="187"/>
      <c r="W105" s="392">
        <f>SUM(W101:X102)</f>
        <v>8</v>
      </c>
      <c r="X105" s="393"/>
      <c r="Y105" s="100"/>
      <c r="Z105" s="184"/>
      <c r="AA105" s="381" t="s">
        <v>219</v>
      </c>
      <c r="AB105" s="381"/>
      <c r="AC105" s="382">
        <f>SUM(AC101:AD104)</f>
        <v>1536</v>
      </c>
      <c r="AD105" s="382"/>
      <c r="AE105" s="383">
        <f>SUM(AE101:AF104)</f>
        <v>384</v>
      </c>
      <c r="AF105" s="383"/>
      <c r="AG105" s="187"/>
      <c r="AH105" s="382">
        <f>SUM(AH101:AI104)</f>
        <v>256</v>
      </c>
      <c r="AI105" s="382"/>
      <c r="AJ105" s="383">
        <f>SUM(AJ101:AK104)</f>
        <v>64</v>
      </c>
      <c r="AK105" s="383"/>
      <c r="AL105" s="187"/>
      <c r="AM105" s="392">
        <f>SUM(AM101:AN102)</f>
        <v>8</v>
      </c>
      <c r="AN105" s="393"/>
      <c r="AO105" s="184"/>
      <c r="AP105" s="184"/>
    </row>
    <row r="106" spans="11:42" ht="20.25" customHeight="1" x14ac:dyDescent="0.2">
      <c r="K106" s="188"/>
      <c r="L106" s="188"/>
      <c r="M106" s="188"/>
      <c r="N106" s="188"/>
      <c r="O106" s="189"/>
      <c r="P106" s="189"/>
      <c r="Q106" s="189"/>
      <c r="R106" s="190"/>
      <c r="S106" s="190"/>
      <c r="T106" s="190"/>
      <c r="U106" s="190"/>
      <c r="V106" s="191"/>
      <c r="W106" s="184"/>
      <c r="X106" s="184"/>
      <c r="Y106" s="184"/>
      <c r="Z106" s="184"/>
      <c r="AA106" s="188"/>
      <c r="AB106" s="188"/>
      <c r="AC106" s="188"/>
      <c r="AD106" s="188"/>
      <c r="AE106" s="189"/>
      <c r="AF106" s="189"/>
      <c r="AG106" s="189"/>
      <c r="AH106" s="190"/>
      <c r="AI106" s="190"/>
      <c r="AJ106" s="190"/>
      <c r="AK106" s="190"/>
      <c r="AL106" s="191"/>
      <c r="AM106" s="184"/>
      <c r="AN106" s="184"/>
      <c r="AO106" s="184"/>
      <c r="AP106" s="184"/>
    </row>
    <row r="107" spans="11:42" ht="20.25" customHeight="1" x14ac:dyDescent="0.2">
      <c r="K107" s="105" t="s">
        <v>220</v>
      </c>
      <c r="L107" s="100"/>
      <c r="M107" s="100"/>
      <c r="N107" s="100"/>
      <c r="O107" s="100"/>
      <c r="P107" s="100"/>
      <c r="Q107" s="106" t="s">
        <v>221</v>
      </c>
      <c r="R107" s="396" t="str">
        <f>R88</f>
        <v>週</v>
      </c>
      <c r="S107" s="397"/>
      <c r="T107" s="106"/>
      <c r="U107" s="106"/>
      <c r="V107" s="100"/>
      <c r="W107" s="100"/>
      <c r="X107" s="100"/>
      <c r="Y107" s="184"/>
      <c r="Z107" s="184"/>
      <c r="AA107" s="105" t="s">
        <v>220</v>
      </c>
      <c r="AB107" s="100"/>
      <c r="AC107" s="100"/>
      <c r="AD107" s="100"/>
      <c r="AE107" s="100"/>
      <c r="AF107" s="100"/>
      <c r="AG107" s="106" t="s">
        <v>221</v>
      </c>
      <c r="AH107" s="396" t="str">
        <f>R107</f>
        <v>週</v>
      </c>
      <c r="AI107" s="397"/>
      <c r="AJ107" s="106"/>
      <c r="AK107" s="106"/>
      <c r="AL107" s="100"/>
      <c r="AM107" s="100"/>
      <c r="AN107" s="100"/>
      <c r="AO107" s="184"/>
      <c r="AP107" s="184"/>
    </row>
    <row r="108" spans="11:42" ht="20.25" customHeight="1" x14ac:dyDescent="0.2">
      <c r="K108" s="100" t="s">
        <v>223</v>
      </c>
      <c r="L108" s="100"/>
      <c r="M108" s="100"/>
      <c r="N108" s="100"/>
      <c r="O108" s="100"/>
      <c r="P108" s="100" t="s">
        <v>224</v>
      </c>
      <c r="Q108" s="100"/>
      <c r="R108" s="100"/>
      <c r="S108" s="100"/>
      <c r="T108" s="105"/>
      <c r="U108" s="100"/>
      <c r="V108" s="100"/>
      <c r="W108" s="100"/>
      <c r="X108" s="100"/>
      <c r="Y108" s="184"/>
      <c r="Z108" s="184"/>
      <c r="AA108" s="100" t="s">
        <v>223</v>
      </c>
      <c r="AB108" s="100"/>
      <c r="AC108" s="100"/>
      <c r="AD108" s="100"/>
      <c r="AE108" s="100"/>
      <c r="AF108" s="100" t="s">
        <v>224</v>
      </c>
      <c r="AG108" s="100"/>
      <c r="AH108" s="100"/>
      <c r="AI108" s="100"/>
      <c r="AJ108" s="105"/>
      <c r="AK108" s="100"/>
      <c r="AL108" s="100"/>
      <c r="AM108" s="100"/>
      <c r="AN108" s="100"/>
      <c r="AO108" s="184"/>
      <c r="AP108" s="184"/>
    </row>
    <row r="109" spans="11:42" ht="20.25" customHeight="1" x14ac:dyDescent="0.2">
      <c r="K109" s="100" t="str">
        <f>IF($R$107="週","対象時間数（週平均）","対象時間数（当月合計）")</f>
        <v>対象時間数（週平均）</v>
      </c>
      <c r="L109" s="100"/>
      <c r="M109" s="100"/>
      <c r="N109" s="100"/>
      <c r="O109" s="100"/>
      <c r="P109" s="100" t="str">
        <f>IF($R$88="週","週に勤務すべき時間数","当月に勤務すべき時間数")</f>
        <v>週に勤務すべき時間数</v>
      </c>
      <c r="Q109" s="100"/>
      <c r="R109" s="100"/>
      <c r="S109" s="100"/>
      <c r="T109" s="105"/>
      <c r="U109" s="100" t="s">
        <v>225</v>
      </c>
      <c r="V109" s="100"/>
      <c r="W109" s="100"/>
      <c r="X109" s="100"/>
      <c r="Y109" s="184"/>
      <c r="Z109" s="184"/>
      <c r="AA109" s="100" t="str">
        <f>IF(AH107="週","対象時間数（週平均）","対象時間数（当月合計）")</f>
        <v>対象時間数（週平均）</v>
      </c>
      <c r="AB109" s="100"/>
      <c r="AC109" s="100"/>
      <c r="AD109" s="100"/>
      <c r="AE109" s="100"/>
      <c r="AF109" s="100" t="str">
        <f>IF($AH$88="週","週に勤務すべき時間数","当月に勤務すべき時間数")</f>
        <v>週に勤務すべき時間数</v>
      </c>
      <c r="AG109" s="100"/>
      <c r="AH109" s="100"/>
      <c r="AI109" s="100"/>
      <c r="AJ109" s="105"/>
      <c r="AK109" s="100" t="s">
        <v>225</v>
      </c>
      <c r="AL109" s="100"/>
      <c r="AM109" s="100"/>
      <c r="AN109" s="100"/>
      <c r="AO109" s="184"/>
      <c r="AP109" s="184"/>
    </row>
    <row r="110" spans="11:42" ht="20.25" customHeight="1" x14ac:dyDescent="0.2">
      <c r="K110" s="398">
        <f>IF($R$88="週",T105,R105)</f>
        <v>64</v>
      </c>
      <c r="L110" s="398"/>
      <c r="M110" s="398"/>
      <c r="N110" s="398"/>
      <c r="O110" s="192" t="s">
        <v>226</v>
      </c>
      <c r="P110" s="381">
        <f>IF($R$88="週",$BA$6,$BE$6)</f>
        <v>40</v>
      </c>
      <c r="Q110" s="381"/>
      <c r="R110" s="381"/>
      <c r="S110" s="381"/>
      <c r="T110" s="192" t="s">
        <v>227</v>
      </c>
      <c r="U110" s="399">
        <f>ROUNDDOWN(K110/P110,1)</f>
        <v>1.6</v>
      </c>
      <c r="V110" s="399"/>
      <c r="W110" s="399"/>
      <c r="X110" s="399"/>
      <c r="Y110" s="100"/>
      <c r="Z110" s="100"/>
      <c r="AA110" s="398">
        <f>IF($AH$88="週",AJ105,AH105)</f>
        <v>64</v>
      </c>
      <c r="AB110" s="398"/>
      <c r="AC110" s="398"/>
      <c r="AD110" s="398"/>
      <c r="AE110" s="192" t="s">
        <v>226</v>
      </c>
      <c r="AF110" s="381">
        <f>IF($AH$88="週",$BA$6,$BE$6)</f>
        <v>40</v>
      </c>
      <c r="AG110" s="381"/>
      <c r="AH110" s="381"/>
      <c r="AI110" s="381"/>
      <c r="AJ110" s="192" t="s">
        <v>227</v>
      </c>
      <c r="AK110" s="399">
        <f>ROUNDDOWN(AA110/AF110,1)</f>
        <v>1.6</v>
      </c>
      <c r="AL110" s="399"/>
      <c r="AM110" s="399"/>
      <c r="AN110" s="399"/>
      <c r="AO110" s="100"/>
      <c r="AP110" s="100"/>
    </row>
    <row r="111" spans="11:42" ht="20.25" customHeight="1" x14ac:dyDescent="0.2">
      <c r="K111" s="100"/>
      <c r="L111" s="100"/>
      <c r="M111" s="100"/>
      <c r="N111" s="100"/>
      <c r="O111" s="100"/>
      <c r="P111" s="100"/>
      <c r="Q111" s="100"/>
      <c r="R111" s="100"/>
      <c r="S111" s="100"/>
      <c r="T111" s="105"/>
      <c r="U111" s="100" t="s">
        <v>228</v>
      </c>
      <c r="V111" s="100"/>
      <c r="W111" s="100"/>
      <c r="X111" s="100"/>
      <c r="Y111" s="100"/>
      <c r="Z111" s="100"/>
      <c r="AA111" s="100"/>
      <c r="AB111" s="100"/>
      <c r="AC111" s="100"/>
      <c r="AD111" s="100"/>
      <c r="AE111" s="100"/>
      <c r="AF111" s="100"/>
      <c r="AG111" s="100"/>
      <c r="AH111" s="100"/>
      <c r="AI111" s="100"/>
      <c r="AJ111" s="105"/>
      <c r="AK111" s="100" t="s">
        <v>228</v>
      </c>
      <c r="AL111" s="100"/>
      <c r="AM111" s="100"/>
      <c r="AN111" s="100"/>
      <c r="AO111" s="100"/>
      <c r="AP111" s="100"/>
    </row>
    <row r="112" spans="11:42" ht="20.25" customHeight="1" x14ac:dyDescent="0.2">
      <c r="K112" s="100" t="s">
        <v>236</v>
      </c>
      <c r="L112" s="100"/>
      <c r="M112" s="100"/>
      <c r="N112" s="100"/>
      <c r="O112" s="100"/>
      <c r="P112" s="100"/>
      <c r="Q112" s="100"/>
      <c r="R112" s="100"/>
      <c r="S112" s="100"/>
      <c r="T112" s="105"/>
      <c r="U112" s="100"/>
      <c r="V112" s="100"/>
      <c r="W112" s="100"/>
      <c r="X112" s="100"/>
      <c r="Y112" s="100"/>
      <c r="Z112" s="100"/>
      <c r="AA112" s="100" t="s">
        <v>237</v>
      </c>
      <c r="AB112" s="100"/>
      <c r="AC112" s="100"/>
      <c r="AD112" s="100"/>
      <c r="AE112" s="100"/>
      <c r="AF112" s="100"/>
      <c r="AG112" s="100"/>
      <c r="AH112" s="100"/>
      <c r="AI112" s="100"/>
      <c r="AJ112" s="105"/>
      <c r="AK112" s="100"/>
      <c r="AL112" s="100"/>
      <c r="AM112" s="100"/>
      <c r="AN112" s="100"/>
      <c r="AO112" s="100"/>
      <c r="AP112" s="100"/>
    </row>
    <row r="113" spans="11:42" ht="20.25" customHeight="1" x14ac:dyDescent="0.2">
      <c r="K113" s="100" t="s">
        <v>204</v>
      </c>
      <c r="L113" s="100"/>
      <c r="M113" s="100"/>
      <c r="N113" s="100"/>
      <c r="O113" s="100"/>
      <c r="P113" s="100"/>
      <c r="Q113" s="100"/>
      <c r="R113" s="100"/>
      <c r="S113" s="100"/>
      <c r="T113" s="105"/>
      <c r="U113" s="387"/>
      <c r="V113" s="387"/>
      <c r="W113" s="387"/>
      <c r="X113" s="387"/>
      <c r="Y113" s="100"/>
      <c r="Z113" s="100"/>
      <c r="AA113" s="100" t="s">
        <v>204</v>
      </c>
      <c r="AB113" s="100"/>
      <c r="AC113" s="100"/>
      <c r="AD113" s="100"/>
      <c r="AE113" s="100"/>
      <c r="AF113" s="100"/>
      <c r="AG113" s="100"/>
      <c r="AH113" s="100"/>
      <c r="AI113" s="100"/>
      <c r="AJ113" s="105"/>
      <c r="AK113" s="387"/>
      <c r="AL113" s="387"/>
      <c r="AM113" s="387"/>
      <c r="AN113" s="387"/>
      <c r="AO113" s="100"/>
      <c r="AP113" s="100"/>
    </row>
    <row r="114" spans="11:42" ht="20.25" customHeight="1" x14ac:dyDescent="0.2">
      <c r="K114" s="100" t="s">
        <v>231</v>
      </c>
      <c r="L114" s="100"/>
      <c r="M114" s="100"/>
      <c r="N114" s="100"/>
      <c r="O114" s="100"/>
      <c r="P114" s="100" t="s">
        <v>232</v>
      </c>
      <c r="Q114" s="100"/>
      <c r="R114" s="100"/>
      <c r="S114" s="100"/>
      <c r="T114" s="100"/>
      <c r="U114" s="370" t="s">
        <v>219</v>
      </c>
      <c r="V114" s="370"/>
      <c r="W114" s="370"/>
      <c r="X114" s="370"/>
      <c r="Y114" s="100"/>
      <c r="Z114" s="100"/>
      <c r="AA114" s="100" t="s">
        <v>231</v>
      </c>
      <c r="AB114" s="100"/>
      <c r="AC114" s="100"/>
      <c r="AD114" s="100"/>
      <c r="AE114" s="100"/>
      <c r="AF114" s="100" t="s">
        <v>232</v>
      </c>
      <c r="AG114" s="100"/>
      <c r="AH114" s="100"/>
      <c r="AI114" s="100"/>
      <c r="AJ114" s="100"/>
      <c r="AK114" s="370" t="s">
        <v>219</v>
      </c>
      <c r="AL114" s="370"/>
      <c r="AM114" s="370"/>
      <c r="AN114" s="370"/>
      <c r="AO114" s="100"/>
      <c r="AP114" s="100"/>
    </row>
    <row r="115" spans="11:42" ht="20.25" customHeight="1" x14ac:dyDescent="0.2">
      <c r="K115" s="381">
        <f>W105</f>
        <v>8</v>
      </c>
      <c r="L115" s="381"/>
      <c r="M115" s="381"/>
      <c r="N115" s="381"/>
      <c r="O115" s="192" t="s">
        <v>233</v>
      </c>
      <c r="P115" s="399">
        <f>U110</f>
        <v>1.6</v>
      </c>
      <c r="Q115" s="399"/>
      <c r="R115" s="399"/>
      <c r="S115" s="399"/>
      <c r="T115" s="192" t="s">
        <v>227</v>
      </c>
      <c r="U115" s="400">
        <f>ROUNDDOWN(K115+P115,1)</f>
        <v>9.6</v>
      </c>
      <c r="V115" s="400"/>
      <c r="W115" s="400"/>
      <c r="X115" s="400"/>
      <c r="Y115" s="190"/>
      <c r="Z115" s="190"/>
      <c r="AA115" s="401">
        <f>AM105</f>
        <v>8</v>
      </c>
      <c r="AB115" s="401"/>
      <c r="AC115" s="401"/>
      <c r="AD115" s="401"/>
      <c r="AE115" s="191" t="s">
        <v>233</v>
      </c>
      <c r="AF115" s="402">
        <f>AK110</f>
        <v>1.6</v>
      </c>
      <c r="AG115" s="402"/>
      <c r="AH115" s="402"/>
      <c r="AI115" s="402"/>
      <c r="AJ115" s="191" t="s">
        <v>227</v>
      </c>
      <c r="AK115" s="400">
        <f>ROUNDDOWN(AA115+AF115,1)</f>
        <v>9.6</v>
      </c>
      <c r="AL115" s="400"/>
      <c r="AM115" s="400"/>
      <c r="AN115" s="400"/>
      <c r="AO115" s="100"/>
      <c r="AP115" s="100"/>
    </row>
    <row r="116" spans="11:42" ht="20.25" customHeight="1" x14ac:dyDescent="0.2"/>
    <row r="137" spans="3:59" x14ac:dyDescent="0.2">
      <c r="AQ137" s="193"/>
      <c r="AR137" s="193"/>
      <c r="AS137" s="193"/>
      <c r="AT137" s="193"/>
      <c r="AU137" s="193"/>
      <c r="AV137" s="193"/>
      <c r="AW137" s="193"/>
      <c r="AX137" s="193"/>
      <c r="AY137" s="193"/>
      <c r="AZ137" s="193"/>
      <c r="BA137" s="193"/>
      <c r="BB137" s="193"/>
      <c r="BC137" s="193"/>
      <c r="BD137" s="193"/>
      <c r="BE137" s="193"/>
      <c r="BF137" s="193"/>
      <c r="BG137" s="193"/>
    </row>
    <row r="138" spans="3:59" x14ac:dyDescent="0.2">
      <c r="AQ138" s="193"/>
      <c r="AR138" s="193"/>
      <c r="AS138" s="193"/>
      <c r="AT138" s="193"/>
      <c r="AU138" s="193"/>
      <c r="AV138" s="193"/>
      <c r="AW138" s="193"/>
      <c r="AX138" s="193"/>
      <c r="AY138" s="193"/>
      <c r="AZ138" s="193"/>
      <c r="BA138" s="193"/>
      <c r="BB138" s="193"/>
      <c r="BC138" s="193"/>
      <c r="BD138" s="193"/>
      <c r="BE138" s="193"/>
      <c r="BF138" s="193"/>
      <c r="BG138" s="193"/>
    </row>
    <row r="143" spans="3:59" x14ac:dyDescent="0.2">
      <c r="C143" s="108"/>
      <c r="D143" s="108"/>
      <c r="E143" s="108"/>
      <c r="F143" s="108"/>
      <c r="G143" s="108"/>
      <c r="H143" s="108"/>
      <c r="I143" s="108"/>
      <c r="J143" s="108"/>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row>
    <row r="144" spans="3:59" x14ac:dyDescent="0.2">
      <c r="C144" s="108"/>
      <c r="D144" s="108"/>
      <c r="E144" s="108"/>
      <c r="F144" s="108"/>
      <c r="G144" s="108"/>
      <c r="H144" s="108"/>
      <c r="I144" s="108"/>
      <c r="J144" s="108"/>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row>
    <row r="145" spans="3:12" x14ac:dyDescent="0.2">
      <c r="C145" s="194"/>
      <c r="D145" s="194"/>
      <c r="E145" s="194"/>
      <c r="F145" s="194"/>
      <c r="G145" s="194"/>
      <c r="H145" s="194"/>
      <c r="I145" s="194"/>
      <c r="J145" s="194"/>
      <c r="K145" s="108"/>
      <c r="L145" s="108"/>
    </row>
    <row r="146" spans="3:12" x14ac:dyDescent="0.2">
      <c r="C146" s="194"/>
      <c r="D146" s="194"/>
      <c r="E146" s="194"/>
      <c r="F146" s="194"/>
      <c r="G146" s="194"/>
      <c r="H146" s="194"/>
      <c r="I146" s="194"/>
      <c r="J146" s="194"/>
      <c r="K146" s="108"/>
      <c r="L146" s="108"/>
    </row>
    <row r="147" spans="3:12" x14ac:dyDescent="0.2">
      <c r="C147" s="108"/>
      <c r="D147" s="108"/>
      <c r="E147" s="108"/>
      <c r="F147" s="108"/>
      <c r="G147" s="108"/>
      <c r="H147" s="108"/>
      <c r="I147" s="108"/>
      <c r="J147" s="108"/>
    </row>
    <row r="148" spans="3:12" x14ac:dyDescent="0.2">
      <c r="C148" s="108"/>
      <c r="D148" s="108"/>
      <c r="E148" s="108"/>
      <c r="F148" s="108"/>
      <c r="G148" s="108"/>
      <c r="H148" s="108"/>
      <c r="I148" s="108"/>
      <c r="J148" s="108"/>
    </row>
    <row r="149" spans="3:12" x14ac:dyDescent="0.2">
      <c r="C149" s="108"/>
      <c r="D149" s="108"/>
      <c r="E149" s="108"/>
      <c r="F149" s="108"/>
      <c r="G149" s="108"/>
      <c r="H149" s="108"/>
      <c r="I149" s="108"/>
      <c r="J149" s="108"/>
    </row>
    <row r="150" spans="3:12" x14ac:dyDescent="0.2">
      <c r="C150" s="108"/>
      <c r="D150" s="108"/>
      <c r="E150" s="108"/>
      <c r="F150" s="108"/>
      <c r="G150" s="108"/>
      <c r="H150" s="108"/>
      <c r="I150" s="108"/>
      <c r="J150" s="108"/>
    </row>
  </sheetData>
  <sheetProtection insertRows="0" deleteRows="0"/>
  <mergeCells count="520">
    <mergeCell ref="AK115:AN115"/>
    <mergeCell ref="AK110:AN110"/>
    <mergeCell ref="U113:X113"/>
    <mergeCell ref="AK113:AN113"/>
    <mergeCell ref="U114:X114"/>
    <mergeCell ref="AK114:AN114"/>
    <mergeCell ref="K115:N115"/>
    <mergeCell ref="P115:S115"/>
    <mergeCell ref="U115:X115"/>
    <mergeCell ref="AA115:AD115"/>
    <mergeCell ref="AF115:AI115"/>
    <mergeCell ref="AH105:AI105"/>
    <mergeCell ref="AJ105:AK105"/>
    <mergeCell ref="AM105:AN105"/>
    <mergeCell ref="R107:S107"/>
    <mergeCell ref="AH107:AI107"/>
    <mergeCell ref="K110:N110"/>
    <mergeCell ref="P110:S110"/>
    <mergeCell ref="U110:X110"/>
    <mergeCell ref="AA110:AD110"/>
    <mergeCell ref="AF110:AI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AM104:AN104"/>
    <mergeCell ref="W104:X104"/>
    <mergeCell ref="AA104:AB104"/>
    <mergeCell ref="AC104:AD104"/>
    <mergeCell ref="AE104:AF104"/>
    <mergeCell ref="AH104:AI104"/>
    <mergeCell ref="AJ104:AK104"/>
    <mergeCell ref="K103:L103"/>
    <mergeCell ref="M103:N103"/>
    <mergeCell ref="O103:P103"/>
    <mergeCell ref="R103:S103"/>
    <mergeCell ref="T103:U103"/>
    <mergeCell ref="W103:X103"/>
    <mergeCell ref="AA103:AB103"/>
    <mergeCell ref="AC103:AD103"/>
    <mergeCell ref="AE103:AF103"/>
    <mergeCell ref="K101:L101"/>
    <mergeCell ref="M101:N101"/>
    <mergeCell ref="O101:P101"/>
    <mergeCell ref="R101:S101"/>
    <mergeCell ref="T101:U101"/>
    <mergeCell ref="AM101:AN101"/>
    <mergeCell ref="K102:L102"/>
    <mergeCell ref="M102:N102"/>
    <mergeCell ref="O102:P102"/>
    <mergeCell ref="R102:S102"/>
    <mergeCell ref="T102:U102"/>
    <mergeCell ref="W102:X102"/>
    <mergeCell ref="AA102:AB102"/>
    <mergeCell ref="AC102:AD102"/>
    <mergeCell ref="AE102:AF102"/>
    <mergeCell ref="W101:X101"/>
    <mergeCell ref="AA101:AB101"/>
    <mergeCell ref="AC101:AD101"/>
    <mergeCell ref="AE101:AF101"/>
    <mergeCell ref="AH101:AI101"/>
    <mergeCell ref="AJ101:AK101"/>
    <mergeCell ref="AH102:AI102"/>
    <mergeCell ref="AJ102:AK102"/>
    <mergeCell ref="AM102:AN102"/>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K91:AN91"/>
    <mergeCell ref="U94:X94"/>
    <mergeCell ref="AK94:AN94"/>
    <mergeCell ref="U95:X95"/>
    <mergeCell ref="AK95:AN95"/>
    <mergeCell ref="K96:N96"/>
    <mergeCell ref="P96:S96"/>
    <mergeCell ref="U96:X96"/>
    <mergeCell ref="AA96:AD96"/>
    <mergeCell ref="AF96:AI96"/>
    <mergeCell ref="AK96:AN96"/>
    <mergeCell ref="R88:S88"/>
    <mergeCell ref="AH88:AI88"/>
    <mergeCell ref="K91:N91"/>
    <mergeCell ref="P91:S91"/>
    <mergeCell ref="U91:X91"/>
    <mergeCell ref="AA91:AD91"/>
    <mergeCell ref="AF91:AI91"/>
    <mergeCell ref="AA86:AB86"/>
    <mergeCell ref="AC86:AD86"/>
    <mergeCell ref="AE86:AF86"/>
    <mergeCell ref="AH86:AI86"/>
    <mergeCell ref="AJ86:AK86"/>
    <mergeCell ref="AM86:AN86"/>
    <mergeCell ref="K86:L86"/>
    <mergeCell ref="M86:N86"/>
    <mergeCell ref="O86:P86"/>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AE84:AF84"/>
    <mergeCell ref="AH84:AI84"/>
    <mergeCell ref="AJ84:AK84"/>
    <mergeCell ref="AM84:AN84"/>
    <mergeCell ref="AQ84:AR84"/>
    <mergeCell ref="AS84:AV84"/>
    <mergeCell ref="AQ83:AR83"/>
    <mergeCell ref="AS83:AV83"/>
    <mergeCell ref="K84:L84"/>
    <mergeCell ref="M84:N84"/>
    <mergeCell ref="O84:P84"/>
    <mergeCell ref="R84:S84"/>
    <mergeCell ref="T84:U84"/>
    <mergeCell ref="W84:X84"/>
    <mergeCell ref="AA84:AB84"/>
    <mergeCell ref="AC84:AD84"/>
    <mergeCell ref="AA83:AB83"/>
    <mergeCell ref="AC83:AD83"/>
    <mergeCell ref="AE83:AF83"/>
    <mergeCell ref="AH83:AI83"/>
    <mergeCell ref="AJ83:AK83"/>
    <mergeCell ref="AM83:AN83"/>
    <mergeCell ref="K83:L83"/>
    <mergeCell ref="M83:N83"/>
    <mergeCell ref="O83:P83"/>
    <mergeCell ref="R83:S83"/>
    <mergeCell ref="T83:U83"/>
    <mergeCell ref="W83:X83"/>
    <mergeCell ref="AE82:AF82"/>
    <mergeCell ref="AH82:AI82"/>
    <mergeCell ref="AJ82:AK82"/>
    <mergeCell ref="AM82:AN82"/>
    <mergeCell ref="AQ82:AR82"/>
    <mergeCell ref="AS82:AV82"/>
    <mergeCell ref="AQ81:AR81"/>
    <mergeCell ref="AS81:AV81"/>
    <mergeCell ref="K82:L82"/>
    <mergeCell ref="M82:N82"/>
    <mergeCell ref="O82:P82"/>
    <mergeCell ref="R82:S82"/>
    <mergeCell ref="T82:U82"/>
    <mergeCell ref="W82:X82"/>
    <mergeCell ref="AA82:AB82"/>
    <mergeCell ref="AC82:AD82"/>
    <mergeCell ref="K80:L81"/>
    <mergeCell ref="M80:P80"/>
    <mergeCell ref="R80:U80"/>
    <mergeCell ref="AA80:AB81"/>
    <mergeCell ref="AC80:AF80"/>
    <mergeCell ref="AH80:AK80"/>
    <mergeCell ref="AQ80:AR80"/>
    <mergeCell ref="AS80:AV80"/>
    <mergeCell ref="M81:N81"/>
    <mergeCell ref="O81:P81"/>
    <mergeCell ref="R81:S81"/>
    <mergeCell ref="T81:U81"/>
    <mergeCell ref="AC81:AD81"/>
    <mergeCell ref="AE81:AF81"/>
    <mergeCell ref="AH81:AI81"/>
    <mergeCell ref="AJ81:AK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B12:BC16"/>
    <mergeCell ref="BD12:BE16"/>
    <mergeCell ref="BF12:BJ16"/>
    <mergeCell ref="W13:AC13"/>
    <mergeCell ref="AD13:AJ13"/>
    <mergeCell ref="AK13:AQ13"/>
    <mergeCell ref="AR13:AX13"/>
    <mergeCell ref="AY13:BA13"/>
    <mergeCell ref="B12:B16"/>
    <mergeCell ref="C12:D16"/>
    <mergeCell ref="I12:J16"/>
    <mergeCell ref="K12:N16"/>
    <mergeCell ref="O12:S16"/>
    <mergeCell ref="W12:BA12"/>
    <mergeCell ref="BE4:BH4"/>
    <mergeCell ref="BA6:BB6"/>
    <mergeCell ref="BE6:BF6"/>
    <mergeCell ref="BE8:BF8"/>
    <mergeCell ref="BA10:BB10"/>
    <mergeCell ref="BE10:BF10"/>
    <mergeCell ref="AT1:BI1"/>
    <mergeCell ref="AC2:AD2"/>
    <mergeCell ref="AF2:AG2"/>
    <mergeCell ref="AJ2:AK2"/>
    <mergeCell ref="AT2:BI2"/>
    <mergeCell ref="BE3:BH3"/>
  </mergeCells>
  <phoneticPr fontId="1"/>
  <conditionalFormatting sqref="K91:N91">
    <cfRule type="expression" dxfId="283" priority="41">
      <formula>INDIRECT(ADDRESS(ROW(),COLUMN()))=TRUNC(INDIRECT(ADDRESS(ROW(),COLUMN())))</formula>
    </cfRule>
  </conditionalFormatting>
  <conditionalFormatting sqref="K110:N110">
    <cfRule type="expression" dxfId="282" priority="3">
      <formula>INDIRECT(ADDRESS(ROW(),COLUMN()))=TRUNC(INDIRECT(ADDRESS(ROW(),COLUMN())))</formula>
    </cfRule>
  </conditionalFormatting>
  <conditionalFormatting sqref="M82:X86">
    <cfRule type="expression" dxfId="281" priority="43">
      <formula>INDIRECT(ADDRESS(ROW(),COLUMN()))=TRUNC(INDIRECT(ADDRESS(ROW(),COLUMN())))</formula>
    </cfRule>
  </conditionalFormatting>
  <conditionalFormatting sqref="M101:X105">
    <cfRule type="expression" dxfId="280" priority="5">
      <formula>INDIRECT(ADDRESS(ROW(),COLUMN()))=TRUNC(INDIRECT(ADDRESS(ROW(),COLUMN())))</formula>
    </cfRule>
  </conditionalFormatting>
  <conditionalFormatting sqref="W80:X80 Z80 W89:Z89">
    <cfRule type="expression" dxfId="279" priority="77">
      <formula>OR(#REF!=$B78,#REF!=$B78)</formula>
    </cfRule>
  </conditionalFormatting>
  <conditionalFormatting sqref="W99:X99 Z99 W108:Z108">
    <cfRule type="expression" dxfId="278" priority="9">
      <formula>OR(#REF!=$B97,#REF!=$B97)</formula>
    </cfRule>
  </conditionalFormatting>
  <conditionalFormatting sqref="W90:Z90 AO90:AP90">
    <cfRule type="expression" dxfId="277" priority="76">
      <formula>OR(#REF!=$B77,#REF!=$B77)</formula>
    </cfRule>
  </conditionalFormatting>
  <conditionalFormatting sqref="W109:Z109">
    <cfRule type="expression" dxfId="276" priority="8">
      <formula>OR(#REF!=$B96,#REF!=$B96)</formula>
    </cfRule>
  </conditionalFormatting>
  <conditionalFormatting sqref="W18:BE18">
    <cfRule type="expression" dxfId="275" priority="73">
      <formula>INDIRECT(ADDRESS(ROW(),COLUMN()))=TRUNC(INDIRECT(ADDRESS(ROW(),COLUMN())))</formula>
    </cfRule>
  </conditionalFormatting>
  <conditionalFormatting sqref="W20:BE20">
    <cfRule type="expression" dxfId="274" priority="38">
      <formula>INDIRECT(ADDRESS(ROW(),COLUMN()))=TRUNC(INDIRECT(ADDRESS(ROW(),COLUMN())))</formula>
    </cfRule>
  </conditionalFormatting>
  <conditionalFormatting sqref="W22:BE22">
    <cfRule type="expression" dxfId="273" priority="37">
      <formula>INDIRECT(ADDRESS(ROW(),COLUMN()))=TRUNC(INDIRECT(ADDRESS(ROW(),COLUMN())))</formula>
    </cfRule>
  </conditionalFormatting>
  <conditionalFormatting sqref="W24:BE24">
    <cfRule type="expression" dxfId="272" priority="36">
      <formula>INDIRECT(ADDRESS(ROW(),COLUMN()))=TRUNC(INDIRECT(ADDRESS(ROW(),COLUMN())))</formula>
    </cfRule>
  </conditionalFormatting>
  <conditionalFormatting sqref="W26:BE26">
    <cfRule type="expression" dxfId="271" priority="35">
      <formula>INDIRECT(ADDRESS(ROW(),COLUMN()))=TRUNC(INDIRECT(ADDRESS(ROW(),COLUMN())))</formula>
    </cfRule>
  </conditionalFormatting>
  <conditionalFormatting sqref="W28:BE28">
    <cfRule type="expression" dxfId="270" priority="34">
      <formula>INDIRECT(ADDRESS(ROW(),COLUMN()))=TRUNC(INDIRECT(ADDRESS(ROW(),COLUMN())))</formula>
    </cfRule>
  </conditionalFormatting>
  <conditionalFormatting sqref="W30:BE30">
    <cfRule type="expression" dxfId="269" priority="33">
      <formula>INDIRECT(ADDRESS(ROW(),COLUMN()))=TRUNC(INDIRECT(ADDRESS(ROW(),COLUMN())))</formula>
    </cfRule>
  </conditionalFormatting>
  <conditionalFormatting sqref="W32:BE32">
    <cfRule type="expression" dxfId="268" priority="32">
      <formula>INDIRECT(ADDRESS(ROW(),COLUMN()))=TRUNC(INDIRECT(ADDRESS(ROW(),COLUMN())))</formula>
    </cfRule>
  </conditionalFormatting>
  <conditionalFormatting sqref="W34:BE34">
    <cfRule type="expression" dxfId="267" priority="31">
      <formula>INDIRECT(ADDRESS(ROW(),COLUMN()))=TRUNC(INDIRECT(ADDRESS(ROW(),COLUMN())))</formula>
    </cfRule>
  </conditionalFormatting>
  <conditionalFormatting sqref="W36:BE36">
    <cfRule type="expression" dxfId="266" priority="30">
      <formula>INDIRECT(ADDRESS(ROW(),COLUMN()))=TRUNC(INDIRECT(ADDRESS(ROW(),COLUMN())))</formula>
    </cfRule>
  </conditionalFormatting>
  <conditionalFormatting sqref="W38:BE38">
    <cfRule type="expression" dxfId="265" priority="29">
      <formula>INDIRECT(ADDRESS(ROW(),COLUMN()))=TRUNC(INDIRECT(ADDRESS(ROW(),COLUMN())))</formula>
    </cfRule>
  </conditionalFormatting>
  <conditionalFormatting sqref="W40:BE40">
    <cfRule type="expression" dxfId="264" priority="28">
      <formula>INDIRECT(ADDRESS(ROW(),COLUMN()))=TRUNC(INDIRECT(ADDRESS(ROW(),COLUMN())))</formula>
    </cfRule>
  </conditionalFormatting>
  <conditionalFormatting sqref="W42:BE42">
    <cfRule type="expression" dxfId="263" priority="27">
      <formula>INDIRECT(ADDRESS(ROW(),COLUMN()))=TRUNC(INDIRECT(ADDRESS(ROW(),COLUMN())))</formula>
    </cfRule>
  </conditionalFormatting>
  <conditionalFormatting sqref="W44:BE44">
    <cfRule type="expression" dxfId="262" priority="26">
      <formula>INDIRECT(ADDRESS(ROW(),COLUMN()))=TRUNC(INDIRECT(ADDRESS(ROW(),COLUMN())))</formula>
    </cfRule>
  </conditionalFormatting>
  <conditionalFormatting sqref="W46:BE46">
    <cfRule type="expression" dxfId="261" priority="25">
      <formula>INDIRECT(ADDRESS(ROW(),COLUMN()))=TRUNC(INDIRECT(ADDRESS(ROW(),COLUMN())))</formula>
    </cfRule>
  </conditionalFormatting>
  <conditionalFormatting sqref="W48:BE48">
    <cfRule type="expression" dxfId="260" priority="24">
      <formula>INDIRECT(ADDRESS(ROW(),COLUMN()))=TRUNC(INDIRECT(ADDRESS(ROW(),COLUMN())))</formula>
    </cfRule>
  </conditionalFormatting>
  <conditionalFormatting sqref="W50:BE50">
    <cfRule type="expression" dxfId="259" priority="23">
      <formula>INDIRECT(ADDRESS(ROW(),COLUMN()))=TRUNC(INDIRECT(ADDRESS(ROW(),COLUMN())))</formula>
    </cfRule>
  </conditionalFormatting>
  <conditionalFormatting sqref="W52:BE52">
    <cfRule type="expression" dxfId="258" priority="22">
      <formula>INDIRECT(ADDRESS(ROW(),COLUMN()))=TRUNC(INDIRECT(ADDRESS(ROW(),COLUMN())))</formula>
    </cfRule>
  </conditionalFormatting>
  <conditionalFormatting sqref="W54:BE54">
    <cfRule type="expression" dxfId="257" priority="21">
      <formula>INDIRECT(ADDRESS(ROW(),COLUMN()))=TRUNC(INDIRECT(ADDRESS(ROW(),COLUMN())))</formula>
    </cfRule>
  </conditionalFormatting>
  <conditionalFormatting sqref="W56:BE56">
    <cfRule type="expression" dxfId="256" priority="20">
      <formula>INDIRECT(ADDRESS(ROW(),COLUMN()))=TRUNC(INDIRECT(ADDRESS(ROW(),COLUMN())))</formula>
    </cfRule>
  </conditionalFormatting>
  <conditionalFormatting sqref="W58:BE58">
    <cfRule type="expression" dxfId="255" priority="19">
      <formula>INDIRECT(ADDRESS(ROW(),COLUMN()))=TRUNC(INDIRECT(ADDRESS(ROW(),COLUMN())))</formula>
    </cfRule>
  </conditionalFormatting>
  <conditionalFormatting sqref="W60:BE60">
    <cfRule type="expression" dxfId="254" priority="18">
      <formula>INDIRECT(ADDRESS(ROW(),COLUMN()))=TRUNC(INDIRECT(ADDRESS(ROW(),COLUMN())))</formula>
    </cfRule>
  </conditionalFormatting>
  <conditionalFormatting sqref="W62:BE62">
    <cfRule type="expression" dxfId="253" priority="17">
      <formula>INDIRECT(ADDRESS(ROW(),COLUMN()))=TRUNC(INDIRECT(ADDRESS(ROW(),COLUMN())))</formula>
    </cfRule>
  </conditionalFormatting>
  <conditionalFormatting sqref="W64:BE64">
    <cfRule type="expression" dxfId="252" priority="16">
      <formula>INDIRECT(ADDRESS(ROW(),COLUMN()))=TRUNC(INDIRECT(ADDRESS(ROW(),COLUMN())))</formula>
    </cfRule>
  </conditionalFormatting>
  <conditionalFormatting sqref="W66:BE66">
    <cfRule type="expression" dxfId="251" priority="15">
      <formula>INDIRECT(ADDRESS(ROW(),COLUMN()))=TRUNC(INDIRECT(ADDRESS(ROW(),COLUMN())))</formula>
    </cfRule>
  </conditionalFormatting>
  <conditionalFormatting sqref="W68:BE68">
    <cfRule type="expression" dxfId="250" priority="14">
      <formula>INDIRECT(ADDRESS(ROW(),COLUMN()))=TRUNC(INDIRECT(ADDRESS(ROW(),COLUMN())))</formula>
    </cfRule>
  </conditionalFormatting>
  <conditionalFormatting sqref="W70:BE70">
    <cfRule type="expression" dxfId="249" priority="13">
      <formula>INDIRECT(ADDRESS(ROW(),COLUMN()))=TRUNC(INDIRECT(ADDRESS(ROW(),COLUMN())))</formula>
    </cfRule>
  </conditionalFormatting>
  <conditionalFormatting sqref="W72:BE72">
    <cfRule type="expression" dxfId="248" priority="12">
      <formula>INDIRECT(ADDRESS(ROW(),COLUMN()))=TRUNC(INDIRECT(ADDRESS(ROW(),COLUMN())))</formula>
    </cfRule>
  </conditionalFormatting>
  <conditionalFormatting sqref="W74:BE74">
    <cfRule type="expression" dxfId="247" priority="11">
      <formula>INDIRECT(ADDRESS(ROW(),COLUMN()))=TRUNC(INDIRECT(ADDRESS(ROW(),COLUMN())))</formula>
    </cfRule>
  </conditionalFormatting>
  <conditionalFormatting sqref="W76:BE76">
    <cfRule type="expression" dxfId="246" priority="10">
      <formula>INDIRECT(ADDRESS(ROW(),COLUMN()))=TRUNC(INDIRECT(ADDRESS(ROW(),COLUMN())))</formula>
    </cfRule>
  </conditionalFormatting>
  <conditionalFormatting sqref="AA91:AD91">
    <cfRule type="expression" dxfId="245" priority="40">
      <formula>INDIRECT(ADDRESS(ROW(),COLUMN()))=TRUNC(INDIRECT(ADDRESS(ROW(),COLUMN())))</formula>
    </cfRule>
  </conditionalFormatting>
  <conditionalFormatting sqref="AA110:AD110">
    <cfRule type="expression" dxfId="244" priority="2">
      <formula>INDIRECT(ADDRESS(ROW(),COLUMN()))=TRUNC(INDIRECT(ADDRESS(ROW(),COLUMN())))</formula>
    </cfRule>
  </conditionalFormatting>
  <conditionalFormatting sqref="AC82:AN86">
    <cfRule type="expression" dxfId="243" priority="39">
      <formula>INDIRECT(ADDRESS(ROW(),COLUMN()))=TRUNC(INDIRECT(ADDRESS(ROW(),COLUMN())))</formula>
    </cfRule>
  </conditionalFormatting>
  <conditionalFormatting sqref="AC101:AN105">
    <cfRule type="expression" dxfId="242" priority="1">
      <formula>INDIRECT(ADDRESS(ROW(),COLUMN()))=TRUNC(INDIRECT(ADDRESS(ROW(),COLUMN())))</formula>
    </cfRule>
  </conditionalFormatting>
  <conditionalFormatting sqref="AM90:AN90">
    <cfRule type="expression" dxfId="241" priority="74">
      <formula>OR(#REF!=$B77,#REF!=$B77)</formula>
    </cfRule>
  </conditionalFormatting>
  <conditionalFormatting sqref="AM80:AP80 AM89:AP89">
    <cfRule type="expression" dxfId="240" priority="75">
      <formula>OR(#REF!=$B78,#REF!=$B78)</formula>
    </cfRule>
  </conditionalFormatting>
  <conditionalFormatting sqref="AM99:AP99 AM108:AP108">
    <cfRule type="expression" dxfId="239" priority="7">
      <formula>OR(#REF!=$B97,#REF!=$B97)</formula>
    </cfRule>
  </conditionalFormatting>
  <conditionalFormatting sqref="AM109:AP109">
    <cfRule type="expression" dxfId="238" priority="6">
      <formula>OR(#REF!=$B96,#REF!=$B96)</formula>
    </cfRule>
  </conditionalFormatting>
  <conditionalFormatting sqref="AQ83:BA83">
    <cfRule type="expression" dxfId="237" priority="79">
      <formula>OR(#REF!=$B87,#REF!=$B87)</formula>
    </cfRule>
  </conditionalFormatting>
  <conditionalFormatting sqref="AQ84:BA84">
    <cfRule type="expression" dxfId="236" priority="78">
      <formula>OR(#REF!=$B77,#REF!=$B77)</formula>
    </cfRule>
  </conditionalFormatting>
  <dataValidations count="10">
    <dataValidation allowBlank="1" showInputMessage="1" showErrorMessage="1" error="入力可能範囲　32～40" sqref="BE10 BA10" xr:uid="{00000000-0002-0000-0300-000000000000}"/>
    <dataValidation type="list" allowBlank="1" showInputMessage="1" sqref="I17:J76" xr:uid="{00000000-0002-0000-0300-000001000000}">
      <formula1>"A, B, C, D"</formula1>
    </dataValidation>
    <dataValidation type="list" errorStyle="warning" allowBlank="1" showInputMessage="1" error="リストにない場合のみ、入力してください。" sqref="K17:N76" xr:uid="{00000000-0002-0000-0300-000002000000}">
      <formula1>INDIRECT(C17)</formula1>
    </dataValidation>
    <dataValidation type="list" allowBlank="1" showInputMessage="1" sqref="C17:D76" xr:uid="{00000000-0002-0000-0300-000003000000}">
      <formula1>職種</formula1>
    </dataValidation>
    <dataValidation type="list" allowBlank="1" showInputMessage="1" showErrorMessage="1" sqref="R88:S88" xr:uid="{00000000-0002-0000-0300-000004000000}">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300-000005000000}">
      <formula1>【記載例】シフト記号表</formula1>
    </dataValidation>
    <dataValidation type="list" allowBlank="1" showInputMessage="1" showErrorMessage="1" sqref="BE3:BH3" xr:uid="{00000000-0002-0000-0300-000006000000}">
      <formula1>"４週,暦月"</formula1>
    </dataValidation>
    <dataValidation type="list" allowBlank="1" showInputMessage="1" showErrorMessage="1" sqref="AF3:AF4" xr:uid="{00000000-0002-0000-0300-000007000000}">
      <formula1>#REF!</formula1>
    </dataValidation>
    <dataValidation type="decimal" allowBlank="1" showInputMessage="1" showErrorMessage="1" error="入力可能範囲　32～40" sqref="BA6:BB6" xr:uid="{00000000-0002-0000-0300-000008000000}">
      <formula1>32</formula1>
      <formula2>40</formula2>
    </dataValidation>
    <dataValidation type="list" allowBlank="1" showInputMessage="1" showErrorMessage="1" sqref="BE4:BH4" xr:uid="{00000000-0002-0000-0300-000009000000}">
      <formula1>"予定,実績,予定・実績"</formula1>
    </dataValidation>
  </dataValidations>
  <printOptions horizontalCentered="1"/>
  <pageMargins left="0.25" right="0.25" top="0.75" bottom="0.75" header="0.3" footer="0.3"/>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'別紙１-1・３　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N52"/>
  <sheetViews>
    <sheetView zoomScale="75" zoomScaleNormal="75" workbookViewId="0">
      <selection activeCell="F8" sqref="F8"/>
    </sheetView>
  </sheetViews>
  <sheetFormatPr defaultColWidth="9" defaultRowHeight="19" x14ac:dyDescent="0.2"/>
  <cols>
    <col min="1" max="1" width="1.58203125" style="197" customWidth="1"/>
    <col min="2" max="2" width="5.58203125" style="196" customWidth="1"/>
    <col min="3" max="3" width="10.58203125" style="196" customWidth="1"/>
    <col min="4" max="4" width="10.58203125" style="196" hidden="1" customWidth="1"/>
    <col min="5" max="5" width="3.33203125" style="196" bestFit="1" customWidth="1"/>
    <col min="6" max="6" width="15.58203125" style="197" customWidth="1"/>
    <col min="7" max="7" width="3.33203125" style="197" bestFit="1" customWidth="1"/>
    <col min="8" max="8" width="15.58203125" style="197" customWidth="1"/>
    <col min="9" max="9" width="3.33203125" style="197" bestFit="1" customWidth="1"/>
    <col min="10" max="10" width="15.58203125" style="196" customWidth="1"/>
    <col min="11" max="11" width="3.33203125" style="197" bestFit="1" customWidth="1"/>
    <col min="12" max="12" width="15.58203125" style="197" customWidth="1"/>
    <col min="13" max="13" width="3.33203125" style="197" customWidth="1"/>
    <col min="14" max="14" width="50.58203125" style="197" customWidth="1"/>
    <col min="15" max="16384" width="9" style="197"/>
  </cols>
  <sheetData>
    <row r="1" spans="2:14" x14ac:dyDescent="0.2">
      <c r="B1" s="195" t="s">
        <v>238</v>
      </c>
    </row>
    <row r="2" spans="2:14" x14ac:dyDescent="0.2">
      <c r="B2" s="198" t="s">
        <v>239</v>
      </c>
      <c r="F2" s="199"/>
      <c r="J2" s="200"/>
    </row>
    <row r="3" spans="2:14" x14ac:dyDescent="0.2">
      <c r="B3" s="199" t="s">
        <v>240</v>
      </c>
      <c r="F3" s="200" t="s">
        <v>241</v>
      </c>
      <c r="J3" s="200"/>
    </row>
    <row r="4" spans="2:14" x14ac:dyDescent="0.2">
      <c r="B4" s="198"/>
      <c r="F4" s="403" t="s">
        <v>242</v>
      </c>
      <c r="G4" s="403"/>
      <c r="H4" s="403"/>
      <c r="I4" s="403"/>
      <c r="J4" s="403"/>
      <c r="K4" s="403"/>
      <c r="L4" s="403"/>
      <c r="N4" s="403" t="s">
        <v>243</v>
      </c>
    </row>
    <row r="5" spans="2:14" x14ac:dyDescent="0.2">
      <c r="B5" s="196" t="s">
        <v>133</v>
      </c>
      <c r="C5" s="196" t="s">
        <v>205</v>
      </c>
      <c r="F5" s="196" t="s">
        <v>244</v>
      </c>
      <c r="G5" s="196"/>
      <c r="H5" s="196" t="s">
        <v>245</v>
      </c>
      <c r="J5" s="196" t="s">
        <v>246</v>
      </c>
      <c r="L5" s="196" t="s">
        <v>242</v>
      </c>
      <c r="N5" s="403"/>
    </row>
    <row r="6" spans="2:14" x14ac:dyDescent="0.2">
      <c r="B6" s="201">
        <v>1</v>
      </c>
      <c r="C6" s="202" t="s">
        <v>172</v>
      </c>
      <c r="D6" s="203" t="str">
        <f>C6</f>
        <v>a</v>
      </c>
      <c r="E6" s="201" t="s">
        <v>247</v>
      </c>
      <c r="F6" s="204">
        <v>0.29166666666666669</v>
      </c>
      <c r="G6" s="201" t="s">
        <v>248</v>
      </c>
      <c r="H6" s="204">
        <v>0.66666666666666663</v>
      </c>
      <c r="I6" s="205" t="s">
        <v>249</v>
      </c>
      <c r="J6" s="204">
        <v>4.1666666666666664E-2</v>
      </c>
      <c r="K6" s="206" t="s">
        <v>111</v>
      </c>
      <c r="L6" s="207">
        <f>IF(OR(F6="",H6=""),"",(H6+IF(F6&gt;H6,1,0)-F6-J6)*24)</f>
        <v>7.9999999999999982</v>
      </c>
      <c r="N6" s="208"/>
    </row>
    <row r="7" spans="2:14" x14ac:dyDescent="0.2">
      <c r="B7" s="201">
        <v>2</v>
      </c>
      <c r="C7" s="202" t="s">
        <v>151</v>
      </c>
      <c r="D7" s="203" t="str">
        <f t="shared" ref="D7:D38" si="0">C7</f>
        <v>b</v>
      </c>
      <c r="E7" s="201" t="s">
        <v>247</v>
      </c>
      <c r="F7" s="204">
        <v>0.375</v>
      </c>
      <c r="G7" s="201" t="s">
        <v>248</v>
      </c>
      <c r="H7" s="204">
        <v>0.75</v>
      </c>
      <c r="I7" s="205" t="s">
        <v>249</v>
      </c>
      <c r="J7" s="204">
        <v>4.1666666666666664E-2</v>
      </c>
      <c r="K7" s="206" t="s">
        <v>111</v>
      </c>
      <c r="L7" s="207">
        <f>IF(OR(F7="",H7=""),"",(H7+IF(F7&gt;H7,1,0)-F7-J7)*24)</f>
        <v>8</v>
      </c>
      <c r="N7" s="208"/>
    </row>
    <row r="8" spans="2:14" x14ac:dyDescent="0.2">
      <c r="B8" s="201">
        <v>3</v>
      </c>
      <c r="C8" s="202" t="s">
        <v>250</v>
      </c>
      <c r="D8" s="203" t="str">
        <f t="shared" si="0"/>
        <v>c</v>
      </c>
      <c r="E8" s="201" t="s">
        <v>247</v>
      </c>
      <c r="F8" s="204">
        <v>0.41666666666666669</v>
      </c>
      <c r="G8" s="201" t="s">
        <v>248</v>
      </c>
      <c r="H8" s="204">
        <v>0.79166666666666663</v>
      </c>
      <c r="I8" s="205" t="s">
        <v>249</v>
      </c>
      <c r="J8" s="204">
        <v>4.1666666666666664E-2</v>
      </c>
      <c r="K8" s="206" t="s">
        <v>111</v>
      </c>
      <c r="L8" s="207">
        <f>IF(OR(F8="",H8=""),"",(H8+IF(F8&gt;H8,1,0)-F8-J8)*24)</f>
        <v>7.9999999999999982</v>
      </c>
      <c r="N8" s="208"/>
    </row>
    <row r="9" spans="2:14" x14ac:dyDescent="0.2">
      <c r="B9" s="201">
        <v>4</v>
      </c>
      <c r="C9" s="202" t="s">
        <v>173</v>
      </c>
      <c r="D9" s="203" t="str">
        <f t="shared" si="0"/>
        <v>d</v>
      </c>
      <c r="E9" s="201" t="s">
        <v>247</v>
      </c>
      <c r="F9" s="204">
        <v>0.5</v>
      </c>
      <c r="G9" s="201" t="s">
        <v>248</v>
      </c>
      <c r="H9" s="204">
        <v>0.875</v>
      </c>
      <c r="I9" s="205" t="s">
        <v>249</v>
      </c>
      <c r="J9" s="204">
        <v>4.1666666666666664E-2</v>
      </c>
      <c r="K9" s="206" t="s">
        <v>111</v>
      </c>
      <c r="L9" s="207">
        <f>IF(OR(F9="",H9=""),"",(H9+IF(F9&gt;H9,1,0)-F9-J9)*24)</f>
        <v>8</v>
      </c>
      <c r="N9" s="208"/>
    </row>
    <row r="10" spans="2:14" x14ac:dyDescent="0.2">
      <c r="B10" s="201">
        <v>5</v>
      </c>
      <c r="C10" s="202" t="s">
        <v>251</v>
      </c>
      <c r="D10" s="203" t="str">
        <f t="shared" si="0"/>
        <v>e</v>
      </c>
      <c r="E10" s="201" t="s">
        <v>247</v>
      </c>
      <c r="F10" s="204">
        <v>0.375</v>
      </c>
      <c r="G10" s="201" t="s">
        <v>248</v>
      </c>
      <c r="H10" s="204">
        <v>0.54166666666666663</v>
      </c>
      <c r="I10" s="205" t="s">
        <v>249</v>
      </c>
      <c r="J10" s="204">
        <v>0</v>
      </c>
      <c r="K10" s="206" t="s">
        <v>111</v>
      </c>
      <c r="L10" s="207">
        <f t="shared" ref="L10:L22" si="1">IF(OR(F10="",H10=""),"",(H10+IF(F10&gt;H10,1,0)-F10-J10)*24)</f>
        <v>3.9999999999999991</v>
      </c>
      <c r="N10" s="208"/>
    </row>
    <row r="11" spans="2:14" x14ac:dyDescent="0.2">
      <c r="B11" s="201">
        <v>6</v>
      </c>
      <c r="C11" s="202" t="s">
        <v>252</v>
      </c>
      <c r="D11" s="203" t="str">
        <f t="shared" si="0"/>
        <v>f</v>
      </c>
      <c r="E11" s="201" t="s">
        <v>247</v>
      </c>
      <c r="F11" s="204">
        <v>0.54166666666666663</v>
      </c>
      <c r="G11" s="201" t="s">
        <v>248</v>
      </c>
      <c r="H11" s="204">
        <v>0.77083333333333337</v>
      </c>
      <c r="I11" s="205" t="s">
        <v>249</v>
      </c>
      <c r="J11" s="204">
        <v>0</v>
      </c>
      <c r="K11" s="206" t="s">
        <v>111</v>
      </c>
      <c r="L11" s="207">
        <f>IF(OR(F11="",H11=""),"",(H11+IF(F11&gt;H11,1,0)-F11-J11)*24)</f>
        <v>5.5000000000000018</v>
      </c>
      <c r="N11" s="208"/>
    </row>
    <row r="12" spans="2:14" x14ac:dyDescent="0.2">
      <c r="B12" s="201">
        <v>7</v>
      </c>
      <c r="C12" s="202" t="s">
        <v>253</v>
      </c>
      <c r="D12" s="203" t="str">
        <f t="shared" si="0"/>
        <v>g</v>
      </c>
      <c r="E12" s="201" t="s">
        <v>247</v>
      </c>
      <c r="F12" s="204">
        <v>0.58333333333333337</v>
      </c>
      <c r="G12" s="201" t="s">
        <v>248</v>
      </c>
      <c r="H12" s="204">
        <v>0.83333333333333337</v>
      </c>
      <c r="I12" s="205" t="s">
        <v>249</v>
      </c>
      <c r="J12" s="204">
        <v>0</v>
      </c>
      <c r="K12" s="206" t="s">
        <v>111</v>
      </c>
      <c r="L12" s="207">
        <f t="shared" si="1"/>
        <v>6</v>
      </c>
      <c r="N12" s="208"/>
    </row>
    <row r="13" spans="2:14" x14ac:dyDescent="0.2">
      <c r="B13" s="201">
        <v>8</v>
      </c>
      <c r="C13" s="202" t="s">
        <v>170</v>
      </c>
      <c r="D13" s="203" t="str">
        <f t="shared" si="0"/>
        <v>h</v>
      </c>
      <c r="E13" s="201" t="s">
        <v>247</v>
      </c>
      <c r="F13" s="204">
        <v>0.66666666666666663</v>
      </c>
      <c r="G13" s="201" t="s">
        <v>248</v>
      </c>
      <c r="H13" s="204">
        <v>1</v>
      </c>
      <c r="I13" s="205" t="s">
        <v>249</v>
      </c>
      <c r="J13" s="204">
        <v>0</v>
      </c>
      <c r="K13" s="206" t="s">
        <v>111</v>
      </c>
      <c r="L13" s="207">
        <f t="shared" si="1"/>
        <v>8</v>
      </c>
      <c r="N13" s="208" t="s">
        <v>254</v>
      </c>
    </row>
    <row r="14" spans="2:14" x14ac:dyDescent="0.2">
      <c r="B14" s="201">
        <v>9</v>
      </c>
      <c r="C14" s="202" t="s">
        <v>171</v>
      </c>
      <c r="D14" s="203" t="str">
        <f t="shared" si="0"/>
        <v>i</v>
      </c>
      <c r="E14" s="201" t="s">
        <v>247</v>
      </c>
      <c r="F14" s="204">
        <v>0</v>
      </c>
      <c r="G14" s="201" t="s">
        <v>248</v>
      </c>
      <c r="H14" s="204">
        <v>0.375</v>
      </c>
      <c r="I14" s="205" t="s">
        <v>249</v>
      </c>
      <c r="J14" s="204">
        <v>4.1666666666666664E-2</v>
      </c>
      <c r="K14" s="206" t="s">
        <v>111</v>
      </c>
      <c r="L14" s="207">
        <f t="shared" si="1"/>
        <v>8</v>
      </c>
      <c r="N14" s="208" t="s">
        <v>255</v>
      </c>
    </row>
    <row r="15" spans="2:14" x14ac:dyDescent="0.2">
      <c r="B15" s="201">
        <v>10</v>
      </c>
      <c r="C15" s="202" t="s">
        <v>256</v>
      </c>
      <c r="D15" s="203" t="str">
        <f t="shared" si="0"/>
        <v>j</v>
      </c>
      <c r="E15" s="201" t="s">
        <v>247</v>
      </c>
      <c r="F15" s="204"/>
      <c r="G15" s="201" t="s">
        <v>248</v>
      </c>
      <c r="H15" s="204"/>
      <c r="I15" s="205" t="s">
        <v>249</v>
      </c>
      <c r="J15" s="204">
        <v>0</v>
      </c>
      <c r="K15" s="206" t="s">
        <v>111</v>
      </c>
      <c r="L15" s="207" t="str">
        <f t="shared" si="1"/>
        <v/>
      </c>
      <c r="N15" s="208"/>
    </row>
    <row r="16" spans="2:14" x14ac:dyDescent="0.2">
      <c r="B16" s="201">
        <v>11</v>
      </c>
      <c r="C16" s="202" t="s">
        <v>257</v>
      </c>
      <c r="D16" s="203" t="str">
        <f t="shared" si="0"/>
        <v>k</v>
      </c>
      <c r="E16" s="201" t="s">
        <v>247</v>
      </c>
      <c r="F16" s="204"/>
      <c r="G16" s="201" t="s">
        <v>248</v>
      </c>
      <c r="H16" s="204"/>
      <c r="I16" s="205" t="s">
        <v>249</v>
      </c>
      <c r="J16" s="204">
        <v>0</v>
      </c>
      <c r="K16" s="206" t="s">
        <v>111</v>
      </c>
      <c r="L16" s="207" t="str">
        <f t="shared" si="1"/>
        <v/>
      </c>
      <c r="N16" s="208"/>
    </row>
    <row r="17" spans="2:14" x14ac:dyDescent="0.2">
      <c r="B17" s="201">
        <v>12</v>
      </c>
      <c r="C17" s="202" t="s">
        <v>258</v>
      </c>
      <c r="D17" s="203" t="str">
        <f t="shared" si="0"/>
        <v>l</v>
      </c>
      <c r="E17" s="201" t="s">
        <v>247</v>
      </c>
      <c r="F17" s="204"/>
      <c r="G17" s="201" t="s">
        <v>248</v>
      </c>
      <c r="H17" s="204"/>
      <c r="I17" s="205" t="s">
        <v>249</v>
      </c>
      <c r="J17" s="204">
        <v>0</v>
      </c>
      <c r="K17" s="206" t="s">
        <v>111</v>
      </c>
      <c r="L17" s="207" t="str">
        <f t="shared" si="1"/>
        <v/>
      </c>
      <c r="N17" s="208"/>
    </row>
    <row r="18" spans="2:14" x14ac:dyDescent="0.2">
      <c r="B18" s="201">
        <v>13</v>
      </c>
      <c r="C18" s="202" t="s">
        <v>259</v>
      </c>
      <c r="D18" s="203" t="str">
        <f t="shared" si="0"/>
        <v>m</v>
      </c>
      <c r="E18" s="201" t="s">
        <v>247</v>
      </c>
      <c r="F18" s="204"/>
      <c r="G18" s="201" t="s">
        <v>248</v>
      </c>
      <c r="H18" s="204"/>
      <c r="I18" s="205" t="s">
        <v>249</v>
      </c>
      <c r="J18" s="204">
        <v>0</v>
      </c>
      <c r="K18" s="206" t="s">
        <v>111</v>
      </c>
      <c r="L18" s="207" t="str">
        <f t="shared" si="1"/>
        <v/>
      </c>
      <c r="N18" s="208"/>
    </row>
    <row r="19" spans="2:14" x14ac:dyDescent="0.2">
      <c r="B19" s="201">
        <v>14</v>
      </c>
      <c r="C19" s="202" t="s">
        <v>260</v>
      </c>
      <c r="D19" s="203" t="str">
        <f t="shared" si="0"/>
        <v>n</v>
      </c>
      <c r="E19" s="201" t="s">
        <v>247</v>
      </c>
      <c r="F19" s="204"/>
      <c r="G19" s="201" t="s">
        <v>248</v>
      </c>
      <c r="H19" s="204"/>
      <c r="I19" s="205" t="s">
        <v>249</v>
      </c>
      <c r="J19" s="204">
        <v>0</v>
      </c>
      <c r="K19" s="206" t="s">
        <v>111</v>
      </c>
      <c r="L19" s="207" t="str">
        <f t="shared" si="1"/>
        <v/>
      </c>
      <c r="N19" s="208"/>
    </row>
    <row r="20" spans="2:14" x14ac:dyDescent="0.2">
      <c r="B20" s="201">
        <v>15</v>
      </c>
      <c r="C20" s="202" t="s">
        <v>261</v>
      </c>
      <c r="D20" s="203" t="str">
        <f t="shared" si="0"/>
        <v>o</v>
      </c>
      <c r="E20" s="201" t="s">
        <v>247</v>
      </c>
      <c r="F20" s="204"/>
      <c r="G20" s="201" t="s">
        <v>248</v>
      </c>
      <c r="H20" s="204"/>
      <c r="I20" s="205" t="s">
        <v>249</v>
      </c>
      <c r="J20" s="204">
        <v>0</v>
      </c>
      <c r="K20" s="206" t="s">
        <v>111</v>
      </c>
      <c r="L20" s="207" t="str">
        <f t="shared" si="1"/>
        <v/>
      </c>
      <c r="N20" s="208"/>
    </row>
    <row r="21" spans="2:14" x14ac:dyDescent="0.2">
      <c r="B21" s="201">
        <v>16</v>
      </c>
      <c r="C21" s="202" t="s">
        <v>262</v>
      </c>
      <c r="D21" s="203" t="str">
        <f t="shared" si="0"/>
        <v>p</v>
      </c>
      <c r="E21" s="201" t="s">
        <v>247</v>
      </c>
      <c r="F21" s="204"/>
      <c r="G21" s="201" t="s">
        <v>248</v>
      </c>
      <c r="H21" s="204"/>
      <c r="I21" s="205" t="s">
        <v>249</v>
      </c>
      <c r="J21" s="204">
        <v>0</v>
      </c>
      <c r="K21" s="206" t="s">
        <v>111</v>
      </c>
      <c r="L21" s="207" t="str">
        <f t="shared" si="1"/>
        <v/>
      </c>
      <c r="N21" s="208"/>
    </row>
    <row r="22" spans="2:14" x14ac:dyDescent="0.2">
      <c r="B22" s="201">
        <v>17</v>
      </c>
      <c r="C22" s="202" t="s">
        <v>263</v>
      </c>
      <c r="D22" s="203" t="str">
        <f t="shared" si="0"/>
        <v>q</v>
      </c>
      <c r="E22" s="201" t="s">
        <v>247</v>
      </c>
      <c r="F22" s="204"/>
      <c r="G22" s="201" t="s">
        <v>248</v>
      </c>
      <c r="H22" s="204"/>
      <c r="I22" s="205" t="s">
        <v>249</v>
      </c>
      <c r="J22" s="204">
        <v>0</v>
      </c>
      <c r="K22" s="206" t="s">
        <v>111</v>
      </c>
      <c r="L22" s="207" t="str">
        <f t="shared" si="1"/>
        <v/>
      </c>
      <c r="N22" s="208"/>
    </row>
    <row r="23" spans="2:14" x14ac:dyDescent="0.2">
      <c r="B23" s="201">
        <v>18</v>
      </c>
      <c r="C23" s="202" t="s">
        <v>264</v>
      </c>
      <c r="D23" s="203" t="str">
        <f t="shared" si="0"/>
        <v>r</v>
      </c>
      <c r="E23" s="201" t="s">
        <v>247</v>
      </c>
      <c r="F23" s="209"/>
      <c r="G23" s="201" t="s">
        <v>248</v>
      </c>
      <c r="H23" s="209"/>
      <c r="I23" s="205" t="s">
        <v>249</v>
      </c>
      <c r="J23" s="209"/>
      <c r="K23" s="206" t="s">
        <v>111</v>
      </c>
      <c r="L23" s="202">
        <v>1</v>
      </c>
      <c r="N23" s="208"/>
    </row>
    <row r="24" spans="2:14" x14ac:dyDescent="0.2">
      <c r="B24" s="201">
        <v>19</v>
      </c>
      <c r="C24" s="202" t="s">
        <v>265</v>
      </c>
      <c r="D24" s="203" t="str">
        <f t="shared" si="0"/>
        <v>s</v>
      </c>
      <c r="E24" s="201" t="s">
        <v>247</v>
      </c>
      <c r="F24" s="209"/>
      <c r="G24" s="201" t="s">
        <v>248</v>
      </c>
      <c r="H24" s="209"/>
      <c r="I24" s="205" t="s">
        <v>249</v>
      </c>
      <c r="J24" s="209"/>
      <c r="K24" s="206" t="s">
        <v>111</v>
      </c>
      <c r="L24" s="202">
        <v>2</v>
      </c>
      <c r="N24" s="208"/>
    </row>
    <row r="25" spans="2:14" x14ac:dyDescent="0.2">
      <c r="B25" s="201">
        <v>20</v>
      </c>
      <c r="C25" s="202" t="s">
        <v>266</v>
      </c>
      <c r="D25" s="203" t="str">
        <f t="shared" si="0"/>
        <v>t</v>
      </c>
      <c r="E25" s="201" t="s">
        <v>247</v>
      </c>
      <c r="F25" s="209"/>
      <c r="G25" s="201" t="s">
        <v>248</v>
      </c>
      <c r="H25" s="209"/>
      <c r="I25" s="205" t="s">
        <v>249</v>
      </c>
      <c r="J25" s="209"/>
      <c r="K25" s="206" t="s">
        <v>111</v>
      </c>
      <c r="L25" s="202">
        <v>3</v>
      </c>
      <c r="N25" s="208"/>
    </row>
    <row r="26" spans="2:14" x14ac:dyDescent="0.2">
      <c r="B26" s="201">
        <v>21</v>
      </c>
      <c r="C26" s="202" t="s">
        <v>267</v>
      </c>
      <c r="D26" s="203" t="str">
        <f t="shared" si="0"/>
        <v>u</v>
      </c>
      <c r="E26" s="201" t="s">
        <v>247</v>
      </c>
      <c r="F26" s="209"/>
      <c r="G26" s="201" t="s">
        <v>248</v>
      </c>
      <c r="H26" s="209"/>
      <c r="I26" s="205" t="s">
        <v>249</v>
      </c>
      <c r="J26" s="209"/>
      <c r="K26" s="206" t="s">
        <v>111</v>
      </c>
      <c r="L26" s="202">
        <v>4</v>
      </c>
      <c r="N26" s="208"/>
    </row>
    <row r="27" spans="2:14" x14ac:dyDescent="0.2">
      <c r="B27" s="201">
        <v>22</v>
      </c>
      <c r="C27" s="202" t="s">
        <v>268</v>
      </c>
      <c r="D27" s="203" t="str">
        <f t="shared" si="0"/>
        <v>v</v>
      </c>
      <c r="E27" s="201" t="s">
        <v>247</v>
      </c>
      <c r="F27" s="209"/>
      <c r="G27" s="201" t="s">
        <v>248</v>
      </c>
      <c r="H27" s="209"/>
      <c r="I27" s="205" t="s">
        <v>249</v>
      </c>
      <c r="J27" s="209"/>
      <c r="K27" s="206" t="s">
        <v>111</v>
      </c>
      <c r="L27" s="202">
        <v>5</v>
      </c>
      <c r="N27" s="208"/>
    </row>
    <row r="28" spans="2:14" x14ac:dyDescent="0.2">
      <c r="B28" s="201">
        <v>23</v>
      </c>
      <c r="C28" s="202" t="s">
        <v>269</v>
      </c>
      <c r="D28" s="203" t="str">
        <f t="shared" si="0"/>
        <v>w</v>
      </c>
      <c r="E28" s="201" t="s">
        <v>247</v>
      </c>
      <c r="F28" s="209"/>
      <c r="G28" s="201" t="s">
        <v>248</v>
      </c>
      <c r="H28" s="209"/>
      <c r="I28" s="205" t="s">
        <v>249</v>
      </c>
      <c r="J28" s="209"/>
      <c r="K28" s="206" t="s">
        <v>111</v>
      </c>
      <c r="L28" s="202">
        <v>6</v>
      </c>
      <c r="N28" s="208"/>
    </row>
    <row r="29" spans="2:14" x14ac:dyDescent="0.2">
      <c r="B29" s="201">
        <v>24</v>
      </c>
      <c r="C29" s="202" t="s">
        <v>270</v>
      </c>
      <c r="D29" s="203" t="str">
        <f t="shared" si="0"/>
        <v>x</v>
      </c>
      <c r="E29" s="201" t="s">
        <v>247</v>
      </c>
      <c r="F29" s="209"/>
      <c r="G29" s="201" t="s">
        <v>248</v>
      </c>
      <c r="H29" s="209"/>
      <c r="I29" s="205" t="s">
        <v>249</v>
      </c>
      <c r="J29" s="209"/>
      <c r="K29" s="206" t="s">
        <v>111</v>
      </c>
      <c r="L29" s="202">
        <v>7</v>
      </c>
      <c r="N29" s="208"/>
    </row>
    <row r="30" spans="2:14" x14ac:dyDescent="0.2">
      <c r="B30" s="201">
        <v>25</v>
      </c>
      <c r="C30" s="202" t="s">
        <v>271</v>
      </c>
      <c r="D30" s="203" t="str">
        <f t="shared" si="0"/>
        <v>y</v>
      </c>
      <c r="E30" s="201" t="s">
        <v>247</v>
      </c>
      <c r="F30" s="209"/>
      <c r="G30" s="201" t="s">
        <v>248</v>
      </c>
      <c r="H30" s="209"/>
      <c r="I30" s="205" t="s">
        <v>249</v>
      </c>
      <c r="J30" s="209"/>
      <c r="K30" s="206" t="s">
        <v>111</v>
      </c>
      <c r="L30" s="202">
        <v>8</v>
      </c>
      <c r="N30" s="208"/>
    </row>
    <row r="31" spans="2:14" x14ac:dyDescent="0.2">
      <c r="B31" s="201">
        <v>26</v>
      </c>
      <c r="C31" s="202" t="s">
        <v>272</v>
      </c>
      <c r="D31" s="203" t="str">
        <f t="shared" si="0"/>
        <v>z</v>
      </c>
      <c r="E31" s="201" t="s">
        <v>247</v>
      </c>
      <c r="F31" s="209"/>
      <c r="G31" s="201" t="s">
        <v>248</v>
      </c>
      <c r="H31" s="209"/>
      <c r="I31" s="205" t="s">
        <v>249</v>
      </c>
      <c r="J31" s="209"/>
      <c r="K31" s="206" t="s">
        <v>111</v>
      </c>
      <c r="L31" s="202">
        <v>1</v>
      </c>
      <c r="N31" s="208"/>
    </row>
    <row r="32" spans="2:14" x14ac:dyDescent="0.2">
      <c r="B32" s="201">
        <v>27</v>
      </c>
      <c r="C32" s="202" t="s">
        <v>270</v>
      </c>
      <c r="D32" s="203" t="str">
        <f t="shared" si="0"/>
        <v>x</v>
      </c>
      <c r="E32" s="201" t="s">
        <v>247</v>
      </c>
      <c r="F32" s="209"/>
      <c r="G32" s="201" t="s">
        <v>248</v>
      </c>
      <c r="H32" s="209"/>
      <c r="I32" s="205" t="s">
        <v>249</v>
      </c>
      <c r="J32" s="209"/>
      <c r="K32" s="206" t="s">
        <v>111</v>
      </c>
      <c r="L32" s="202">
        <v>2</v>
      </c>
      <c r="N32" s="208"/>
    </row>
    <row r="33" spans="2:14" x14ac:dyDescent="0.2">
      <c r="B33" s="201">
        <v>28</v>
      </c>
      <c r="C33" s="202" t="s">
        <v>273</v>
      </c>
      <c r="D33" s="203" t="str">
        <f t="shared" si="0"/>
        <v>aa</v>
      </c>
      <c r="E33" s="201" t="s">
        <v>247</v>
      </c>
      <c r="F33" s="209"/>
      <c r="G33" s="201" t="s">
        <v>248</v>
      </c>
      <c r="H33" s="209"/>
      <c r="I33" s="205" t="s">
        <v>249</v>
      </c>
      <c r="J33" s="209"/>
      <c r="K33" s="206" t="s">
        <v>111</v>
      </c>
      <c r="L33" s="202">
        <v>3</v>
      </c>
      <c r="N33" s="208"/>
    </row>
    <row r="34" spans="2:14" x14ac:dyDescent="0.2">
      <c r="B34" s="201">
        <v>29</v>
      </c>
      <c r="C34" s="202" t="s">
        <v>274</v>
      </c>
      <c r="D34" s="203" t="str">
        <f t="shared" si="0"/>
        <v>ab</v>
      </c>
      <c r="E34" s="201" t="s">
        <v>247</v>
      </c>
      <c r="F34" s="209"/>
      <c r="G34" s="201" t="s">
        <v>248</v>
      </c>
      <c r="H34" s="209"/>
      <c r="I34" s="205" t="s">
        <v>249</v>
      </c>
      <c r="J34" s="209"/>
      <c r="K34" s="206" t="s">
        <v>111</v>
      </c>
      <c r="L34" s="202">
        <v>4</v>
      </c>
      <c r="N34" s="208"/>
    </row>
    <row r="35" spans="2:14" x14ac:dyDescent="0.2">
      <c r="B35" s="201">
        <v>30</v>
      </c>
      <c r="C35" s="202" t="s">
        <v>275</v>
      </c>
      <c r="D35" s="203" t="str">
        <f t="shared" si="0"/>
        <v>ac</v>
      </c>
      <c r="E35" s="201" t="s">
        <v>247</v>
      </c>
      <c r="F35" s="209"/>
      <c r="G35" s="201" t="s">
        <v>248</v>
      </c>
      <c r="H35" s="209"/>
      <c r="I35" s="205" t="s">
        <v>249</v>
      </c>
      <c r="J35" s="209"/>
      <c r="K35" s="206" t="s">
        <v>111</v>
      </c>
      <c r="L35" s="202">
        <v>5</v>
      </c>
      <c r="N35" s="208"/>
    </row>
    <row r="36" spans="2:14" x14ac:dyDescent="0.2">
      <c r="B36" s="201">
        <v>31</v>
      </c>
      <c r="C36" s="202" t="s">
        <v>276</v>
      </c>
      <c r="D36" s="203" t="str">
        <f t="shared" si="0"/>
        <v>ad</v>
      </c>
      <c r="E36" s="201" t="s">
        <v>247</v>
      </c>
      <c r="F36" s="209"/>
      <c r="G36" s="201" t="s">
        <v>248</v>
      </c>
      <c r="H36" s="209"/>
      <c r="I36" s="205" t="s">
        <v>249</v>
      </c>
      <c r="J36" s="209"/>
      <c r="K36" s="206" t="s">
        <v>111</v>
      </c>
      <c r="L36" s="202">
        <v>6</v>
      </c>
      <c r="N36" s="208"/>
    </row>
    <row r="37" spans="2:14" x14ac:dyDescent="0.2">
      <c r="B37" s="201">
        <v>32</v>
      </c>
      <c r="C37" s="202" t="s">
        <v>277</v>
      </c>
      <c r="D37" s="203" t="str">
        <f t="shared" si="0"/>
        <v>ae</v>
      </c>
      <c r="E37" s="201" t="s">
        <v>247</v>
      </c>
      <c r="F37" s="209"/>
      <c r="G37" s="201" t="s">
        <v>248</v>
      </c>
      <c r="H37" s="209"/>
      <c r="I37" s="205" t="s">
        <v>249</v>
      </c>
      <c r="J37" s="209"/>
      <c r="K37" s="206" t="s">
        <v>111</v>
      </c>
      <c r="L37" s="202">
        <v>7</v>
      </c>
      <c r="N37" s="208"/>
    </row>
    <row r="38" spans="2:14" x14ac:dyDescent="0.2">
      <c r="B38" s="201">
        <v>33</v>
      </c>
      <c r="C38" s="202" t="s">
        <v>278</v>
      </c>
      <c r="D38" s="203" t="str">
        <f t="shared" si="0"/>
        <v>af</v>
      </c>
      <c r="E38" s="201" t="s">
        <v>247</v>
      </c>
      <c r="F38" s="209"/>
      <c r="G38" s="201" t="s">
        <v>248</v>
      </c>
      <c r="H38" s="209"/>
      <c r="I38" s="205" t="s">
        <v>249</v>
      </c>
      <c r="J38" s="209"/>
      <c r="K38" s="206" t="s">
        <v>111</v>
      </c>
      <c r="L38" s="202">
        <v>8</v>
      </c>
      <c r="N38" s="208"/>
    </row>
    <row r="39" spans="2:14" x14ac:dyDescent="0.2">
      <c r="B39" s="201">
        <v>34</v>
      </c>
      <c r="C39" s="210" t="s">
        <v>279</v>
      </c>
      <c r="D39" s="203"/>
      <c r="E39" s="201" t="s">
        <v>247</v>
      </c>
      <c r="F39" s="204">
        <v>0.29166666666666669</v>
      </c>
      <c r="G39" s="201" t="s">
        <v>248</v>
      </c>
      <c r="H39" s="204">
        <v>0.39583333333333331</v>
      </c>
      <c r="I39" s="205" t="s">
        <v>249</v>
      </c>
      <c r="J39" s="204">
        <v>0</v>
      </c>
      <c r="K39" s="206" t="s">
        <v>111</v>
      </c>
      <c r="L39" s="207">
        <f t="shared" ref="L39:L40" si="2">IF(OR(F39="",H39=""),"",(H39+IF(F39&gt;H39,1,0)-F39-J39)*24)</f>
        <v>2.4999999999999991</v>
      </c>
      <c r="N39" s="208"/>
    </row>
    <row r="40" spans="2:14" x14ac:dyDescent="0.2">
      <c r="B40" s="201"/>
      <c r="C40" s="211" t="s">
        <v>216</v>
      </c>
      <c r="D40" s="203"/>
      <c r="E40" s="201" t="s">
        <v>247</v>
      </c>
      <c r="F40" s="204">
        <v>0.6875</v>
      </c>
      <c r="G40" s="201" t="s">
        <v>248</v>
      </c>
      <c r="H40" s="204">
        <v>0.83333333333333337</v>
      </c>
      <c r="I40" s="205" t="s">
        <v>249</v>
      </c>
      <c r="J40" s="204">
        <v>0</v>
      </c>
      <c r="K40" s="206" t="s">
        <v>111</v>
      </c>
      <c r="L40" s="207">
        <f t="shared" si="2"/>
        <v>3.5000000000000009</v>
      </c>
      <c r="N40" s="208"/>
    </row>
    <row r="41" spans="2:14" x14ac:dyDescent="0.2">
      <c r="B41" s="201"/>
      <c r="C41" s="212" t="s">
        <v>216</v>
      </c>
      <c r="D41" s="203" t="str">
        <f>C39</f>
        <v>ag</v>
      </c>
      <c r="E41" s="201" t="s">
        <v>247</v>
      </c>
      <c r="F41" s="204" t="s">
        <v>216</v>
      </c>
      <c r="G41" s="201" t="s">
        <v>248</v>
      </c>
      <c r="H41" s="204" t="s">
        <v>216</v>
      </c>
      <c r="I41" s="205" t="s">
        <v>249</v>
      </c>
      <c r="J41" s="204" t="s">
        <v>216</v>
      </c>
      <c r="K41" s="206" t="s">
        <v>111</v>
      </c>
      <c r="L41" s="207">
        <f>IF(OR(L39="",L40=""),"",L39+L40)</f>
        <v>6</v>
      </c>
      <c r="N41" s="208" t="s">
        <v>280</v>
      </c>
    </row>
    <row r="42" spans="2:14" x14ac:dyDescent="0.2">
      <c r="B42" s="201"/>
      <c r="C42" s="210" t="s">
        <v>281</v>
      </c>
      <c r="D42" s="203"/>
      <c r="E42" s="201" t="s">
        <v>247</v>
      </c>
      <c r="F42" s="204"/>
      <c r="G42" s="201" t="s">
        <v>248</v>
      </c>
      <c r="H42" s="204"/>
      <c r="I42" s="205" t="s">
        <v>249</v>
      </c>
      <c r="J42" s="204">
        <v>0</v>
      </c>
      <c r="K42" s="206" t="s">
        <v>111</v>
      </c>
      <c r="L42" s="207" t="str">
        <f t="shared" ref="L42:L43" si="3">IF(OR(F42="",H42=""),"",(H42+IF(F42&gt;H42,1,0)-F42-J42)*24)</f>
        <v/>
      </c>
      <c r="N42" s="208"/>
    </row>
    <row r="43" spans="2:14" x14ac:dyDescent="0.2">
      <c r="B43" s="201">
        <v>35</v>
      </c>
      <c r="C43" s="211" t="s">
        <v>216</v>
      </c>
      <c r="D43" s="203"/>
      <c r="E43" s="201" t="s">
        <v>247</v>
      </c>
      <c r="F43" s="204"/>
      <c r="G43" s="201" t="s">
        <v>248</v>
      </c>
      <c r="H43" s="204"/>
      <c r="I43" s="205" t="s">
        <v>249</v>
      </c>
      <c r="J43" s="204">
        <v>0</v>
      </c>
      <c r="K43" s="206" t="s">
        <v>111</v>
      </c>
      <c r="L43" s="207" t="str">
        <f t="shared" si="3"/>
        <v/>
      </c>
      <c r="N43" s="208"/>
    </row>
    <row r="44" spans="2:14" x14ac:dyDescent="0.2">
      <c r="B44" s="201"/>
      <c r="C44" s="212" t="s">
        <v>216</v>
      </c>
      <c r="D44" s="203" t="str">
        <f>C42</f>
        <v>ah</v>
      </c>
      <c r="E44" s="201" t="s">
        <v>247</v>
      </c>
      <c r="F44" s="204" t="s">
        <v>216</v>
      </c>
      <c r="G44" s="201" t="s">
        <v>248</v>
      </c>
      <c r="H44" s="204" t="s">
        <v>216</v>
      </c>
      <c r="I44" s="205" t="s">
        <v>249</v>
      </c>
      <c r="J44" s="204" t="s">
        <v>216</v>
      </c>
      <c r="K44" s="206" t="s">
        <v>111</v>
      </c>
      <c r="L44" s="207" t="str">
        <f>IF(OR(L42="",L43=""),"",L42+L43)</f>
        <v/>
      </c>
      <c r="N44" s="208" t="s">
        <v>282</v>
      </c>
    </row>
    <row r="45" spans="2:14" x14ac:dyDescent="0.2">
      <c r="B45" s="201"/>
      <c r="C45" s="210" t="s">
        <v>283</v>
      </c>
      <c r="D45" s="203"/>
      <c r="E45" s="201" t="s">
        <v>247</v>
      </c>
      <c r="F45" s="204"/>
      <c r="G45" s="201" t="s">
        <v>248</v>
      </c>
      <c r="H45" s="204"/>
      <c r="I45" s="205" t="s">
        <v>249</v>
      </c>
      <c r="J45" s="204">
        <v>0</v>
      </c>
      <c r="K45" s="206" t="s">
        <v>111</v>
      </c>
      <c r="L45" s="207" t="str">
        <f t="shared" ref="L45:L46" si="4">IF(OR(F45="",H45=""),"",(H45+IF(F45&gt;H45,1,0)-F45-J45)*24)</f>
        <v/>
      </c>
      <c r="N45" s="208"/>
    </row>
    <row r="46" spans="2:14" x14ac:dyDescent="0.2">
      <c r="B46" s="201">
        <v>36</v>
      </c>
      <c r="C46" s="211" t="s">
        <v>216</v>
      </c>
      <c r="D46" s="203"/>
      <c r="E46" s="201" t="s">
        <v>247</v>
      </c>
      <c r="F46" s="204"/>
      <c r="G46" s="201" t="s">
        <v>248</v>
      </c>
      <c r="H46" s="204"/>
      <c r="I46" s="205" t="s">
        <v>249</v>
      </c>
      <c r="J46" s="204">
        <v>0</v>
      </c>
      <c r="K46" s="206" t="s">
        <v>111</v>
      </c>
      <c r="L46" s="207" t="str">
        <f t="shared" si="4"/>
        <v/>
      </c>
      <c r="N46" s="208"/>
    </row>
    <row r="47" spans="2:14" x14ac:dyDescent="0.2">
      <c r="B47" s="201"/>
      <c r="C47" s="212" t="s">
        <v>216</v>
      </c>
      <c r="D47" s="203" t="str">
        <f>C45</f>
        <v>ai</v>
      </c>
      <c r="E47" s="201" t="s">
        <v>247</v>
      </c>
      <c r="F47" s="204" t="s">
        <v>216</v>
      </c>
      <c r="G47" s="201" t="s">
        <v>248</v>
      </c>
      <c r="H47" s="204" t="s">
        <v>216</v>
      </c>
      <c r="I47" s="205" t="s">
        <v>249</v>
      </c>
      <c r="J47" s="204" t="s">
        <v>216</v>
      </c>
      <c r="K47" s="206" t="s">
        <v>111</v>
      </c>
      <c r="L47" s="207" t="str">
        <f>IF(OR(L45="",L46=""),"",L45+L46)</f>
        <v/>
      </c>
      <c r="N47" s="208" t="s">
        <v>282</v>
      </c>
    </row>
    <row r="49" spans="3:4" x14ac:dyDescent="0.2">
      <c r="C49" s="198" t="s">
        <v>284</v>
      </c>
      <c r="D49" s="198"/>
    </row>
    <row r="50" spans="3:4" x14ac:dyDescent="0.2">
      <c r="C50" s="198" t="s">
        <v>285</v>
      </c>
      <c r="D50" s="198"/>
    </row>
    <row r="51" spans="3:4" x14ac:dyDescent="0.2">
      <c r="C51" s="198" t="s">
        <v>286</v>
      </c>
      <c r="D51" s="198"/>
    </row>
    <row r="52" spans="3:4" x14ac:dyDescent="0.2">
      <c r="C52" s="198" t="s">
        <v>287</v>
      </c>
      <c r="D52" s="198"/>
    </row>
  </sheetData>
  <sheetProtection insertRows="0" deleteRows="0"/>
  <mergeCells count="2">
    <mergeCell ref="F4:L4"/>
    <mergeCell ref="N4:N5"/>
  </mergeCells>
  <phoneticPr fontId="1"/>
  <printOptions horizontalCentered="1"/>
  <pageMargins left="0.25" right="0.25" top="0.75" bottom="0.75" header="0.3" footer="0.3"/>
  <pageSetup paperSize="9" scale="63"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BO290"/>
  <sheetViews>
    <sheetView showGridLines="0" view="pageBreakPreview" zoomScale="75" zoomScaleNormal="55" zoomScaleSheetLayoutView="75" workbookViewId="0">
      <selection activeCell="C17" sqref="C17:D18"/>
    </sheetView>
  </sheetViews>
  <sheetFormatPr defaultColWidth="4.5" defaultRowHeight="14" x14ac:dyDescent="0.2"/>
  <cols>
    <col min="1" max="1" width="0.83203125" style="107" customWidth="1"/>
    <col min="2" max="2" width="5.75" style="107" customWidth="1"/>
    <col min="3" max="4" width="8.08203125" style="107" customWidth="1"/>
    <col min="5" max="8" width="3.25" style="107" hidden="1" customWidth="1"/>
    <col min="9" max="10" width="3.25" style="107" customWidth="1"/>
    <col min="11" max="62" width="5.75" style="107" customWidth="1"/>
    <col min="63" max="63" width="1.08203125" style="107" customWidth="1"/>
    <col min="64" max="16384" width="4.5" style="107"/>
  </cols>
  <sheetData>
    <row r="1" spans="2:67" s="87" customFormat="1" ht="20.25" customHeight="1" x14ac:dyDescent="0.2">
      <c r="C1" s="88" t="s">
        <v>107</v>
      </c>
      <c r="D1" s="88"/>
      <c r="E1" s="88"/>
      <c r="F1" s="88"/>
      <c r="G1" s="88"/>
      <c r="H1" s="88"/>
      <c r="I1" s="88"/>
      <c r="J1" s="88"/>
      <c r="M1" s="89" t="s">
        <v>108</v>
      </c>
      <c r="P1" s="88"/>
      <c r="Q1" s="88"/>
      <c r="R1" s="88"/>
      <c r="S1" s="88"/>
      <c r="T1" s="88"/>
      <c r="U1" s="88"/>
      <c r="V1" s="88"/>
      <c r="W1" s="88"/>
      <c r="AS1" s="90" t="s">
        <v>109</v>
      </c>
      <c r="AT1" s="264" t="s">
        <v>110</v>
      </c>
      <c r="AU1" s="265"/>
      <c r="AV1" s="265"/>
      <c r="AW1" s="265"/>
      <c r="AX1" s="265"/>
      <c r="AY1" s="265"/>
      <c r="AZ1" s="265"/>
      <c r="BA1" s="265"/>
      <c r="BB1" s="265"/>
      <c r="BC1" s="265"/>
      <c r="BD1" s="265"/>
      <c r="BE1" s="265"/>
      <c r="BF1" s="265"/>
      <c r="BG1" s="265"/>
      <c r="BH1" s="265"/>
      <c r="BI1" s="265"/>
      <c r="BJ1" s="90" t="s">
        <v>111</v>
      </c>
    </row>
    <row r="2" spans="2:67" s="91" customFormat="1" ht="20.25" customHeight="1" x14ac:dyDescent="0.2">
      <c r="J2" s="89"/>
      <c r="M2" s="89"/>
      <c r="N2" s="89"/>
      <c r="P2" s="90"/>
      <c r="Q2" s="90"/>
      <c r="R2" s="90"/>
      <c r="S2" s="90"/>
      <c r="T2" s="90"/>
      <c r="U2" s="90"/>
      <c r="V2" s="90"/>
      <c r="W2" s="90"/>
      <c r="AB2" s="90" t="s">
        <v>112</v>
      </c>
      <c r="AC2" s="266">
        <v>5</v>
      </c>
      <c r="AD2" s="266"/>
      <c r="AE2" s="90" t="s">
        <v>113</v>
      </c>
      <c r="AF2" s="267">
        <f>IF(AC2=0,"",YEAR(DATE(2018+AC2,1,1)))</f>
        <v>2023</v>
      </c>
      <c r="AG2" s="267"/>
      <c r="AH2" s="91" t="s">
        <v>114</v>
      </c>
      <c r="AI2" s="91" t="s">
        <v>115</v>
      </c>
      <c r="AJ2" s="266">
        <v>6</v>
      </c>
      <c r="AK2" s="266"/>
      <c r="AL2" s="91" t="s">
        <v>116</v>
      </c>
      <c r="AS2" s="90" t="s">
        <v>117</v>
      </c>
      <c r="AT2" s="266" t="s">
        <v>118</v>
      </c>
      <c r="AU2" s="266"/>
      <c r="AV2" s="266"/>
      <c r="AW2" s="266"/>
      <c r="AX2" s="266"/>
      <c r="AY2" s="266"/>
      <c r="AZ2" s="266"/>
      <c r="BA2" s="266"/>
      <c r="BB2" s="266"/>
      <c r="BC2" s="266"/>
      <c r="BD2" s="266"/>
      <c r="BE2" s="266"/>
      <c r="BF2" s="266"/>
      <c r="BG2" s="266"/>
      <c r="BH2" s="266"/>
      <c r="BI2" s="266"/>
      <c r="BJ2" s="90" t="s">
        <v>111</v>
      </c>
      <c r="BK2" s="90"/>
      <c r="BL2" s="90"/>
      <c r="BM2" s="90"/>
    </row>
    <row r="3" spans="2:67" s="91" customFormat="1" ht="20.25" customHeight="1" x14ac:dyDescent="0.2">
      <c r="J3" s="89"/>
      <c r="M3" s="89"/>
      <c r="O3" s="90"/>
      <c r="P3" s="90"/>
      <c r="Q3" s="90"/>
      <c r="R3" s="90"/>
      <c r="S3" s="90"/>
      <c r="T3" s="90"/>
      <c r="U3" s="90"/>
      <c r="AC3" s="92"/>
      <c r="AD3" s="92"/>
      <c r="AE3" s="92"/>
      <c r="AF3" s="93"/>
      <c r="AG3" s="92"/>
      <c r="BD3" s="94" t="s">
        <v>119</v>
      </c>
      <c r="BE3" s="257" t="s">
        <v>120</v>
      </c>
      <c r="BF3" s="258"/>
      <c r="BG3" s="258"/>
      <c r="BH3" s="259"/>
      <c r="BI3" s="90"/>
    </row>
    <row r="4" spans="2:67" s="91" customFormat="1" ht="20.25" customHeight="1" x14ac:dyDescent="0.2">
      <c r="J4" s="89"/>
      <c r="M4" s="89"/>
      <c r="O4" s="90"/>
      <c r="P4" s="90"/>
      <c r="Q4" s="90"/>
      <c r="R4" s="90"/>
      <c r="S4" s="90"/>
      <c r="T4" s="90"/>
      <c r="U4" s="90"/>
      <c r="AC4" s="92"/>
      <c r="AD4" s="92"/>
      <c r="AE4" s="92"/>
      <c r="AF4" s="93"/>
      <c r="AG4" s="92"/>
      <c r="BD4" s="94" t="s">
        <v>121</v>
      </c>
      <c r="BE4" s="257" t="s">
        <v>122</v>
      </c>
      <c r="BF4" s="258"/>
      <c r="BG4" s="258"/>
      <c r="BH4" s="259"/>
      <c r="BI4" s="90"/>
    </row>
    <row r="5" spans="2:67" s="91" customFormat="1" ht="9" customHeight="1" x14ac:dyDescent="0.2">
      <c r="J5" s="89"/>
      <c r="M5" s="89"/>
      <c r="O5" s="90"/>
      <c r="P5" s="90"/>
      <c r="Q5" s="90"/>
      <c r="R5" s="90"/>
      <c r="S5" s="90"/>
      <c r="T5" s="90"/>
      <c r="U5" s="90"/>
      <c r="AC5" s="95"/>
      <c r="AD5" s="95"/>
      <c r="AJ5" s="87"/>
      <c r="AK5" s="87"/>
      <c r="AL5" s="87"/>
      <c r="AM5" s="87"/>
      <c r="AN5" s="87"/>
      <c r="AO5" s="87"/>
      <c r="AP5" s="87"/>
      <c r="AQ5" s="87"/>
      <c r="AR5" s="87"/>
      <c r="AS5" s="87"/>
      <c r="AT5" s="87"/>
      <c r="AU5" s="87"/>
      <c r="AV5" s="87"/>
      <c r="AW5" s="87"/>
      <c r="AX5" s="87"/>
      <c r="AY5" s="87"/>
      <c r="AZ5" s="87"/>
      <c r="BA5" s="87"/>
      <c r="BB5" s="87"/>
      <c r="BC5" s="87"/>
      <c r="BD5" s="87"/>
      <c r="BE5" s="87"/>
      <c r="BF5" s="87"/>
      <c r="BG5" s="87"/>
      <c r="BH5" s="96"/>
      <c r="BI5" s="96"/>
    </row>
    <row r="6" spans="2:67" s="91" customFormat="1" ht="21" customHeight="1" x14ac:dyDescent="0.2">
      <c r="B6" s="88"/>
      <c r="C6" s="87"/>
      <c r="D6" s="87"/>
      <c r="E6" s="87"/>
      <c r="F6" s="87"/>
      <c r="G6" s="87"/>
      <c r="H6" s="87"/>
      <c r="I6" s="87"/>
      <c r="J6" s="87"/>
      <c r="K6" s="97"/>
      <c r="L6" s="97"/>
      <c r="M6" s="97"/>
      <c r="N6" s="98"/>
      <c r="O6" s="97"/>
      <c r="P6" s="97"/>
      <c r="Q6" s="97"/>
      <c r="AJ6" s="87"/>
      <c r="AK6" s="87"/>
      <c r="AL6" s="87"/>
      <c r="AM6" s="87"/>
      <c r="AN6" s="87"/>
      <c r="AO6" s="87" t="s">
        <v>123</v>
      </c>
      <c r="AP6" s="87"/>
      <c r="AQ6" s="87"/>
      <c r="AR6" s="87"/>
      <c r="AS6" s="87"/>
      <c r="AT6" s="87"/>
      <c r="AU6" s="87"/>
      <c r="AW6" s="99"/>
      <c r="AX6" s="99"/>
      <c r="AY6" s="100"/>
      <c r="AZ6" s="87"/>
      <c r="BA6" s="260">
        <v>40</v>
      </c>
      <c r="BB6" s="261"/>
      <c r="BC6" s="100" t="s">
        <v>124</v>
      </c>
      <c r="BD6" s="87"/>
      <c r="BE6" s="260">
        <v>160</v>
      </c>
      <c r="BF6" s="261"/>
      <c r="BG6" s="100" t="s">
        <v>125</v>
      </c>
      <c r="BH6" s="87"/>
      <c r="BI6" s="96"/>
    </row>
    <row r="7" spans="2:67" s="91" customFormat="1" ht="5.25" customHeight="1" x14ac:dyDescent="0.2">
      <c r="B7" s="88"/>
      <c r="C7" s="101"/>
      <c r="D7" s="101"/>
      <c r="E7" s="101"/>
      <c r="F7" s="101"/>
      <c r="G7" s="101"/>
      <c r="H7" s="101"/>
      <c r="I7" s="101"/>
      <c r="J7" s="97"/>
      <c r="K7" s="97"/>
      <c r="L7" s="97"/>
      <c r="M7" s="98"/>
      <c r="N7" s="97"/>
      <c r="O7" s="97"/>
      <c r="P7" s="97"/>
      <c r="Q7" s="97"/>
      <c r="AJ7" s="87"/>
      <c r="AK7" s="87"/>
      <c r="AL7" s="87"/>
      <c r="AM7" s="87"/>
      <c r="AN7" s="87"/>
      <c r="AO7" s="87"/>
      <c r="AP7" s="87"/>
      <c r="AQ7" s="87"/>
      <c r="AR7" s="87"/>
      <c r="AS7" s="87"/>
      <c r="AT7" s="87"/>
      <c r="AU7" s="87"/>
      <c r="AV7" s="87"/>
      <c r="AW7" s="87"/>
      <c r="AX7" s="87"/>
      <c r="AY7" s="87"/>
      <c r="AZ7" s="87"/>
      <c r="BA7" s="87"/>
      <c r="BB7" s="87"/>
      <c r="BC7" s="87"/>
      <c r="BD7" s="87"/>
      <c r="BE7" s="87"/>
      <c r="BF7" s="87"/>
      <c r="BG7" s="87"/>
      <c r="BH7" s="96"/>
      <c r="BI7" s="96"/>
    </row>
    <row r="8" spans="2:67" s="91" customFormat="1" ht="21" customHeight="1" x14ac:dyDescent="0.2">
      <c r="B8" s="102"/>
      <c r="C8" s="98"/>
      <c r="D8" s="98"/>
      <c r="E8" s="98"/>
      <c r="F8" s="98"/>
      <c r="G8" s="98"/>
      <c r="H8" s="98"/>
      <c r="I8" s="98"/>
      <c r="J8" s="97"/>
      <c r="K8" s="97"/>
      <c r="L8" s="97"/>
      <c r="M8" s="98"/>
      <c r="N8" s="97"/>
      <c r="O8" s="97"/>
      <c r="P8" s="97"/>
      <c r="Q8" s="97"/>
      <c r="AJ8" s="103"/>
      <c r="AK8" s="103"/>
      <c r="AL8" s="103"/>
      <c r="AM8" s="87"/>
      <c r="AN8" s="96"/>
      <c r="AO8" s="104"/>
      <c r="AP8" s="104"/>
      <c r="AQ8" s="88"/>
      <c r="AR8" s="99"/>
      <c r="AS8" s="99"/>
      <c r="AT8" s="99"/>
      <c r="AU8" s="105"/>
      <c r="AV8" s="105"/>
      <c r="AW8" s="87"/>
      <c r="AX8" s="99"/>
      <c r="AY8" s="99"/>
      <c r="AZ8" s="98"/>
      <c r="BA8" s="87"/>
      <c r="BB8" s="87" t="s">
        <v>126</v>
      </c>
      <c r="BC8" s="87"/>
      <c r="BD8" s="87"/>
      <c r="BE8" s="262">
        <f>DAY(EOMONTH(DATE(AF2,AJ2,1),0))</f>
        <v>30</v>
      </c>
      <c r="BF8" s="263"/>
      <c r="BG8" s="87" t="s">
        <v>127</v>
      </c>
      <c r="BH8" s="87"/>
      <c r="BI8" s="87"/>
      <c r="BM8" s="90"/>
      <c r="BN8" s="90"/>
      <c r="BO8" s="90"/>
    </row>
    <row r="9" spans="2:67" s="91" customFormat="1" ht="5.25" customHeight="1" x14ac:dyDescent="0.2">
      <c r="B9" s="102"/>
      <c r="C9" s="98"/>
      <c r="D9" s="98"/>
      <c r="E9" s="98"/>
      <c r="F9" s="98"/>
      <c r="G9" s="98"/>
      <c r="H9" s="98"/>
      <c r="I9" s="98"/>
      <c r="J9" s="97"/>
      <c r="K9" s="97"/>
      <c r="L9" s="97"/>
      <c r="M9" s="98"/>
      <c r="N9" s="97"/>
      <c r="O9" s="97"/>
      <c r="P9" s="97"/>
      <c r="Q9" s="97"/>
      <c r="AJ9" s="103"/>
      <c r="AK9" s="103"/>
      <c r="AL9" s="103"/>
      <c r="AM9" s="87"/>
      <c r="AN9" s="96"/>
      <c r="AO9" s="104"/>
      <c r="AP9" s="104"/>
      <c r="AQ9" s="88"/>
      <c r="AR9" s="99"/>
      <c r="AS9" s="99"/>
      <c r="AT9" s="99"/>
      <c r="AU9" s="105"/>
      <c r="AV9" s="105"/>
      <c r="AW9" s="87"/>
      <c r="AX9" s="99"/>
      <c r="AY9" s="99"/>
      <c r="AZ9" s="98"/>
      <c r="BA9" s="87"/>
      <c r="BB9" s="87"/>
      <c r="BC9" s="87"/>
      <c r="BD9" s="87"/>
      <c r="BE9" s="98"/>
      <c r="BF9" s="98"/>
      <c r="BG9" s="87"/>
      <c r="BH9" s="87"/>
      <c r="BI9" s="87"/>
      <c r="BM9" s="90"/>
      <c r="BN9" s="90"/>
      <c r="BO9" s="90"/>
    </row>
    <row r="10" spans="2:67" s="91" customFormat="1" ht="21" customHeight="1" x14ac:dyDescent="0.2">
      <c r="B10" s="102"/>
      <c r="C10" s="98"/>
      <c r="D10" s="98"/>
      <c r="E10" s="98"/>
      <c r="F10" s="98"/>
      <c r="G10" s="98"/>
      <c r="H10" s="98"/>
      <c r="I10" s="98"/>
      <c r="J10" s="97"/>
      <c r="K10" s="97"/>
      <c r="L10" s="97"/>
      <c r="M10" s="98"/>
      <c r="N10" s="97"/>
      <c r="O10" s="97"/>
      <c r="P10" s="97"/>
      <c r="Q10" s="97"/>
      <c r="AJ10" s="103"/>
      <c r="AK10" s="103"/>
      <c r="AL10" s="103"/>
      <c r="AM10" s="87"/>
      <c r="AN10" s="96"/>
      <c r="AO10" s="87" t="s">
        <v>128</v>
      </c>
      <c r="AP10" s="104"/>
      <c r="AQ10" s="87"/>
      <c r="AR10" s="88" t="s">
        <v>129</v>
      </c>
      <c r="AS10" s="87"/>
      <c r="AT10" s="87"/>
      <c r="AU10" s="87"/>
      <c r="AV10" s="87"/>
      <c r="AW10" s="87"/>
      <c r="AX10" s="101"/>
      <c r="AY10" s="101"/>
      <c r="AZ10" s="106" t="s">
        <v>130</v>
      </c>
      <c r="BA10" s="260"/>
      <c r="BB10" s="261"/>
      <c r="BC10" s="100" t="s">
        <v>131</v>
      </c>
      <c r="BD10" s="106" t="s">
        <v>132</v>
      </c>
      <c r="BE10" s="260"/>
      <c r="BF10" s="261"/>
      <c r="BG10" s="100" t="s">
        <v>131</v>
      </c>
      <c r="BH10" s="87"/>
      <c r="BI10" s="87"/>
      <c r="BM10" s="90"/>
      <c r="BN10" s="90"/>
      <c r="BO10" s="90"/>
    </row>
    <row r="11" spans="2:67" ht="5.25" customHeight="1" thickBot="1" x14ac:dyDescent="0.25">
      <c r="C11" s="108"/>
      <c r="D11" s="108"/>
      <c r="E11" s="108"/>
      <c r="F11" s="108"/>
      <c r="G11" s="108"/>
      <c r="H11" s="108"/>
      <c r="I11" s="108"/>
      <c r="J11" s="108"/>
      <c r="AC11" s="108"/>
      <c r="AT11" s="108"/>
      <c r="BK11" s="109"/>
      <c r="BL11" s="109"/>
      <c r="BM11" s="109"/>
    </row>
    <row r="12" spans="2:67" ht="21.65" customHeight="1" x14ac:dyDescent="0.2">
      <c r="B12" s="289" t="s">
        <v>133</v>
      </c>
      <c r="C12" s="277" t="s">
        <v>134</v>
      </c>
      <c r="D12" s="292"/>
      <c r="E12" s="110"/>
      <c r="F12" s="111"/>
      <c r="G12" s="110"/>
      <c r="H12" s="111"/>
      <c r="I12" s="295" t="s">
        <v>135</v>
      </c>
      <c r="J12" s="296"/>
      <c r="K12" s="301" t="s">
        <v>136</v>
      </c>
      <c r="L12" s="278"/>
      <c r="M12" s="278"/>
      <c r="N12" s="292"/>
      <c r="O12" s="301" t="s">
        <v>137</v>
      </c>
      <c r="P12" s="278"/>
      <c r="Q12" s="278"/>
      <c r="R12" s="278"/>
      <c r="S12" s="292"/>
      <c r="T12" s="112"/>
      <c r="U12" s="112"/>
      <c r="V12" s="113"/>
      <c r="W12" s="304" t="s">
        <v>138</v>
      </c>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268" t="str">
        <f>IF(BE3="４週","(10)1～4週目の勤務時間数合計","(10)1か月の勤務時間数　合計")</f>
        <v>(10)1～4週目の勤務時間数合計</v>
      </c>
      <c r="BC12" s="269"/>
      <c r="BD12" s="274" t="s">
        <v>139</v>
      </c>
      <c r="BE12" s="269"/>
      <c r="BF12" s="277" t="s">
        <v>140</v>
      </c>
      <c r="BG12" s="278"/>
      <c r="BH12" s="278"/>
      <c r="BI12" s="278"/>
      <c r="BJ12" s="279"/>
    </row>
    <row r="13" spans="2:67" ht="20.25" customHeight="1" x14ac:dyDescent="0.2">
      <c r="B13" s="290"/>
      <c r="C13" s="280"/>
      <c r="D13" s="293"/>
      <c r="E13" s="114"/>
      <c r="F13" s="115"/>
      <c r="G13" s="114"/>
      <c r="H13" s="115"/>
      <c r="I13" s="297"/>
      <c r="J13" s="298"/>
      <c r="K13" s="302"/>
      <c r="L13" s="281"/>
      <c r="M13" s="281"/>
      <c r="N13" s="293"/>
      <c r="O13" s="302"/>
      <c r="P13" s="281"/>
      <c r="Q13" s="281"/>
      <c r="R13" s="281"/>
      <c r="S13" s="293"/>
      <c r="T13" s="116"/>
      <c r="U13" s="116"/>
      <c r="V13" s="117"/>
      <c r="W13" s="286" t="s">
        <v>141</v>
      </c>
      <c r="X13" s="286"/>
      <c r="Y13" s="286"/>
      <c r="Z13" s="286"/>
      <c r="AA13" s="286"/>
      <c r="AB13" s="286"/>
      <c r="AC13" s="287"/>
      <c r="AD13" s="288" t="s">
        <v>142</v>
      </c>
      <c r="AE13" s="286"/>
      <c r="AF13" s="286"/>
      <c r="AG13" s="286"/>
      <c r="AH13" s="286"/>
      <c r="AI13" s="286"/>
      <c r="AJ13" s="287"/>
      <c r="AK13" s="288" t="s">
        <v>143</v>
      </c>
      <c r="AL13" s="286"/>
      <c r="AM13" s="286"/>
      <c r="AN13" s="286"/>
      <c r="AO13" s="286"/>
      <c r="AP13" s="286"/>
      <c r="AQ13" s="287"/>
      <c r="AR13" s="288" t="s">
        <v>144</v>
      </c>
      <c r="AS13" s="286"/>
      <c r="AT13" s="286"/>
      <c r="AU13" s="286"/>
      <c r="AV13" s="286"/>
      <c r="AW13" s="286"/>
      <c r="AX13" s="287"/>
      <c r="AY13" s="288" t="s">
        <v>145</v>
      </c>
      <c r="AZ13" s="286"/>
      <c r="BA13" s="286"/>
      <c r="BB13" s="270"/>
      <c r="BC13" s="271"/>
      <c r="BD13" s="275"/>
      <c r="BE13" s="271"/>
      <c r="BF13" s="280"/>
      <c r="BG13" s="281"/>
      <c r="BH13" s="281"/>
      <c r="BI13" s="281"/>
      <c r="BJ13" s="282"/>
    </row>
    <row r="14" spans="2:67" ht="20.25" customHeight="1" x14ac:dyDescent="0.2">
      <c r="B14" s="290"/>
      <c r="C14" s="280"/>
      <c r="D14" s="293"/>
      <c r="E14" s="114"/>
      <c r="F14" s="115"/>
      <c r="G14" s="114"/>
      <c r="H14" s="115"/>
      <c r="I14" s="297"/>
      <c r="J14" s="298"/>
      <c r="K14" s="302"/>
      <c r="L14" s="281"/>
      <c r="M14" s="281"/>
      <c r="N14" s="293"/>
      <c r="O14" s="302"/>
      <c r="P14" s="281"/>
      <c r="Q14" s="281"/>
      <c r="R14" s="281"/>
      <c r="S14" s="293"/>
      <c r="T14" s="116"/>
      <c r="U14" s="116"/>
      <c r="V14" s="117"/>
      <c r="W14" s="118">
        <v>1</v>
      </c>
      <c r="X14" s="119">
        <v>2</v>
      </c>
      <c r="Y14" s="119">
        <v>3</v>
      </c>
      <c r="Z14" s="119">
        <v>4</v>
      </c>
      <c r="AA14" s="119">
        <v>5</v>
      </c>
      <c r="AB14" s="119">
        <v>6</v>
      </c>
      <c r="AC14" s="120">
        <v>7</v>
      </c>
      <c r="AD14" s="121">
        <v>8</v>
      </c>
      <c r="AE14" s="119">
        <v>9</v>
      </c>
      <c r="AF14" s="119">
        <v>10</v>
      </c>
      <c r="AG14" s="119">
        <v>11</v>
      </c>
      <c r="AH14" s="119">
        <v>12</v>
      </c>
      <c r="AI14" s="119">
        <v>13</v>
      </c>
      <c r="AJ14" s="120">
        <v>14</v>
      </c>
      <c r="AK14" s="118">
        <v>15</v>
      </c>
      <c r="AL14" s="119">
        <v>16</v>
      </c>
      <c r="AM14" s="119">
        <v>17</v>
      </c>
      <c r="AN14" s="119">
        <v>18</v>
      </c>
      <c r="AO14" s="119">
        <v>19</v>
      </c>
      <c r="AP14" s="119">
        <v>20</v>
      </c>
      <c r="AQ14" s="120">
        <v>21</v>
      </c>
      <c r="AR14" s="121">
        <v>22</v>
      </c>
      <c r="AS14" s="119">
        <v>23</v>
      </c>
      <c r="AT14" s="119">
        <v>24</v>
      </c>
      <c r="AU14" s="119">
        <v>25</v>
      </c>
      <c r="AV14" s="119">
        <v>26</v>
      </c>
      <c r="AW14" s="119">
        <v>27</v>
      </c>
      <c r="AX14" s="120">
        <v>28</v>
      </c>
      <c r="AY14" s="121" t="str">
        <f>IF($BE$3="暦月",IF(DAY(DATE($AF$2,$AJ$2,29))=29,29,""),"")</f>
        <v/>
      </c>
      <c r="AZ14" s="119" t="str">
        <f>IF($BE$3="暦月",IF(DAY(DATE($AF$2,$AJ$2,30))=30,30,""),"")</f>
        <v/>
      </c>
      <c r="BA14" s="120" t="str">
        <f>IF($BE$3="暦月",IF(DAY(DATE($AF$2,$AJ$2,31))=31,31,""),"")</f>
        <v/>
      </c>
      <c r="BB14" s="270"/>
      <c r="BC14" s="271"/>
      <c r="BD14" s="275"/>
      <c r="BE14" s="271"/>
      <c r="BF14" s="280"/>
      <c r="BG14" s="281"/>
      <c r="BH14" s="281"/>
      <c r="BI14" s="281"/>
      <c r="BJ14" s="282"/>
    </row>
    <row r="15" spans="2:67" ht="20.25" hidden="1" customHeight="1" x14ac:dyDescent="0.2">
      <c r="B15" s="290"/>
      <c r="C15" s="280"/>
      <c r="D15" s="293"/>
      <c r="E15" s="114"/>
      <c r="F15" s="115"/>
      <c r="G15" s="114"/>
      <c r="H15" s="115"/>
      <c r="I15" s="297"/>
      <c r="J15" s="298"/>
      <c r="K15" s="302"/>
      <c r="L15" s="281"/>
      <c r="M15" s="281"/>
      <c r="N15" s="293"/>
      <c r="O15" s="302"/>
      <c r="P15" s="281"/>
      <c r="Q15" s="281"/>
      <c r="R15" s="281"/>
      <c r="S15" s="293"/>
      <c r="T15" s="116"/>
      <c r="U15" s="116"/>
      <c r="V15" s="117"/>
      <c r="W15" s="118">
        <f>WEEKDAY(DATE($AF$2,$AJ$2,1))</f>
        <v>5</v>
      </c>
      <c r="X15" s="119">
        <f>WEEKDAY(DATE($AF$2,$AJ$2,2))</f>
        <v>6</v>
      </c>
      <c r="Y15" s="119">
        <f>WEEKDAY(DATE($AF$2,$AJ$2,3))</f>
        <v>7</v>
      </c>
      <c r="Z15" s="119">
        <f>WEEKDAY(DATE($AF$2,$AJ$2,4))</f>
        <v>1</v>
      </c>
      <c r="AA15" s="119">
        <f>WEEKDAY(DATE($AF$2,$AJ$2,5))</f>
        <v>2</v>
      </c>
      <c r="AB15" s="119">
        <f>WEEKDAY(DATE($AF$2,$AJ$2,6))</f>
        <v>3</v>
      </c>
      <c r="AC15" s="120">
        <f>WEEKDAY(DATE($AF$2,$AJ$2,7))</f>
        <v>4</v>
      </c>
      <c r="AD15" s="121">
        <f>WEEKDAY(DATE($AF$2,$AJ$2,8))</f>
        <v>5</v>
      </c>
      <c r="AE15" s="119">
        <f>WEEKDAY(DATE($AF$2,$AJ$2,9))</f>
        <v>6</v>
      </c>
      <c r="AF15" s="119">
        <f>WEEKDAY(DATE($AF$2,$AJ$2,10))</f>
        <v>7</v>
      </c>
      <c r="AG15" s="119">
        <f>WEEKDAY(DATE($AF$2,$AJ$2,11))</f>
        <v>1</v>
      </c>
      <c r="AH15" s="119">
        <f>WEEKDAY(DATE($AF$2,$AJ$2,12))</f>
        <v>2</v>
      </c>
      <c r="AI15" s="119">
        <f>WEEKDAY(DATE($AF$2,$AJ$2,13))</f>
        <v>3</v>
      </c>
      <c r="AJ15" s="120">
        <f>WEEKDAY(DATE($AF$2,$AJ$2,14))</f>
        <v>4</v>
      </c>
      <c r="AK15" s="121">
        <f>WEEKDAY(DATE($AF$2,$AJ$2,15))</f>
        <v>5</v>
      </c>
      <c r="AL15" s="119">
        <f>WEEKDAY(DATE($AF$2,$AJ$2,16))</f>
        <v>6</v>
      </c>
      <c r="AM15" s="119">
        <f>WEEKDAY(DATE($AF$2,$AJ$2,17))</f>
        <v>7</v>
      </c>
      <c r="AN15" s="119">
        <f>WEEKDAY(DATE($AF$2,$AJ$2,18))</f>
        <v>1</v>
      </c>
      <c r="AO15" s="119">
        <f>WEEKDAY(DATE($AF$2,$AJ$2,19))</f>
        <v>2</v>
      </c>
      <c r="AP15" s="119">
        <f>WEEKDAY(DATE($AF$2,$AJ$2,20))</f>
        <v>3</v>
      </c>
      <c r="AQ15" s="120">
        <f>WEEKDAY(DATE($AF$2,$AJ$2,21))</f>
        <v>4</v>
      </c>
      <c r="AR15" s="121">
        <f>WEEKDAY(DATE($AF$2,$AJ$2,22))</f>
        <v>5</v>
      </c>
      <c r="AS15" s="119">
        <f>WEEKDAY(DATE($AF$2,$AJ$2,23))</f>
        <v>6</v>
      </c>
      <c r="AT15" s="119">
        <f>WEEKDAY(DATE($AF$2,$AJ$2,24))</f>
        <v>7</v>
      </c>
      <c r="AU15" s="119">
        <f>WEEKDAY(DATE($AF$2,$AJ$2,25))</f>
        <v>1</v>
      </c>
      <c r="AV15" s="119">
        <f>WEEKDAY(DATE($AF$2,$AJ$2,26))</f>
        <v>2</v>
      </c>
      <c r="AW15" s="119">
        <f>WEEKDAY(DATE($AF$2,$AJ$2,27))</f>
        <v>3</v>
      </c>
      <c r="AX15" s="120">
        <f>WEEKDAY(DATE($AF$2,$AJ$2,28))</f>
        <v>4</v>
      </c>
      <c r="AY15" s="121">
        <f>IF(AY14=29,WEEKDAY(DATE($AF$2,$AJ$2,29)),0)</f>
        <v>0</v>
      </c>
      <c r="AZ15" s="119">
        <f>IF(AZ14=30,WEEKDAY(DATE($AF$2,$AJ$2,30)),0)</f>
        <v>0</v>
      </c>
      <c r="BA15" s="120">
        <f>IF(BA14=31,WEEKDAY(DATE($AF$2,$AJ$2,31)),0)</f>
        <v>0</v>
      </c>
      <c r="BB15" s="270"/>
      <c r="BC15" s="271"/>
      <c r="BD15" s="275"/>
      <c r="BE15" s="271"/>
      <c r="BF15" s="280"/>
      <c r="BG15" s="281"/>
      <c r="BH15" s="281"/>
      <c r="BI15" s="281"/>
      <c r="BJ15" s="282"/>
    </row>
    <row r="16" spans="2:67" ht="20.25" customHeight="1" thickBot="1" x14ac:dyDescent="0.25">
      <c r="B16" s="291"/>
      <c r="C16" s="283"/>
      <c r="D16" s="294"/>
      <c r="E16" s="122"/>
      <c r="F16" s="123"/>
      <c r="G16" s="122"/>
      <c r="H16" s="123"/>
      <c r="I16" s="299"/>
      <c r="J16" s="300"/>
      <c r="K16" s="303"/>
      <c r="L16" s="284"/>
      <c r="M16" s="284"/>
      <c r="N16" s="294"/>
      <c r="O16" s="303"/>
      <c r="P16" s="284"/>
      <c r="Q16" s="284"/>
      <c r="R16" s="284"/>
      <c r="S16" s="294"/>
      <c r="T16" s="124"/>
      <c r="U16" s="124"/>
      <c r="V16" s="125"/>
      <c r="W16" s="126" t="str">
        <f>IF(W15=1,"日",IF(W15=2,"月",IF(W15=3,"火",IF(W15=4,"水",IF(W15=5,"木",IF(W15=6,"金","土"))))))</f>
        <v>木</v>
      </c>
      <c r="X16" s="127" t="str">
        <f t="shared" ref="X16:AX16" si="0">IF(X15=1,"日",IF(X15=2,"月",IF(X15=3,"火",IF(X15=4,"水",IF(X15=5,"木",IF(X15=6,"金","土"))))))</f>
        <v>金</v>
      </c>
      <c r="Y16" s="127" t="str">
        <f t="shared" si="0"/>
        <v>土</v>
      </c>
      <c r="Z16" s="127" t="str">
        <f t="shared" si="0"/>
        <v>日</v>
      </c>
      <c r="AA16" s="127" t="str">
        <f t="shared" si="0"/>
        <v>月</v>
      </c>
      <c r="AB16" s="127" t="str">
        <f t="shared" si="0"/>
        <v>火</v>
      </c>
      <c r="AC16" s="128" t="str">
        <f t="shared" si="0"/>
        <v>水</v>
      </c>
      <c r="AD16" s="129" t="str">
        <f>IF(AD15=1,"日",IF(AD15=2,"月",IF(AD15=3,"火",IF(AD15=4,"水",IF(AD15=5,"木",IF(AD15=6,"金","土"))))))</f>
        <v>木</v>
      </c>
      <c r="AE16" s="127" t="str">
        <f t="shared" si="0"/>
        <v>金</v>
      </c>
      <c r="AF16" s="127" t="str">
        <f t="shared" si="0"/>
        <v>土</v>
      </c>
      <c r="AG16" s="127" t="str">
        <f t="shared" si="0"/>
        <v>日</v>
      </c>
      <c r="AH16" s="127" t="str">
        <f t="shared" si="0"/>
        <v>月</v>
      </c>
      <c r="AI16" s="127" t="str">
        <f t="shared" si="0"/>
        <v>火</v>
      </c>
      <c r="AJ16" s="128" t="str">
        <f t="shared" si="0"/>
        <v>水</v>
      </c>
      <c r="AK16" s="129" t="str">
        <f>IF(AK15=1,"日",IF(AK15=2,"月",IF(AK15=3,"火",IF(AK15=4,"水",IF(AK15=5,"木",IF(AK15=6,"金","土"))))))</f>
        <v>木</v>
      </c>
      <c r="AL16" s="127" t="str">
        <f t="shared" si="0"/>
        <v>金</v>
      </c>
      <c r="AM16" s="127" t="str">
        <f t="shared" si="0"/>
        <v>土</v>
      </c>
      <c r="AN16" s="127" t="str">
        <f t="shared" si="0"/>
        <v>日</v>
      </c>
      <c r="AO16" s="127" t="str">
        <f t="shared" si="0"/>
        <v>月</v>
      </c>
      <c r="AP16" s="127" t="str">
        <f t="shared" si="0"/>
        <v>火</v>
      </c>
      <c r="AQ16" s="128" t="str">
        <f t="shared" si="0"/>
        <v>水</v>
      </c>
      <c r="AR16" s="129" t="str">
        <f>IF(AR15=1,"日",IF(AR15=2,"月",IF(AR15=3,"火",IF(AR15=4,"水",IF(AR15=5,"木",IF(AR15=6,"金","土"))))))</f>
        <v>木</v>
      </c>
      <c r="AS16" s="127" t="str">
        <f t="shared" si="0"/>
        <v>金</v>
      </c>
      <c r="AT16" s="127" t="str">
        <f t="shared" si="0"/>
        <v>土</v>
      </c>
      <c r="AU16" s="127" t="str">
        <f t="shared" si="0"/>
        <v>日</v>
      </c>
      <c r="AV16" s="127" t="str">
        <f t="shared" si="0"/>
        <v>月</v>
      </c>
      <c r="AW16" s="127" t="str">
        <f t="shared" si="0"/>
        <v>火</v>
      </c>
      <c r="AX16" s="128" t="str">
        <f t="shared" si="0"/>
        <v>水</v>
      </c>
      <c r="AY16" s="127" t="str">
        <f>IF(AY15=1,"日",IF(AY15=2,"月",IF(AY15=3,"火",IF(AY15=4,"水",IF(AY15=5,"木",IF(AY15=6,"金",IF(AY15=0,"","土")))))))</f>
        <v/>
      </c>
      <c r="AZ16" s="127" t="str">
        <f>IF(AZ15=1,"日",IF(AZ15=2,"月",IF(AZ15=3,"火",IF(AZ15=4,"水",IF(AZ15=5,"木",IF(AZ15=6,"金",IF(AZ15=0,"","土")))))))</f>
        <v/>
      </c>
      <c r="BA16" s="127" t="str">
        <f>IF(BA15=1,"日",IF(BA15=2,"月",IF(BA15=3,"火",IF(BA15=4,"水",IF(BA15=5,"木",IF(BA15=6,"金",IF(BA15=0,"","土")))))))</f>
        <v/>
      </c>
      <c r="BB16" s="272"/>
      <c r="BC16" s="273"/>
      <c r="BD16" s="276"/>
      <c r="BE16" s="273"/>
      <c r="BF16" s="283"/>
      <c r="BG16" s="284"/>
      <c r="BH16" s="284"/>
      <c r="BI16" s="284"/>
      <c r="BJ16" s="285"/>
    </row>
    <row r="17" spans="2:62" ht="20.25" customHeight="1" x14ac:dyDescent="0.2">
      <c r="B17" s="317">
        <f>B15+1</f>
        <v>1</v>
      </c>
      <c r="C17" s="336"/>
      <c r="D17" s="337"/>
      <c r="E17" s="130"/>
      <c r="F17" s="131"/>
      <c r="G17" s="130"/>
      <c r="H17" s="131"/>
      <c r="I17" s="338"/>
      <c r="J17" s="339"/>
      <c r="K17" s="340"/>
      <c r="L17" s="341"/>
      <c r="M17" s="341"/>
      <c r="N17" s="337"/>
      <c r="O17" s="342"/>
      <c r="P17" s="343"/>
      <c r="Q17" s="343"/>
      <c r="R17" s="343"/>
      <c r="S17" s="344"/>
      <c r="T17" s="132" t="s">
        <v>150</v>
      </c>
      <c r="U17" s="133"/>
      <c r="V17" s="134"/>
      <c r="W17" s="135"/>
      <c r="X17" s="136"/>
      <c r="Y17" s="136"/>
      <c r="Z17" s="136"/>
      <c r="AA17" s="136"/>
      <c r="AB17" s="136"/>
      <c r="AC17" s="137"/>
      <c r="AD17" s="135"/>
      <c r="AE17" s="136"/>
      <c r="AF17" s="136"/>
      <c r="AG17" s="136"/>
      <c r="AH17" s="136"/>
      <c r="AI17" s="136"/>
      <c r="AJ17" s="137"/>
      <c r="AK17" s="135"/>
      <c r="AL17" s="136"/>
      <c r="AM17" s="136"/>
      <c r="AN17" s="136"/>
      <c r="AO17" s="136"/>
      <c r="AP17" s="136"/>
      <c r="AQ17" s="137"/>
      <c r="AR17" s="135"/>
      <c r="AS17" s="136"/>
      <c r="AT17" s="136"/>
      <c r="AU17" s="136"/>
      <c r="AV17" s="136"/>
      <c r="AW17" s="136"/>
      <c r="AX17" s="137"/>
      <c r="AY17" s="135"/>
      <c r="AZ17" s="136"/>
      <c r="BA17" s="136"/>
      <c r="BB17" s="345"/>
      <c r="BC17" s="346"/>
      <c r="BD17" s="306"/>
      <c r="BE17" s="307"/>
      <c r="BF17" s="308"/>
      <c r="BG17" s="309"/>
      <c r="BH17" s="309"/>
      <c r="BI17" s="309"/>
      <c r="BJ17" s="310"/>
    </row>
    <row r="18" spans="2:62" ht="20.25" customHeight="1" x14ac:dyDescent="0.2">
      <c r="B18" s="318"/>
      <c r="C18" s="321"/>
      <c r="D18" s="322"/>
      <c r="E18" s="138"/>
      <c r="F18" s="139">
        <f>C17</f>
        <v>0</v>
      </c>
      <c r="G18" s="138"/>
      <c r="H18" s="139">
        <f>I17</f>
        <v>0</v>
      </c>
      <c r="I18" s="325"/>
      <c r="J18" s="326"/>
      <c r="K18" s="329"/>
      <c r="L18" s="330"/>
      <c r="M18" s="330"/>
      <c r="N18" s="322"/>
      <c r="O18" s="331"/>
      <c r="P18" s="332"/>
      <c r="Q18" s="332"/>
      <c r="R18" s="332"/>
      <c r="S18" s="333"/>
      <c r="T18" s="140" t="s">
        <v>153</v>
      </c>
      <c r="U18" s="141"/>
      <c r="V18" s="142"/>
      <c r="W18" s="143" t="str">
        <f>IF(W17="","",VLOOKUP(W17,'別紙１-１　シフト記号表（従来型・ユニット型共通）'!$C$6:$L$47,10,FALSE))</f>
        <v/>
      </c>
      <c r="X18" s="144" t="str">
        <f>IF(X17="","",VLOOKUP(X17,'別紙１-１　シフト記号表（従来型・ユニット型共通）'!$C$6:$L$47,10,FALSE))</f>
        <v/>
      </c>
      <c r="Y18" s="144" t="str">
        <f>IF(Y17="","",VLOOKUP(Y17,'別紙１-１　シフト記号表（従来型・ユニット型共通）'!$C$6:$L$47,10,FALSE))</f>
        <v/>
      </c>
      <c r="Z18" s="144" t="str">
        <f>IF(Z17="","",VLOOKUP(Z17,'別紙１-１　シフト記号表（従来型・ユニット型共通）'!$C$6:$L$47,10,FALSE))</f>
        <v/>
      </c>
      <c r="AA18" s="144" t="str">
        <f>IF(AA17="","",VLOOKUP(AA17,'別紙１-１　シフト記号表（従来型・ユニット型共通）'!$C$6:$L$47,10,FALSE))</f>
        <v/>
      </c>
      <c r="AB18" s="144" t="str">
        <f>IF(AB17="","",VLOOKUP(AB17,'別紙１-１　シフト記号表（従来型・ユニット型共通）'!$C$6:$L$47,10,FALSE))</f>
        <v/>
      </c>
      <c r="AC18" s="145" t="str">
        <f>IF(AC17="","",VLOOKUP(AC17,'別紙１-１　シフト記号表（従来型・ユニット型共通）'!$C$6:$L$47,10,FALSE))</f>
        <v/>
      </c>
      <c r="AD18" s="143" t="str">
        <f>IF(AD17="","",VLOOKUP(AD17,'別紙１-１　シフト記号表（従来型・ユニット型共通）'!$C$6:$L$47,10,FALSE))</f>
        <v/>
      </c>
      <c r="AE18" s="144" t="str">
        <f>IF(AE17="","",VLOOKUP(AE17,'別紙１-１　シフト記号表（従来型・ユニット型共通）'!$C$6:$L$47,10,FALSE))</f>
        <v/>
      </c>
      <c r="AF18" s="144" t="str">
        <f>IF(AF17="","",VLOOKUP(AF17,'別紙１-１　シフト記号表（従来型・ユニット型共通）'!$C$6:$L$47,10,FALSE))</f>
        <v/>
      </c>
      <c r="AG18" s="144" t="str">
        <f>IF(AG17="","",VLOOKUP(AG17,'別紙１-１　シフト記号表（従来型・ユニット型共通）'!$C$6:$L$47,10,FALSE))</f>
        <v/>
      </c>
      <c r="AH18" s="144" t="str">
        <f>IF(AH17="","",VLOOKUP(AH17,'別紙１-１　シフト記号表（従来型・ユニット型共通）'!$C$6:$L$47,10,FALSE))</f>
        <v/>
      </c>
      <c r="AI18" s="144" t="str">
        <f>IF(AI17="","",VLOOKUP(AI17,'別紙１-１　シフト記号表（従来型・ユニット型共通）'!$C$6:$L$47,10,FALSE))</f>
        <v/>
      </c>
      <c r="AJ18" s="145" t="str">
        <f>IF(AJ17="","",VLOOKUP(AJ17,'別紙１-１　シフト記号表（従来型・ユニット型共通）'!$C$6:$L$47,10,FALSE))</f>
        <v/>
      </c>
      <c r="AK18" s="143" t="str">
        <f>IF(AK17="","",VLOOKUP(AK17,'別紙１-１　シフト記号表（従来型・ユニット型共通）'!$C$6:$L$47,10,FALSE))</f>
        <v/>
      </c>
      <c r="AL18" s="144" t="str">
        <f>IF(AL17="","",VLOOKUP(AL17,'別紙１-１　シフト記号表（従来型・ユニット型共通）'!$C$6:$L$47,10,FALSE))</f>
        <v/>
      </c>
      <c r="AM18" s="144" t="str">
        <f>IF(AM17="","",VLOOKUP(AM17,'別紙１-１　シフト記号表（従来型・ユニット型共通）'!$C$6:$L$47,10,FALSE))</f>
        <v/>
      </c>
      <c r="AN18" s="144" t="str">
        <f>IF(AN17="","",VLOOKUP(AN17,'別紙１-１　シフト記号表（従来型・ユニット型共通）'!$C$6:$L$47,10,FALSE))</f>
        <v/>
      </c>
      <c r="AO18" s="144" t="str">
        <f>IF(AO17="","",VLOOKUP(AO17,'別紙１-１　シフト記号表（従来型・ユニット型共通）'!$C$6:$L$47,10,FALSE))</f>
        <v/>
      </c>
      <c r="AP18" s="144" t="str">
        <f>IF(AP17="","",VLOOKUP(AP17,'別紙１-１　シフト記号表（従来型・ユニット型共通）'!$C$6:$L$47,10,FALSE))</f>
        <v/>
      </c>
      <c r="AQ18" s="145" t="str">
        <f>IF(AQ17="","",VLOOKUP(AQ17,'別紙１-１　シフト記号表（従来型・ユニット型共通）'!$C$6:$L$47,10,FALSE))</f>
        <v/>
      </c>
      <c r="AR18" s="143" t="str">
        <f>IF(AR17="","",VLOOKUP(AR17,'別紙１-１　シフト記号表（従来型・ユニット型共通）'!$C$6:$L$47,10,FALSE))</f>
        <v/>
      </c>
      <c r="AS18" s="144" t="str">
        <f>IF(AS17="","",VLOOKUP(AS17,'別紙１-１　シフト記号表（従来型・ユニット型共通）'!$C$6:$L$47,10,FALSE))</f>
        <v/>
      </c>
      <c r="AT18" s="144" t="str">
        <f>IF(AT17="","",VLOOKUP(AT17,'別紙１-１　シフト記号表（従来型・ユニット型共通）'!$C$6:$L$47,10,FALSE))</f>
        <v/>
      </c>
      <c r="AU18" s="144" t="str">
        <f>IF(AU17="","",VLOOKUP(AU17,'別紙１-１　シフト記号表（従来型・ユニット型共通）'!$C$6:$L$47,10,FALSE))</f>
        <v/>
      </c>
      <c r="AV18" s="144" t="str">
        <f>IF(AV17="","",VLOOKUP(AV17,'別紙１-１　シフト記号表（従来型・ユニット型共通）'!$C$6:$L$47,10,FALSE))</f>
        <v/>
      </c>
      <c r="AW18" s="144" t="str">
        <f>IF(AW17="","",VLOOKUP(AW17,'別紙１-１　シフト記号表（従来型・ユニット型共通）'!$C$6:$L$47,10,FALSE))</f>
        <v/>
      </c>
      <c r="AX18" s="145" t="str">
        <f>IF(AX17="","",VLOOKUP(AX17,'別紙１-１　シフト記号表（従来型・ユニット型共通）'!$C$6:$L$47,10,FALSE))</f>
        <v/>
      </c>
      <c r="AY18" s="143" t="str">
        <f>IF(AY17="","",VLOOKUP(AY17,'別紙１-１　シフト記号表（従来型・ユニット型共通）'!$C$6:$L$47,10,FALSE))</f>
        <v/>
      </c>
      <c r="AZ18" s="144" t="str">
        <f>IF(AZ17="","",VLOOKUP(AZ17,'別紙１-１　シフト記号表（従来型・ユニット型共通）'!$C$6:$L$47,10,FALSE))</f>
        <v/>
      </c>
      <c r="BA18" s="144" t="str">
        <f>IF(BA17="","",VLOOKUP(BA17,'別紙１-１　シフト記号表（従来型・ユニット型共通）'!$C$6:$L$47,10,FALSE))</f>
        <v/>
      </c>
      <c r="BB18" s="314">
        <f>IF($BE$3="４週",SUM(W18:AX18),IF($BE$3="暦月",SUM(W18:BA18),""))</f>
        <v>0</v>
      </c>
      <c r="BC18" s="315"/>
      <c r="BD18" s="316">
        <f>IF($BE$3="４週",BB18/4,IF($BE$3="暦月",(BB18/($BE$8/7)),""))</f>
        <v>0</v>
      </c>
      <c r="BE18" s="315"/>
      <c r="BF18" s="311"/>
      <c r="BG18" s="312"/>
      <c r="BH18" s="312"/>
      <c r="BI18" s="312"/>
      <c r="BJ18" s="313"/>
    </row>
    <row r="19" spans="2:62" ht="20.25" customHeight="1" x14ac:dyDescent="0.2">
      <c r="B19" s="317">
        <f>B17+1</f>
        <v>2</v>
      </c>
      <c r="C19" s="319"/>
      <c r="D19" s="320"/>
      <c r="E19" s="146"/>
      <c r="F19" s="147"/>
      <c r="G19" s="146"/>
      <c r="H19" s="147"/>
      <c r="I19" s="323"/>
      <c r="J19" s="324"/>
      <c r="K19" s="327"/>
      <c r="L19" s="328"/>
      <c r="M19" s="328"/>
      <c r="N19" s="320"/>
      <c r="O19" s="331"/>
      <c r="P19" s="332"/>
      <c r="Q19" s="332"/>
      <c r="R19" s="332"/>
      <c r="S19" s="333"/>
      <c r="T19" s="148" t="s">
        <v>150</v>
      </c>
      <c r="U19" s="149"/>
      <c r="V19" s="150"/>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2"/>
      <c r="AU19" s="152"/>
      <c r="AV19" s="152"/>
      <c r="AW19" s="152"/>
      <c r="AX19" s="153"/>
      <c r="AY19" s="151"/>
      <c r="AZ19" s="152"/>
      <c r="BA19" s="154"/>
      <c r="BB19" s="334"/>
      <c r="BC19" s="335"/>
      <c r="BD19" s="347"/>
      <c r="BE19" s="348"/>
      <c r="BF19" s="349"/>
      <c r="BG19" s="350"/>
      <c r="BH19" s="350"/>
      <c r="BI19" s="350"/>
      <c r="BJ19" s="351"/>
    </row>
    <row r="20" spans="2:62" ht="20.25" customHeight="1" x14ac:dyDescent="0.2">
      <c r="B20" s="318"/>
      <c r="C20" s="321"/>
      <c r="D20" s="322"/>
      <c r="E20" s="138"/>
      <c r="F20" s="139">
        <f>C19</f>
        <v>0</v>
      </c>
      <c r="G20" s="138"/>
      <c r="H20" s="139">
        <f>I19</f>
        <v>0</v>
      </c>
      <c r="I20" s="325"/>
      <c r="J20" s="326"/>
      <c r="K20" s="329"/>
      <c r="L20" s="330"/>
      <c r="M20" s="330"/>
      <c r="N20" s="322"/>
      <c r="O20" s="331"/>
      <c r="P20" s="332"/>
      <c r="Q20" s="332"/>
      <c r="R20" s="332"/>
      <c r="S20" s="333"/>
      <c r="T20" s="140" t="s">
        <v>153</v>
      </c>
      <c r="U20" s="141"/>
      <c r="V20" s="142"/>
      <c r="W20" s="143" t="str">
        <f>IF(W19="","",VLOOKUP(W19,'別紙１-１　シフト記号表（従来型・ユニット型共通）'!$C$6:$L$47,10,FALSE))</f>
        <v/>
      </c>
      <c r="X20" s="144" t="str">
        <f>IF(X19="","",VLOOKUP(X19,'別紙１-１　シフト記号表（従来型・ユニット型共通）'!$C$6:$L$47,10,FALSE))</f>
        <v/>
      </c>
      <c r="Y20" s="144" t="str">
        <f>IF(Y19="","",VLOOKUP(Y19,'別紙１-１　シフト記号表（従来型・ユニット型共通）'!$C$6:$L$47,10,FALSE))</f>
        <v/>
      </c>
      <c r="Z20" s="144" t="str">
        <f>IF(Z19="","",VLOOKUP(Z19,'別紙１-１　シフト記号表（従来型・ユニット型共通）'!$C$6:$L$47,10,FALSE))</f>
        <v/>
      </c>
      <c r="AA20" s="144" t="str">
        <f>IF(AA19="","",VLOOKUP(AA19,'別紙１-１　シフト記号表（従来型・ユニット型共通）'!$C$6:$L$47,10,FALSE))</f>
        <v/>
      </c>
      <c r="AB20" s="144" t="str">
        <f>IF(AB19="","",VLOOKUP(AB19,'別紙１-１　シフト記号表（従来型・ユニット型共通）'!$C$6:$L$47,10,FALSE))</f>
        <v/>
      </c>
      <c r="AC20" s="145" t="str">
        <f>IF(AC19="","",VLOOKUP(AC19,'別紙１-１　シフト記号表（従来型・ユニット型共通）'!$C$6:$L$47,10,FALSE))</f>
        <v/>
      </c>
      <c r="AD20" s="143" t="str">
        <f>IF(AD19="","",VLOOKUP(AD19,'別紙１-１　シフト記号表（従来型・ユニット型共通）'!$C$6:$L$47,10,FALSE))</f>
        <v/>
      </c>
      <c r="AE20" s="144" t="str">
        <f>IF(AE19="","",VLOOKUP(AE19,'別紙１-１　シフト記号表（従来型・ユニット型共通）'!$C$6:$L$47,10,FALSE))</f>
        <v/>
      </c>
      <c r="AF20" s="144" t="str">
        <f>IF(AF19="","",VLOOKUP(AF19,'別紙１-１　シフト記号表（従来型・ユニット型共通）'!$C$6:$L$47,10,FALSE))</f>
        <v/>
      </c>
      <c r="AG20" s="144" t="str">
        <f>IF(AG19="","",VLOOKUP(AG19,'別紙１-１　シフト記号表（従来型・ユニット型共通）'!$C$6:$L$47,10,FALSE))</f>
        <v/>
      </c>
      <c r="AH20" s="144" t="str">
        <f>IF(AH19="","",VLOOKUP(AH19,'別紙１-１　シフト記号表（従来型・ユニット型共通）'!$C$6:$L$47,10,FALSE))</f>
        <v/>
      </c>
      <c r="AI20" s="144" t="str">
        <f>IF(AI19="","",VLOOKUP(AI19,'別紙１-１　シフト記号表（従来型・ユニット型共通）'!$C$6:$L$47,10,FALSE))</f>
        <v/>
      </c>
      <c r="AJ20" s="145" t="str">
        <f>IF(AJ19="","",VLOOKUP(AJ19,'別紙１-１　シフト記号表（従来型・ユニット型共通）'!$C$6:$L$47,10,FALSE))</f>
        <v/>
      </c>
      <c r="AK20" s="143" t="str">
        <f>IF(AK19="","",VLOOKUP(AK19,'別紙１-１　シフト記号表（従来型・ユニット型共通）'!$C$6:$L$47,10,FALSE))</f>
        <v/>
      </c>
      <c r="AL20" s="144" t="str">
        <f>IF(AL19="","",VLOOKUP(AL19,'別紙１-１　シフト記号表（従来型・ユニット型共通）'!$C$6:$L$47,10,FALSE))</f>
        <v/>
      </c>
      <c r="AM20" s="144" t="str">
        <f>IF(AM19="","",VLOOKUP(AM19,'別紙１-１　シフト記号表（従来型・ユニット型共通）'!$C$6:$L$47,10,FALSE))</f>
        <v/>
      </c>
      <c r="AN20" s="144" t="str">
        <f>IF(AN19="","",VLOOKUP(AN19,'別紙１-１　シフト記号表（従来型・ユニット型共通）'!$C$6:$L$47,10,FALSE))</f>
        <v/>
      </c>
      <c r="AO20" s="144" t="str">
        <f>IF(AO19="","",VLOOKUP(AO19,'別紙１-１　シフト記号表（従来型・ユニット型共通）'!$C$6:$L$47,10,FALSE))</f>
        <v/>
      </c>
      <c r="AP20" s="144" t="str">
        <f>IF(AP19="","",VLOOKUP(AP19,'別紙１-１　シフト記号表（従来型・ユニット型共通）'!$C$6:$L$47,10,FALSE))</f>
        <v/>
      </c>
      <c r="AQ20" s="145" t="str">
        <f>IF(AQ19="","",VLOOKUP(AQ19,'別紙１-１　シフト記号表（従来型・ユニット型共通）'!$C$6:$L$47,10,FALSE))</f>
        <v/>
      </c>
      <c r="AR20" s="143" t="str">
        <f>IF(AR19="","",VLOOKUP(AR19,'別紙１-１　シフト記号表（従来型・ユニット型共通）'!$C$6:$L$47,10,FALSE))</f>
        <v/>
      </c>
      <c r="AS20" s="144" t="str">
        <f>IF(AS19="","",VLOOKUP(AS19,'別紙１-１　シフト記号表（従来型・ユニット型共通）'!$C$6:$L$47,10,FALSE))</f>
        <v/>
      </c>
      <c r="AT20" s="144" t="str">
        <f>IF(AT19="","",VLOOKUP(AT19,'別紙１-１　シフト記号表（従来型・ユニット型共通）'!$C$6:$L$47,10,FALSE))</f>
        <v/>
      </c>
      <c r="AU20" s="144" t="str">
        <f>IF(AU19="","",VLOOKUP(AU19,'別紙１-１　シフト記号表（従来型・ユニット型共通）'!$C$6:$L$47,10,FALSE))</f>
        <v/>
      </c>
      <c r="AV20" s="144" t="str">
        <f>IF(AV19="","",VLOOKUP(AV19,'別紙１-１　シフト記号表（従来型・ユニット型共通）'!$C$6:$L$47,10,FALSE))</f>
        <v/>
      </c>
      <c r="AW20" s="144" t="str">
        <f>IF(AW19="","",VLOOKUP(AW19,'別紙１-１　シフト記号表（従来型・ユニット型共通）'!$C$6:$L$47,10,FALSE))</f>
        <v/>
      </c>
      <c r="AX20" s="145" t="str">
        <f>IF(AX19="","",VLOOKUP(AX19,'別紙１-１　シフト記号表（従来型・ユニット型共通）'!$C$6:$L$47,10,FALSE))</f>
        <v/>
      </c>
      <c r="AY20" s="143" t="str">
        <f>IF(AY19="","",VLOOKUP(AY19,'別紙１-１　シフト記号表（従来型・ユニット型共通）'!$C$6:$L$47,10,FALSE))</f>
        <v/>
      </c>
      <c r="AZ20" s="144" t="str">
        <f>IF(AZ19="","",VLOOKUP(AZ19,'別紙１-１　シフト記号表（従来型・ユニット型共通）'!$C$6:$L$47,10,FALSE))</f>
        <v/>
      </c>
      <c r="BA20" s="144" t="str">
        <f>IF(BA19="","",VLOOKUP(BA19,'別紙１-１　シフト記号表（従来型・ユニット型共通）'!$C$6:$L$47,10,FALSE))</f>
        <v/>
      </c>
      <c r="BB20" s="314">
        <f>IF($BE$3="４週",SUM(W20:AX20),IF($BE$3="暦月",SUM(W20:BA20),""))</f>
        <v>0</v>
      </c>
      <c r="BC20" s="315"/>
      <c r="BD20" s="316">
        <f>IF($BE$3="４週",BB20/4,IF($BE$3="暦月",(BB20/($BE$8/7)),""))</f>
        <v>0</v>
      </c>
      <c r="BE20" s="315"/>
      <c r="BF20" s="311"/>
      <c r="BG20" s="312"/>
      <c r="BH20" s="312"/>
      <c r="BI20" s="312"/>
      <c r="BJ20" s="313"/>
    </row>
    <row r="21" spans="2:62" ht="20.25" customHeight="1" x14ac:dyDescent="0.2">
      <c r="B21" s="317">
        <f>B19+1</f>
        <v>3</v>
      </c>
      <c r="C21" s="319"/>
      <c r="D21" s="320"/>
      <c r="E21" s="138"/>
      <c r="F21" s="139"/>
      <c r="G21" s="138"/>
      <c r="H21" s="139"/>
      <c r="I21" s="323"/>
      <c r="J21" s="324"/>
      <c r="K21" s="327"/>
      <c r="L21" s="328"/>
      <c r="M21" s="328"/>
      <c r="N21" s="320"/>
      <c r="O21" s="331"/>
      <c r="P21" s="332"/>
      <c r="Q21" s="332"/>
      <c r="R21" s="332"/>
      <c r="S21" s="333"/>
      <c r="T21" s="148" t="s">
        <v>150</v>
      </c>
      <c r="U21" s="149"/>
      <c r="V21" s="150"/>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2"/>
      <c r="AU21" s="152"/>
      <c r="AV21" s="152"/>
      <c r="AW21" s="152"/>
      <c r="AX21" s="153"/>
      <c r="AY21" s="151"/>
      <c r="AZ21" s="152"/>
      <c r="BA21" s="154"/>
      <c r="BB21" s="334"/>
      <c r="BC21" s="335"/>
      <c r="BD21" s="347"/>
      <c r="BE21" s="348"/>
      <c r="BF21" s="349"/>
      <c r="BG21" s="350"/>
      <c r="BH21" s="350"/>
      <c r="BI21" s="350"/>
      <c r="BJ21" s="351"/>
    </row>
    <row r="22" spans="2:62" ht="20.25" customHeight="1" x14ac:dyDescent="0.2">
      <c r="B22" s="318"/>
      <c r="C22" s="321"/>
      <c r="D22" s="322"/>
      <c r="E22" s="138"/>
      <c r="F22" s="139">
        <f>C21</f>
        <v>0</v>
      </c>
      <c r="G22" s="138"/>
      <c r="H22" s="139">
        <f>I21</f>
        <v>0</v>
      </c>
      <c r="I22" s="325"/>
      <c r="J22" s="326"/>
      <c r="K22" s="329"/>
      <c r="L22" s="330"/>
      <c r="M22" s="330"/>
      <c r="N22" s="322"/>
      <c r="O22" s="331"/>
      <c r="P22" s="332"/>
      <c r="Q22" s="332"/>
      <c r="R22" s="332"/>
      <c r="S22" s="333"/>
      <c r="T22" s="140" t="s">
        <v>153</v>
      </c>
      <c r="U22" s="141"/>
      <c r="V22" s="142"/>
      <c r="W22" s="143" t="str">
        <f>IF(W21="","",VLOOKUP(W21,'別紙１-１　シフト記号表（従来型・ユニット型共通）'!$C$6:$L$47,10,FALSE))</f>
        <v/>
      </c>
      <c r="X22" s="144" t="str">
        <f>IF(X21="","",VLOOKUP(X21,'別紙１-１　シフト記号表（従来型・ユニット型共通）'!$C$6:$L$47,10,FALSE))</f>
        <v/>
      </c>
      <c r="Y22" s="144" t="str">
        <f>IF(Y21="","",VLOOKUP(Y21,'別紙１-１　シフト記号表（従来型・ユニット型共通）'!$C$6:$L$47,10,FALSE))</f>
        <v/>
      </c>
      <c r="Z22" s="144" t="str">
        <f>IF(Z21="","",VLOOKUP(Z21,'別紙１-１　シフト記号表（従来型・ユニット型共通）'!$C$6:$L$47,10,FALSE))</f>
        <v/>
      </c>
      <c r="AA22" s="144" t="str">
        <f>IF(AA21="","",VLOOKUP(AA21,'別紙１-１　シフト記号表（従来型・ユニット型共通）'!$C$6:$L$47,10,FALSE))</f>
        <v/>
      </c>
      <c r="AB22" s="144" t="str">
        <f>IF(AB21="","",VLOOKUP(AB21,'別紙１-１　シフト記号表（従来型・ユニット型共通）'!$C$6:$L$47,10,FALSE))</f>
        <v/>
      </c>
      <c r="AC22" s="145" t="str">
        <f>IF(AC21="","",VLOOKUP(AC21,'別紙１-１　シフト記号表（従来型・ユニット型共通）'!$C$6:$L$47,10,FALSE))</f>
        <v/>
      </c>
      <c r="AD22" s="143" t="str">
        <f>IF(AD21="","",VLOOKUP(AD21,'別紙１-１　シフト記号表（従来型・ユニット型共通）'!$C$6:$L$47,10,FALSE))</f>
        <v/>
      </c>
      <c r="AE22" s="144" t="str">
        <f>IF(AE21="","",VLOOKUP(AE21,'別紙１-１　シフト記号表（従来型・ユニット型共通）'!$C$6:$L$47,10,FALSE))</f>
        <v/>
      </c>
      <c r="AF22" s="144" t="str">
        <f>IF(AF21="","",VLOOKUP(AF21,'別紙１-１　シフト記号表（従来型・ユニット型共通）'!$C$6:$L$47,10,FALSE))</f>
        <v/>
      </c>
      <c r="AG22" s="144" t="str">
        <f>IF(AG21="","",VLOOKUP(AG21,'別紙１-１　シフト記号表（従来型・ユニット型共通）'!$C$6:$L$47,10,FALSE))</f>
        <v/>
      </c>
      <c r="AH22" s="144" t="str">
        <f>IF(AH21="","",VLOOKUP(AH21,'別紙１-１　シフト記号表（従来型・ユニット型共通）'!$C$6:$L$47,10,FALSE))</f>
        <v/>
      </c>
      <c r="AI22" s="144" t="str">
        <f>IF(AI21="","",VLOOKUP(AI21,'別紙１-１　シフト記号表（従来型・ユニット型共通）'!$C$6:$L$47,10,FALSE))</f>
        <v/>
      </c>
      <c r="AJ22" s="145" t="str">
        <f>IF(AJ21="","",VLOOKUP(AJ21,'別紙１-１　シフト記号表（従来型・ユニット型共通）'!$C$6:$L$47,10,FALSE))</f>
        <v/>
      </c>
      <c r="AK22" s="143" t="str">
        <f>IF(AK21="","",VLOOKUP(AK21,'別紙１-１　シフト記号表（従来型・ユニット型共通）'!$C$6:$L$47,10,FALSE))</f>
        <v/>
      </c>
      <c r="AL22" s="144" t="str">
        <f>IF(AL21="","",VLOOKUP(AL21,'別紙１-１　シフト記号表（従来型・ユニット型共通）'!$C$6:$L$47,10,FALSE))</f>
        <v/>
      </c>
      <c r="AM22" s="144" t="str">
        <f>IF(AM21="","",VLOOKUP(AM21,'別紙１-１　シフト記号表（従来型・ユニット型共通）'!$C$6:$L$47,10,FALSE))</f>
        <v/>
      </c>
      <c r="AN22" s="144" t="str">
        <f>IF(AN21="","",VLOOKUP(AN21,'別紙１-１　シフト記号表（従来型・ユニット型共通）'!$C$6:$L$47,10,FALSE))</f>
        <v/>
      </c>
      <c r="AO22" s="144" t="str">
        <f>IF(AO21="","",VLOOKUP(AO21,'別紙１-１　シフト記号表（従来型・ユニット型共通）'!$C$6:$L$47,10,FALSE))</f>
        <v/>
      </c>
      <c r="AP22" s="144" t="str">
        <f>IF(AP21="","",VLOOKUP(AP21,'別紙１-１　シフト記号表（従来型・ユニット型共通）'!$C$6:$L$47,10,FALSE))</f>
        <v/>
      </c>
      <c r="AQ22" s="145" t="str">
        <f>IF(AQ21="","",VLOOKUP(AQ21,'別紙１-１　シフト記号表（従来型・ユニット型共通）'!$C$6:$L$47,10,FALSE))</f>
        <v/>
      </c>
      <c r="AR22" s="143" t="str">
        <f>IF(AR21="","",VLOOKUP(AR21,'別紙１-１　シフト記号表（従来型・ユニット型共通）'!$C$6:$L$47,10,FALSE))</f>
        <v/>
      </c>
      <c r="AS22" s="144" t="str">
        <f>IF(AS21="","",VLOOKUP(AS21,'別紙１-１　シフト記号表（従来型・ユニット型共通）'!$C$6:$L$47,10,FALSE))</f>
        <v/>
      </c>
      <c r="AT22" s="144" t="str">
        <f>IF(AT21="","",VLOOKUP(AT21,'別紙１-１　シフト記号表（従来型・ユニット型共通）'!$C$6:$L$47,10,FALSE))</f>
        <v/>
      </c>
      <c r="AU22" s="144" t="str">
        <f>IF(AU21="","",VLOOKUP(AU21,'別紙１-１　シフト記号表（従来型・ユニット型共通）'!$C$6:$L$47,10,FALSE))</f>
        <v/>
      </c>
      <c r="AV22" s="144" t="str">
        <f>IF(AV21="","",VLOOKUP(AV21,'別紙１-１　シフト記号表（従来型・ユニット型共通）'!$C$6:$L$47,10,FALSE))</f>
        <v/>
      </c>
      <c r="AW22" s="144" t="str">
        <f>IF(AW21="","",VLOOKUP(AW21,'別紙１-１　シフト記号表（従来型・ユニット型共通）'!$C$6:$L$47,10,FALSE))</f>
        <v/>
      </c>
      <c r="AX22" s="145" t="str">
        <f>IF(AX21="","",VLOOKUP(AX21,'別紙１-１　シフト記号表（従来型・ユニット型共通）'!$C$6:$L$47,10,FALSE))</f>
        <v/>
      </c>
      <c r="AY22" s="143" t="str">
        <f>IF(AY21="","",VLOOKUP(AY21,'別紙１-１　シフト記号表（従来型・ユニット型共通）'!$C$6:$L$47,10,FALSE))</f>
        <v/>
      </c>
      <c r="AZ22" s="144" t="str">
        <f>IF(AZ21="","",VLOOKUP(AZ21,'別紙１-１　シフト記号表（従来型・ユニット型共通）'!$C$6:$L$47,10,FALSE))</f>
        <v/>
      </c>
      <c r="BA22" s="144" t="str">
        <f>IF(BA21="","",VLOOKUP(BA21,'別紙１-１　シフト記号表（従来型・ユニット型共通）'!$C$6:$L$47,10,FALSE))</f>
        <v/>
      </c>
      <c r="BB22" s="314">
        <f>IF($BE$3="４週",SUM(W22:AX22),IF($BE$3="暦月",SUM(W22:BA22),""))</f>
        <v>0</v>
      </c>
      <c r="BC22" s="315"/>
      <c r="BD22" s="316">
        <f>IF($BE$3="４週",BB22/4,IF($BE$3="暦月",(BB22/($BE$8/7)),""))</f>
        <v>0</v>
      </c>
      <c r="BE22" s="315"/>
      <c r="BF22" s="311"/>
      <c r="BG22" s="312"/>
      <c r="BH22" s="312"/>
      <c r="BI22" s="312"/>
      <c r="BJ22" s="313"/>
    </row>
    <row r="23" spans="2:62" ht="20.25" customHeight="1" x14ac:dyDescent="0.2">
      <c r="B23" s="317">
        <f>B21+1</f>
        <v>4</v>
      </c>
      <c r="C23" s="319"/>
      <c r="D23" s="320"/>
      <c r="E23" s="138"/>
      <c r="F23" s="139"/>
      <c r="G23" s="138"/>
      <c r="H23" s="139"/>
      <c r="I23" s="323"/>
      <c r="J23" s="324"/>
      <c r="K23" s="327"/>
      <c r="L23" s="328"/>
      <c r="M23" s="328"/>
      <c r="N23" s="320"/>
      <c r="O23" s="331"/>
      <c r="P23" s="332"/>
      <c r="Q23" s="332"/>
      <c r="R23" s="332"/>
      <c r="S23" s="333"/>
      <c r="T23" s="148" t="s">
        <v>150</v>
      </c>
      <c r="U23" s="149"/>
      <c r="V23" s="150"/>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2"/>
      <c r="AU23" s="152"/>
      <c r="AV23" s="152"/>
      <c r="AW23" s="152"/>
      <c r="AX23" s="153"/>
      <c r="AY23" s="151"/>
      <c r="AZ23" s="152"/>
      <c r="BA23" s="154"/>
      <c r="BB23" s="334"/>
      <c r="BC23" s="335"/>
      <c r="BD23" s="347"/>
      <c r="BE23" s="348"/>
      <c r="BF23" s="349"/>
      <c r="BG23" s="350"/>
      <c r="BH23" s="350"/>
      <c r="BI23" s="350"/>
      <c r="BJ23" s="351"/>
    </row>
    <row r="24" spans="2:62" ht="20.25" customHeight="1" x14ac:dyDescent="0.2">
      <c r="B24" s="318"/>
      <c r="C24" s="321"/>
      <c r="D24" s="322"/>
      <c r="E24" s="138"/>
      <c r="F24" s="139">
        <f>C23</f>
        <v>0</v>
      </c>
      <c r="G24" s="138"/>
      <c r="H24" s="139">
        <f>I23</f>
        <v>0</v>
      </c>
      <c r="I24" s="325"/>
      <c r="J24" s="326"/>
      <c r="K24" s="329"/>
      <c r="L24" s="330"/>
      <c r="M24" s="330"/>
      <c r="N24" s="322"/>
      <c r="O24" s="331"/>
      <c r="P24" s="332"/>
      <c r="Q24" s="332"/>
      <c r="R24" s="332"/>
      <c r="S24" s="333"/>
      <c r="T24" s="140" t="s">
        <v>153</v>
      </c>
      <c r="U24" s="141"/>
      <c r="V24" s="142"/>
      <c r="W24" s="143" t="str">
        <f>IF(W23="","",VLOOKUP(W23,'別紙１-１　シフト記号表（従来型・ユニット型共通）'!$C$6:$L$47,10,FALSE))</f>
        <v/>
      </c>
      <c r="X24" s="144" t="str">
        <f>IF(X23="","",VLOOKUP(X23,'別紙１-１　シフト記号表（従来型・ユニット型共通）'!$C$6:$L$47,10,FALSE))</f>
        <v/>
      </c>
      <c r="Y24" s="144" t="str">
        <f>IF(Y23="","",VLOOKUP(Y23,'別紙１-１　シフト記号表（従来型・ユニット型共通）'!$C$6:$L$47,10,FALSE))</f>
        <v/>
      </c>
      <c r="Z24" s="144" t="str">
        <f>IF(Z23="","",VLOOKUP(Z23,'別紙１-１　シフト記号表（従来型・ユニット型共通）'!$C$6:$L$47,10,FALSE))</f>
        <v/>
      </c>
      <c r="AA24" s="144" t="str">
        <f>IF(AA23="","",VLOOKUP(AA23,'別紙１-１　シフト記号表（従来型・ユニット型共通）'!$C$6:$L$47,10,FALSE))</f>
        <v/>
      </c>
      <c r="AB24" s="144" t="str">
        <f>IF(AB23="","",VLOOKUP(AB23,'別紙１-１　シフト記号表（従来型・ユニット型共通）'!$C$6:$L$47,10,FALSE))</f>
        <v/>
      </c>
      <c r="AC24" s="145" t="str">
        <f>IF(AC23="","",VLOOKUP(AC23,'別紙１-１　シフト記号表（従来型・ユニット型共通）'!$C$6:$L$47,10,FALSE))</f>
        <v/>
      </c>
      <c r="AD24" s="143" t="str">
        <f>IF(AD23="","",VLOOKUP(AD23,'別紙１-１　シフト記号表（従来型・ユニット型共通）'!$C$6:$L$47,10,FALSE))</f>
        <v/>
      </c>
      <c r="AE24" s="144" t="str">
        <f>IF(AE23="","",VLOOKUP(AE23,'別紙１-１　シフト記号表（従来型・ユニット型共通）'!$C$6:$L$47,10,FALSE))</f>
        <v/>
      </c>
      <c r="AF24" s="144" t="str">
        <f>IF(AF23="","",VLOOKUP(AF23,'別紙１-１　シフト記号表（従来型・ユニット型共通）'!$C$6:$L$47,10,FALSE))</f>
        <v/>
      </c>
      <c r="AG24" s="144" t="str">
        <f>IF(AG23="","",VLOOKUP(AG23,'別紙１-１　シフト記号表（従来型・ユニット型共通）'!$C$6:$L$47,10,FALSE))</f>
        <v/>
      </c>
      <c r="AH24" s="144" t="str">
        <f>IF(AH23="","",VLOOKUP(AH23,'別紙１-１　シフト記号表（従来型・ユニット型共通）'!$C$6:$L$47,10,FALSE))</f>
        <v/>
      </c>
      <c r="AI24" s="144" t="str">
        <f>IF(AI23="","",VLOOKUP(AI23,'別紙１-１　シフト記号表（従来型・ユニット型共通）'!$C$6:$L$47,10,FALSE))</f>
        <v/>
      </c>
      <c r="AJ24" s="145" t="str">
        <f>IF(AJ23="","",VLOOKUP(AJ23,'別紙１-１　シフト記号表（従来型・ユニット型共通）'!$C$6:$L$47,10,FALSE))</f>
        <v/>
      </c>
      <c r="AK24" s="143" t="str">
        <f>IF(AK23="","",VLOOKUP(AK23,'別紙１-１　シフト記号表（従来型・ユニット型共通）'!$C$6:$L$47,10,FALSE))</f>
        <v/>
      </c>
      <c r="AL24" s="144" t="str">
        <f>IF(AL23="","",VLOOKUP(AL23,'別紙１-１　シフト記号表（従来型・ユニット型共通）'!$C$6:$L$47,10,FALSE))</f>
        <v/>
      </c>
      <c r="AM24" s="144" t="str">
        <f>IF(AM23="","",VLOOKUP(AM23,'別紙１-１　シフト記号表（従来型・ユニット型共通）'!$C$6:$L$47,10,FALSE))</f>
        <v/>
      </c>
      <c r="AN24" s="144" t="str">
        <f>IF(AN23="","",VLOOKUP(AN23,'別紙１-１　シフト記号表（従来型・ユニット型共通）'!$C$6:$L$47,10,FALSE))</f>
        <v/>
      </c>
      <c r="AO24" s="144" t="str">
        <f>IF(AO23="","",VLOOKUP(AO23,'別紙１-１　シフト記号表（従来型・ユニット型共通）'!$C$6:$L$47,10,FALSE))</f>
        <v/>
      </c>
      <c r="AP24" s="144" t="str">
        <f>IF(AP23="","",VLOOKUP(AP23,'別紙１-１　シフト記号表（従来型・ユニット型共通）'!$C$6:$L$47,10,FALSE))</f>
        <v/>
      </c>
      <c r="AQ24" s="145" t="str">
        <f>IF(AQ23="","",VLOOKUP(AQ23,'別紙１-１　シフト記号表（従来型・ユニット型共通）'!$C$6:$L$47,10,FALSE))</f>
        <v/>
      </c>
      <c r="AR24" s="143" t="str">
        <f>IF(AR23="","",VLOOKUP(AR23,'別紙１-１　シフト記号表（従来型・ユニット型共通）'!$C$6:$L$47,10,FALSE))</f>
        <v/>
      </c>
      <c r="AS24" s="144" t="str">
        <f>IF(AS23="","",VLOOKUP(AS23,'別紙１-１　シフト記号表（従来型・ユニット型共通）'!$C$6:$L$47,10,FALSE))</f>
        <v/>
      </c>
      <c r="AT24" s="144" t="str">
        <f>IF(AT23="","",VLOOKUP(AT23,'別紙１-１　シフト記号表（従来型・ユニット型共通）'!$C$6:$L$47,10,FALSE))</f>
        <v/>
      </c>
      <c r="AU24" s="144" t="str">
        <f>IF(AU23="","",VLOOKUP(AU23,'別紙１-１　シフト記号表（従来型・ユニット型共通）'!$C$6:$L$47,10,FALSE))</f>
        <v/>
      </c>
      <c r="AV24" s="144" t="str">
        <f>IF(AV23="","",VLOOKUP(AV23,'別紙１-１　シフト記号表（従来型・ユニット型共通）'!$C$6:$L$47,10,FALSE))</f>
        <v/>
      </c>
      <c r="AW24" s="144" t="str">
        <f>IF(AW23="","",VLOOKUP(AW23,'別紙１-１　シフト記号表（従来型・ユニット型共通）'!$C$6:$L$47,10,FALSE))</f>
        <v/>
      </c>
      <c r="AX24" s="145" t="str">
        <f>IF(AX23="","",VLOOKUP(AX23,'別紙１-１　シフト記号表（従来型・ユニット型共通）'!$C$6:$L$47,10,FALSE))</f>
        <v/>
      </c>
      <c r="AY24" s="143" t="str">
        <f>IF(AY23="","",VLOOKUP(AY23,'別紙１-１　シフト記号表（従来型・ユニット型共通）'!$C$6:$L$47,10,FALSE))</f>
        <v/>
      </c>
      <c r="AZ24" s="144" t="str">
        <f>IF(AZ23="","",VLOOKUP(AZ23,'別紙１-１　シフト記号表（従来型・ユニット型共通）'!$C$6:$L$47,10,FALSE))</f>
        <v/>
      </c>
      <c r="BA24" s="144" t="str">
        <f>IF(BA23="","",VLOOKUP(BA23,'別紙１-１　シフト記号表（従来型・ユニット型共通）'!$C$6:$L$47,10,FALSE))</f>
        <v/>
      </c>
      <c r="BB24" s="314">
        <f>IF($BE$3="４週",SUM(W24:AX24),IF($BE$3="暦月",SUM(W24:BA24),""))</f>
        <v>0</v>
      </c>
      <c r="BC24" s="315"/>
      <c r="BD24" s="316">
        <f>IF($BE$3="４週",BB24/4,IF($BE$3="暦月",(BB24/($BE$8/7)),""))</f>
        <v>0</v>
      </c>
      <c r="BE24" s="315"/>
      <c r="BF24" s="311"/>
      <c r="BG24" s="312"/>
      <c r="BH24" s="312"/>
      <c r="BI24" s="312"/>
      <c r="BJ24" s="313"/>
    </row>
    <row r="25" spans="2:62" ht="20.25" customHeight="1" x14ac:dyDescent="0.2">
      <c r="B25" s="317">
        <f>B23+1</f>
        <v>5</v>
      </c>
      <c r="C25" s="319"/>
      <c r="D25" s="320"/>
      <c r="E25" s="138"/>
      <c r="F25" s="139"/>
      <c r="G25" s="138"/>
      <c r="H25" s="139"/>
      <c r="I25" s="323"/>
      <c r="J25" s="324"/>
      <c r="K25" s="327"/>
      <c r="L25" s="328"/>
      <c r="M25" s="328"/>
      <c r="N25" s="320"/>
      <c r="O25" s="331"/>
      <c r="P25" s="332"/>
      <c r="Q25" s="332"/>
      <c r="R25" s="332"/>
      <c r="S25" s="333"/>
      <c r="T25" s="148" t="s">
        <v>150</v>
      </c>
      <c r="U25" s="149"/>
      <c r="V25" s="150"/>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2"/>
      <c r="AU25" s="152"/>
      <c r="AV25" s="152"/>
      <c r="AW25" s="152"/>
      <c r="AX25" s="153"/>
      <c r="AY25" s="151"/>
      <c r="AZ25" s="152"/>
      <c r="BA25" s="154"/>
      <c r="BB25" s="334"/>
      <c r="BC25" s="335"/>
      <c r="BD25" s="347"/>
      <c r="BE25" s="348"/>
      <c r="BF25" s="349"/>
      <c r="BG25" s="350"/>
      <c r="BH25" s="350"/>
      <c r="BI25" s="350"/>
      <c r="BJ25" s="351"/>
    </row>
    <row r="26" spans="2:62" ht="20.25" customHeight="1" x14ac:dyDescent="0.2">
      <c r="B26" s="318"/>
      <c r="C26" s="321"/>
      <c r="D26" s="322"/>
      <c r="E26" s="138"/>
      <c r="F26" s="139">
        <f>C25</f>
        <v>0</v>
      </c>
      <c r="G26" s="138"/>
      <c r="H26" s="139">
        <f>I25</f>
        <v>0</v>
      </c>
      <c r="I26" s="325"/>
      <c r="J26" s="326"/>
      <c r="K26" s="329"/>
      <c r="L26" s="330"/>
      <c r="M26" s="330"/>
      <c r="N26" s="322"/>
      <c r="O26" s="331"/>
      <c r="P26" s="332"/>
      <c r="Q26" s="332"/>
      <c r="R26" s="332"/>
      <c r="S26" s="333"/>
      <c r="T26" s="155" t="s">
        <v>153</v>
      </c>
      <c r="U26" s="156"/>
      <c r="V26" s="157"/>
      <c r="W26" s="143" t="str">
        <f>IF(W25="","",VLOOKUP(W25,'別紙１-１　シフト記号表（従来型・ユニット型共通）'!$C$6:$L$47,10,FALSE))</f>
        <v/>
      </c>
      <c r="X26" s="144" t="str">
        <f>IF(X25="","",VLOOKUP(X25,'別紙１-１　シフト記号表（従来型・ユニット型共通）'!$C$6:$L$47,10,FALSE))</f>
        <v/>
      </c>
      <c r="Y26" s="144" t="str">
        <f>IF(Y25="","",VLOOKUP(Y25,'別紙１-１　シフト記号表（従来型・ユニット型共通）'!$C$6:$L$47,10,FALSE))</f>
        <v/>
      </c>
      <c r="Z26" s="144" t="str">
        <f>IF(Z25="","",VLOOKUP(Z25,'別紙１-１　シフト記号表（従来型・ユニット型共通）'!$C$6:$L$47,10,FALSE))</f>
        <v/>
      </c>
      <c r="AA26" s="144" t="str">
        <f>IF(AA25="","",VLOOKUP(AA25,'別紙１-１　シフト記号表（従来型・ユニット型共通）'!$C$6:$L$47,10,FALSE))</f>
        <v/>
      </c>
      <c r="AB26" s="144" t="str">
        <f>IF(AB25="","",VLOOKUP(AB25,'別紙１-１　シフト記号表（従来型・ユニット型共通）'!$C$6:$L$47,10,FALSE))</f>
        <v/>
      </c>
      <c r="AC26" s="145" t="str">
        <f>IF(AC25="","",VLOOKUP(AC25,'別紙１-１　シフト記号表（従来型・ユニット型共通）'!$C$6:$L$47,10,FALSE))</f>
        <v/>
      </c>
      <c r="AD26" s="143" t="str">
        <f>IF(AD25="","",VLOOKUP(AD25,'別紙１-１　シフト記号表（従来型・ユニット型共通）'!$C$6:$L$47,10,FALSE))</f>
        <v/>
      </c>
      <c r="AE26" s="144" t="str">
        <f>IF(AE25="","",VLOOKUP(AE25,'別紙１-１　シフト記号表（従来型・ユニット型共通）'!$C$6:$L$47,10,FALSE))</f>
        <v/>
      </c>
      <c r="AF26" s="144" t="str">
        <f>IF(AF25="","",VLOOKUP(AF25,'別紙１-１　シフト記号表（従来型・ユニット型共通）'!$C$6:$L$47,10,FALSE))</f>
        <v/>
      </c>
      <c r="AG26" s="144" t="str">
        <f>IF(AG25="","",VLOOKUP(AG25,'別紙１-１　シフト記号表（従来型・ユニット型共通）'!$C$6:$L$47,10,FALSE))</f>
        <v/>
      </c>
      <c r="AH26" s="144" t="str">
        <f>IF(AH25="","",VLOOKUP(AH25,'別紙１-１　シフト記号表（従来型・ユニット型共通）'!$C$6:$L$47,10,FALSE))</f>
        <v/>
      </c>
      <c r="AI26" s="144" t="str">
        <f>IF(AI25="","",VLOOKUP(AI25,'別紙１-１　シフト記号表（従来型・ユニット型共通）'!$C$6:$L$47,10,FALSE))</f>
        <v/>
      </c>
      <c r="AJ26" s="145" t="str">
        <f>IF(AJ25="","",VLOOKUP(AJ25,'別紙１-１　シフト記号表（従来型・ユニット型共通）'!$C$6:$L$47,10,FALSE))</f>
        <v/>
      </c>
      <c r="AK26" s="143" t="str">
        <f>IF(AK25="","",VLOOKUP(AK25,'別紙１-１　シフト記号表（従来型・ユニット型共通）'!$C$6:$L$47,10,FALSE))</f>
        <v/>
      </c>
      <c r="AL26" s="144" t="str">
        <f>IF(AL25="","",VLOOKUP(AL25,'別紙１-１　シフト記号表（従来型・ユニット型共通）'!$C$6:$L$47,10,FALSE))</f>
        <v/>
      </c>
      <c r="AM26" s="144" t="str">
        <f>IF(AM25="","",VLOOKUP(AM25,'別紙１-１　シフト記号表（従来型・ユニット型共通）'!$C$6:$L$47,10,FALSE))</f>
        <v/>
      </c>
      <c r="AN26" s="144" t="str">
        <f>IF(AN25="","",VLOOKUP(AN25,'別紙１-１　シフト記号表（従来型・ユニット型共通）'!$C$6:$L$47,10,FALSE))</f>
        <v/>
      </c>
      <c r="AO26" s="144" t="str">
        <f>IF(AO25="","",VLOOKUP(AO25,'別紙１-１　シフト記号表（従来型・ユニット型共通）'!$C$6:$L$47,10,FALSE))</f>
        <v/>
      </c>
      <c r="AP26" s="144" t="str">
        <f>IF(AP25="","",VLOOKUP(AP25,'別紙１-１　シフト記号表（従来型・ユニット型共通）'!$C$6:$L$47,10,FALSE))</f>
        <v/>
      </c>
      <c r="AQ26" s="145" t="str">
        <f>IF(AQ25="","",VLOOKUP(AQ25,'別紙１-１　シフト記号表（従来型・ユニット型共通）'!$C$6:$L$47,10,FALSE))</f>
        <v/>
      </c>
      <c r="AR26" s="143" t="str">
        <f>IF(AR25="","",VLOOKUP(AR25,'別紙１-１　シフト記号表（従来型・ユニット型共通）'!$C$6:$L$47,10,FALSE))</f>
        <v/>
      </c>
      <c r="AS26" s="144" t="str">
        <f>IF(AS25="","",VLOOKUP(AS25,'別紙１-１　シフト記号表（従来型・ユニット型共通）'!$C$6:$L$47,10,FALSE))</f>
        <v/>
      </c>
      <c r="AT26" s="144" t="str">
        <f>IF(AT25="","",VLOOKUP(AT25,'別紙１-１　シフト記号表（従来型・ユニット型共通）'!$C$6:$L$47,10,FALSE))</f>
        <v/>
      </c>
      <c r="AU26" s="144" t="str">
        <f>IF(AU25="","",VLOOKUP(AU25,'別紙１-１　シフト記号表（従来型・ユニット型共通）'!$C$6:$L$47,10,FALSE))</f>
        <v/>
      </c>
      <c r="AV26" s="144" t="str">
        <f>IF(AV25="","",VLOOKUP(AV25,'別紙１-１　シフト記号表（従来型・ユニット型共通）'!$C$6:$L$47,10,FALSE))</f>
        <v/>
      </c>
      <c r="AW26" s="144" t="str">
        <f>IF(AW25="","",VLOOKUP(AW25,'別紙１-１　シフト記号表（従来型・ユニット型共通）'!$C$6:$L$47,10,FALSE))</f>
        <v/>
      </c>
      <c r="AX26" s="145" t="str">
        <f>IF(AX25="","",VLOOKUP(AX25,'別紙１-１　シフト記号表（従来型・ユニット型共通）'!$C$6:$L$47,10,FALSE))</f>
        <v/>
      </c>
      <c r="AY26" s="143" t="str">
        <f>IF(AY25="","",VLOOKUP(AY25,'別紙１-１　シフト記号表（従来型・ユニット型共通）'!$C$6:$L$47,10,FALSE))</f>
        <v/>
      </c>
      <c r="AZ26" s="144" t="str">
        <f>IF(AZ25="","",VLOOKUP(AZ25,'別紙１-１　シフト記号表（従来型・ユニット型共通）'!$C$6:$L$47,10,FALSE))</f>
        <v/>
      </c>
      <c r="BA26" s="144" t="str">
        <f>IF(BA25="","",VLOOKUP(BA25,'別紙１-１　シフト記号表（従来型・ユニット型共通）'!$C$6:$L$47,10,FALSE))</f>
        <v/>
      </c>
      <c r="BB26" s="314">
        <f>IF($BE$3="４週",SUM(W26:AX26),IF($BE$3="暦月",SUM(W26:BA26),""))</f>
        <v>0</v>
      </c>
      <c r="BC26" s="315"/>
      <c r="BD26" s="316">
        <f>IF($BE$3="４週",BB26/4,IF($BE$3="暦月",(BB26/($BE$8/7)),""))</f>
        <v>0</v>
      </c>
      <c r="BE26" s="315"/>
      <c r="BF26" s="311"/>
      <c r="BG26" s="312"/>
      <c r="BH26" s="312"/>
      <c r="BI26" s="312"/>
      <c r="BJ26" s="313"/>
    </row>
    <row r="27" spans="2:62" ht="20.25" customHeight="1" x14ac:dyDescent="0.2">
      <c r="B27" s="317">
        <f>B25+1</f>
        <v>6</v>
      </c>
      <c r="C27" s="319"/>
      <c r="D27" s="320"/>
      <c r="E27" s="138"/>
      <c r="F27" s="139"/>
      <c r="G27" s="138"/>
      <c r="H27" s="139"/>
      <c r="I27" s="323"/>
      <c r="J27" s="324"/>
      <c r="K27" s="327"/>
      <c r="L27" s="328"/>
      <c r="M27" s="328"/>
      <c r="N27" s="320"/>
      <c r="O27" s="331"/>
      <c r="P27" s="332"/>
      <c r="Q27" s="332"/>
      <c r="R27" s="332"/>
      <c r="S27" s="333"/>
      <c r="T27" s="158" t="s">
        <v>150</v>
      </c>
      <c r="V27" s="159"/>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2"/>
      <c r="AU27" s="152"/>
      <c r="AV27" s="152"/>
      <c r="AW27" s="152"/>
      <c r="AX27" s="153"/>
      <c r="AY27" s="151"/>
      <c r="AZ27" s="152"/>
      <c r="BA27" s="154"/>
      <c r="BB27" s="334"/>
      <c r="BC27" s="335"/>
      <c r="BD27" s="347"/>
      <c r="BE27" s="348"/>
      <c r="BF27" s="349"/>
      <c r="BG27" s="350"/>
      <c r="BH27" s="350"/>
      <c r="BI27" s="350"/>
      <c r="BJ27" s="351"/>
    </row>
    <row r="28" spans="2:62" ht="20.25" customHeight="1" x14ac:dyDescent="0.2">
      <c r="B28" s="318"/>
      <c r="C28" s="321"/>
      <c r="D28" s="322"/>
      <c r="E28" s="138"/>
      <c r="F28" s="139">
        <f>C27</f>
        <v>0</v>
      </c>
      <c r="G28" s="138"/>
      <c r="H28" s="139">
        <f>I27</f>
        <v>0</v>
      </c>
      <c r="I28" s="325"/>
      <c r="J28" s="326"/>
      <c r="K28" s="329"/>
      <c r="L28" s="330"/>
      <c r="M28" s="330"/>
      <c r="N28" s="322"/>
      <c r="O28" s="331"/>
      <c r="P28" s="332"/>
      <c r="Q28" s="332"/>
      <c r="R28" s="332"/>
      <c r="S28" s="333"/>
      <c r="T28" s="140" t="s">
        <v>153</v>
      </c>
      <c r="U28" s="141"/>
      <c r="V28" s="142"/>
      <c r="W28" s="143" t="str">
        <f>IF(W27="","",VLOOKUP(W27,'別紙１-１　シフト記号表（従来型・ユニット型共通）'!$C$6:$L$47,10,FALSE))</f>
        <v/>
      </c>
      <c r="X28" s="144" t="str">
        <f>IF(X27="","",VLOOKUP(X27,'別紙１-１　シフト記号表（従来型・ユニット型共通）'!$C$6:$L$47,10,FALSE))</f>
        <v/>
      </c>
      <c r="Y28" s="144" t="str">
        <f>IF(Y27="","",VLOOKUP(Y27,'別紙１-１　シフト記号表（従来型・ユニット型共通）'!$C$6:$L$47,10,FALSE))</f>
        <v/>
      </c>
      <c r="Z28" s="144" t="str">
        <f>IF(Z27="","",VLOOKUP(Z27,'別紙１-１　シフト記号表（従来型・ユニット型共通）'!$C$6:$L$47,10,FALSE))</f>
        <v/>
      </c>
      <c r="AA28" s="144" t="str">
        <f>IF(AA27="","",VLOOKUP(AA27,'別紙１-１　シフト記号表（従来型・ユニット型共通）'!$C$6:$L$47,10,FALSE))</f>
        <v/>
      </c>
      <c r="AB28" s="144" t="str">
        <f>IF(AB27="","",VLOOKUP(AB27,'別紙１-１　シフト記号表（従来型・ユニット型共通）'!$C$6:$L$47,10,FALSE))</f>
        <v/>
      </c>
      <c r="AC28" s="145" t="str">
        <f>IF(AC27="","",VLOOKUP(AC27,'別紙１-１　シフト記号表（従来型・ユニット型共通）'!$C$6:$L$47,10,FALSE))</f>
        <v/>
      </c>
      <c r="AD28" s="143" t="str">
        <f>IF(AD27="","",VLOOKUP(AD27,'別紙１-１　シフト記号表（従来型・ユニット型共通）'!$C$6:$L$47,10,FALSE))</f>
        <v/>
      </c>
      <c r="AE28" s="144" t="str">
        <f>IF(AE27="","",VLOOKUP(AE27,'別紙１-１　シフト記号表（従来型・ユニット型共通）'!$C$6:$L$47,10,FALSE))</f>
        <v/>
      </c>
      <c r="AF28" s="144" t="str">
        <f>IF(AF27="","",VLOOKUP(AF27,'別紙１-１　シフト記号表（従来型・ユニット型共通）'!$C$6:$L$47,10,FALSE))</f>
        <v/>
      </c>
      <c r="AG28" s="144" t="str">
        <f>IF(AG27="","",VLOOKUP(AG27,'別紙１-１　シフト記号表（従来型・ユニット型共通）'!$C$6:$L$47,10,FALSE))</f>
        <v/>
      </c>
      <c r="AH28" s="144" t="str">
        <f>IF(AH27="","",VLOOKUP(AH27,'別紙１-１　シフト記号表（従来型・ユニット型共通）'!$C$6:$L$47,10,FALSE))</f>
        <v/>
      </c>
      <c r="AI28" s="144" t="str">
        <f>IF(AI27="","",VLOOKUP(AI27,'別紙１-１　シフト記号表（従来型・ユニット型共通）'!$C$6:$L$47,10,FALSE))</f>
        <v/>
      </c>
      <c r="AJ28" s="145" t="str">
        <f>IF(AJ27="","",VLOOKUP(AJ27,'別紙１-１　シフト記号表（従来型・ユニット型共通）'!$C$6:$L$47,10,FALSE))</f>
        <v/>
      </c>
      <c r="AK28" s="143" t="str">
        <f>IF(AK27="","",VLOOKUP(AK27,'別紙１-１　シフト記号表（従来型・ユニット型共通）'!$C$6:$L$47,10,FALSE))</f>
        <v/>
      </c>
      <c r="AL28" s="144" t="str">
        <f>IF(AL27="","",VLOOKUP(AL27,'別紙１-１　シフト記号表（従来型・ユニット型共通）'!$C$6:$L$47,10,FALSE))</f>
        <v/>
      </c>
      <c r="AM28" s="144" t="str">
        <f>IF(AM27="","",VLOOKUP(AM27,'別紙１-１　シフト記号表（従来型・ユニット型共通）'!$C$6:$L$47,10,FALSE))</f>
        <v/>
      </c>
      <c r="AN28" s="144" t="str">
        <f>IF(AN27="","",VLOOKUP(AN27,'別紙１-１　シフト記号表（従来型・ユニット型共通）'!$C$6:$L$47,10,FALSE))</f>
        <v/>
      </c>
      <c r="AO28" s="144" t="str">
        <f>IF(AO27="","",VLOOKUP(AO27,'別紙１-１　シフト記号表（従来型・ユニット型共通）'!$C$6:$L$47,10,FALSE))</f>
        <v/>
      </c>
      <c r="AP28" s="144" t="str">
        <f>IF(AP27="","",VLOOKUP(AP27,'別紙１-１　シフト記号表（従来型・ユニット型共通）'!$C$6:$L$47,10,FALSE))</f>
        <v/>
      </c>
      <c r="AQ28" s="145" t="str">
        <f>IF(AQ27="","",VLOOKUP(AQ27,'別紙１-１　シフト記号表（従来型・ユニット型共通）'!$C$6:$L$47,10,FALSE))</f>
        <v/>
      </c>
      <c r="AR28" s="143" t="str">
        <f>IF(AR27="","",VLOOKUP(AR27,'別紙１-１　シフト記号表（従来型・ユニット型共通）'!$C$6:$L$47,10,FALSE))</f>
        <v/>
      </c>
      <c r="AS28" s="144" t="str">
        <f>IF(AS27="","",VLOOKUP(AS27,'別紙１-１　シフト記号表（従来型・ユニット型共通）'!$C$6:$L$47,10,FALSE))</f>
        <v/>
      </c>
      <c r="AT28" s="144" t="str">
        <f>IF(AT27="","",VLOOKUP(AT27,'別紙１-１　シフト記号表（従来型・ユニット型共通）'!$C$6:$L$47,10,FALSE))</f>
        <v/>
      </c>
      <c r="AU28" s="144" t="str">
        <f>IF(AU27="","",VLOOKUP(AU27,'別紙１-１　シフト記号表（従来型・ユニット型共通）'!$C$6:$L$47,10,FALSE))</f>
        <v/>
      </c>
      <c r="AV28" s="144" t="str">
        <f>IF(AV27="","",VLOOKUP(AV27,'別紙１-１　シフト記号表（従来型・ユニット型共通）'!$C$6:$L$47,10,FALSE))</f>
        <v/>
      </c>
      <c r="AW28" s="144" t="str">
        <f>IF(AW27="","",VLOOKUP(AW27,'別紙１-１　シフト記号表（従来型・ユニット型共通）'!$C$6:$L$47,10,FALSE))</f>
        <v/>
      </c>
      <c r="AX28" s="145" t="str">
        <f>IF(AX27="","",VLOOKUP(AX27,'別紙１-１　シフト記号表（従来型・ユニット型共通）'!$C$6:$L$47,10,FALSE))</f>
        <v/>
      </c>
      <c r="AY28" s="143" t="str">
        <f>IF(AY27="","",VLOOKUP(AY27,'別紙１-１　シフト記号表（従来型・ユニット型共通）'!$C$6:$L$47,10,FALSE))</f>
        <v/>
      </c>
      <c r="AZ28" s="144" t="str">
        <f>IF(AZ27="","",VLOOKUP(AZ27,'別紙１-１　シフト記号表（従来型・ユニット型共通）'!$C$6:$L$47,10,FALSE))</f>
        <v/>
      </c>
      <c r="BA28" s="144" t="str">
        <f>IF(BA27="","",VLOOKUP(BA27,'別紙１-１　シフト記号表（従来型・ユニット型共通）'!$C$6:$L$47,10,FALSE))</f>
        <v/>
      </c>
      <c r="BB28" s="314">
        <f>IF($BE$3="４週",SUM(W28:AX28),IF($BE$3="暦月",SUM(W28:BA28),""))</f>
        <v>0</v>
      </c>
      <c r="BC28" s="315"/>
      <c r="BD28" s="316">
        <f>IF($BE$3="４週",BB28/4,IF($BE$3="暦月",(BB28/($BE$8/7)),""))</f>
        <v>0</v>
      </c>
      <c r="BE28" s="315"/>
      <c r="BF28" s="311"/>
      <c r="BG28" s="312"/>
      <c r="BH28" s="312"/>
      <c r="BI28" s="312"/>
      <c r="BJ28" s="313"/>
    </row>
    <row r="29" spans="2:62" ht="20.25" customHeight="1" x14ac:dyDescent="0.2">
      <c r="B29" s="317">
        <f>B27+1</f>
        <v>7</v>
      </c>
      <c r="C29" s="319"/>
      <c r="D29" s="320"/>
      <c r="E29" s="138"/>
      <c r="F29" s="139"/>
      <c r="G29" s="138"/>
      <c r="H29" s="139"/>
      <c r="I29" s="323"/>
      <c r="J29" s="324"/>
      <c r="K29" s="327"/>
      <c r="L29" s="328"/>
      <c r="M29" s="328"/>
      <c r="N29" s="320"/>
      <c r="O29" s="331"/>
      <c r="P29" s="332"/>
      <c r="Q29" s="332"/>
      <c r="R29" s="332"/>
      <c r="S29" s="333"/>
      <c r="T29" s="148" t="s">
        <v>150</v>
      </c>
      <c r="U29" s="149"/>
      <c r="V29" s="150"/>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2"/>
      <c r="AU29" s="152"/>
      <c r="AV29" s="152"/>
      <c r="AW29" s="152"/>
      <c r="AX29" s="153"/>
      <c r="AY29" s="151"/>
      <c r="AZ29" s="152"/>
      <c r="BA29" s="154"/>
      <c r="BB29" s="334"/>
      <c r="BC29" s="335"/>
      <c r="BD29" s="347"/>
      <c r="BE29" s="348"/>
      <c r="BF29" s="349"/>
      <c r="BG29" s="350"/>
      <c r="BH29" s="350"/>
      <c r="BI29" s="350"/>
      <c r="BJ29" s="351"/>
    </row>
    <row r="30" spans="2:62" ht="20.25" customHeight="1" x14ac:dyDescent="0.2">
      <c r="B30" s="318"/>
      <c r="C30" s="321"/>
      <c r="D30" s="322"/>
      <c r="E30" s="138"/>
      <c r="F30" s="139">
        <f>C29</f>
        <v>0</v>
      </c>
      <c r="G30" s="138"/>
      <c r="H30" s="139">
        <f>I29</f>
        <v>0</v>
      </c>
      <c r="I30" s="325"/>
      <c r="J30" s="326"/>
      <c r="K30" s="329"/>
      <c r="L30" s="330"/>
      <c r="M30" s="330"/>
      <c r="N30" s="322"/>
      <c r="O30" s="331"/>
      <c r="P30" s="332"/>
      <c r="Q30" s="332"/>
      <c r="R30" s="332"/>
      <c r="S30" s="333"/>
      <c r="T30" s="140" t="s">
        <v>153</v>
      </c>
      <c r="U30" s="141"/>
      <c r="V30" s="142"/>
      <c r="W30" s="143" t="str">
        <f>IF(W29="","",VLOOKUP(W29,'別紙１-１　シフト記号表（従来型・ユニット型共通）'!$C$6:$L$47,10,FALSE))</f>
        <v/>
      </c>
      <c r="X30" s="144" t="str">
        <f>IF(X29="","",VLOOKUP(X29,'別紙１-１　シフト記号表（従来型・ユニット型共通）'!$C$6:$L$47,10,FALSE))</f>
        <v/>
      </c>
      <c r="Y30" s="144" t="str">
        <f>IF(Y29="","",VLOOKUP(Y29,'別紙１-１　シフト記号表（従来型・ユニット型共通）'!$C$6:$L$47,10,FALSE))</f>
        <v/>
      </c>
      <c r="Z30" s="144" t="str">
        <f>IF(Z29="","",VLOOKUP(Z29,'別紙１-１　シフト記号表（従来型・ユニット型共通）'!$C$6:$L$47,10,FALSE))</f>
        <v/>
      </c>
      <c r="AA30" s="144" t="str">
        <f>IF(AA29="","",VLOOKUP(AA29,'別紙１-１　シフト記号表（従来型・ユニット型共通）'!$C$6:$L$47,10,FALSE))</f>
        <v/>
      </c>
      <c r="AB30" s="144" t="str">
        <f>IF(AB29="","",VLOOKUP(AB29,'別紙１-１　シフト記号表（従来型・ユニット型共通）'!$C$6:$L$47,10,FALSE))</f>
        <v/>
      </c>
      <c r="AC30" s="145" t="str">
        <f>IF(AC29="","",VLOOKUP(AC29,'別紙１-１　シフト記号表（従来型・ユニット型共通）'!$C$6:$L$47,10,FALSE))</f>
        <v/>
      </c>
      <c r="AD30" s="143" t="str">
        <f>IF(AD29="","",VLOOKUP(AD29,'別紙１-１　シフト記号表（従来型・ユニット型共通）'!$C$6:$L$47,10,FALSE))</f>
        <v/>
      </c>
      <c r="AE30" s="144" t="str">
        <f>IF(AE29="","",VLOOKUP(AE29,'別紙１-１　シフト記号表（従来型・ユニット型共通）'!$C$6:$L$47,10,FALSE))</f>
        <v/>
      </c>
      <c r="AF30" s="144" t="str">
        <f>IF(AF29="","",VLOOKUP(AF29,'別紙１-１　シフト記号表（従来型・ユニット型共通）'!$C$6:$L$47,10,FALSE))</f>
        <v/>
      </c>
      <c r="AG30" s="144" t="str">
        <f>IF(AG29="","",VLOOKUP(AG29,'別紙１-１　シフト記号表（従来型・ユニット型共通）'!$C$6:$L$47,10,FALSE))</f>
        <v/>
      </c>
      <c r="AH30" s="144" t="str">
        <f>IF(AH29="","",VLOOKUP(AH29,'別紙１-１　シフト記号表（従来型・ユニット型共通）'!$C$6:$L$47,10,FALSE))</f>
        <v/>
      </c>
      <c r="AI30" s="144" t="str">
        <f>IF(AI29="","",VLOOKUP(AI29,'別紙１-１　シフト記号表（従来型・ユニット型共通）'!$C$6:$L$47,10,FALSE))</f>
        <v/>
      </c>
      <c r="AJ30" s="145" t="str">
        <f>IF(AJ29="","",VLOOKUP(AJ29,'別紙１-１　シフト記号表（従来型・ユニット型共通）'!$C$6:$L$47,10,FALSE))</f>
        <v/>
      </c>
      <c r="AK30" s="143" t="str">
        <f>IF(AK29="","",VLOOKUP(AK29,'別紙１-１　シフト記号表（従来型・ユニット型共通）'!$C$6:$L$47,10,FALSE))</f>
        <v/>
      </c>
      <c r="AL30" s="144" t="str">
        <f>IF(AL29="","",VLOOKUP(AL29,'別紙１-１　シフト記号表（従来型・ユニット型共通）'!$C$6:$L$47,10,FALSE))</f>
        <v/>
      </c>
      <c r="AM30" s="144" t="str">
        <f>IF(AM29="","",VLOOKUP(AM29,'別紙１-１　シフト記号表（従来型・ユニット型共通）'!$C$6:$L$47,10,FALSE))</f>
        <v/>
      </c>
      <c r="AN30" s="144" t="str">
        <f>IF(AN29="","",VLOOKUP(AN29,'別紙１-１　シフト記号表（従来型・ユニット型共通）'!$C$6:$L$47,10,FALSE))</f>
        <v/>
      </c>
      <c r="AO30" s="144" t="str">
        <f>IF(AO29="","",VLOOKUP(AO29,'別紙１-１　シフト記号表（従来型・ユニット型共通）'!$C$6:$L$47,10,FALSE))</f>
        <v/>
      </c>
      <c r="AP30" s="144" t="str">
        <f>IF(AP29="","",VLOOKUP(AP29,'別紙１-１　シフト記号表（従来型・ユニット型共通）'!$C$6:$L$47,10,FALSE))</f>
        <v/>
      </c>
      <c r="AQ30" s="145" t="str">
        <f>IF(AQ29="","",VLOOKUP(AQ29,'別紙１-１　シフト記号表（従来型・ユニット型共通）'!$C$6:$L$47,10,FALSE))</f>
        <v/>
      </c>
      <c r="AR30" s="143" t="str">
        <f>IF(AR29="","",VLOOKUP(AR29,'別紙１-１　シフト記号表（従来型・ユニット型共通）'!$C$6:$L$47,10,FALSE))</f>
        <v/>
      </c>
      <c r="AS30" s="144" t="str">
        <f>IF(AS29="","",VLOOKUP(AS29,'別紙１-１　シフト記号表（従来型・ユニット型共通）'!$C$6:$L$47,10,FALSE))</f>
        <v/>
      </c>
      <c r="AT30" s="144" t="str">
        <f>IF(AT29="","",VLOOKUP(AT29,'別紙１-１　シフト記号表（従来型・ユニット型共通）'!$C$6:$L$47,10,FALSE))</f>
        <v/>
      </c>
      <c r="AU30" s="144" t="str">
        <f>IF(AU29="","",VLOOKUP(AU29,'別紙１-１　シフト記号表（従来型・ユニット型共通）'!$C$6:$L$47,10,FALSE))</f>
        <v/>
      </c>
      <c r="AV30" s="144" t="str">
        <f>IF(AV29="","",VLOOKUP(AV29,'別紙１-１　シフト記号表（従来型・ユニット型共通）'!$C$6:$L$47,10,FALSE))</f>
        <v/>
      </c>
      <c r="AW30" s="144" t="str">
        <f>IF(AW29="","",VLOOKUP(AW29,'別紙１-１　シフト記号表（従来型・ユニット型共通）'!$C$6:$L$47,10,FALSE))</f>
        <v/>
      </c>
      <c r="AX30" s="145" t="str">
        <f>IF(AX29="","",VLOOKUP(AX29,'別紙１-１　シフト記号表（従来型・ユニット型共通）'!$C$6:$L$47,10,FALSE))</f>
        <v/>
      </c>
      <c r="AY30" s="143" t="str">
        <f>IF(AY29="","",VLOOKUP(AY29,'別紙１-１　シフト記号表（従来型・ユニット型共通）'!$C$6:$L$47,10,FALSE))</f>
        <v/>
      </c>
      <c r="AZ30" s="144" t="str">
        <f>IF(AZ29="","",VLOOKUP(AZ29,'別紙１-１　シフト記号表（従来型・ユニット型共通）'!$C$6:$L$47,10,FALSE))</f>
        <v/>
      </c>
      <c r="BA30" s="144" t="str">
        <f>IF(BA29="","",VLOOKUP(BA29,'別紙１-１　シフト記号表（従来型・ユニット型共通）'!$C$6:$L$47,10,FALSE))</f>
        <v/>
      </c>
      <c r="BB30" s="314">
        <f>IF($BE$3="４週",SUM(W30:AX30),IF($BE$3="暦月",SUM(W30:BA30),""))</f>
        <v>0</v>
      </c>
      <c r="BC30" s="315"/>
      <c r="BD30" s="316">
        <f>IF($BE$3="４週",BB30/4,IF($BE$3="暦月",(BB30/($BE$8/7)),""))</f>
        <v>0</v>
      </c>
      <c r="BE30" s="315"/>
      <c r="BF30" s="311"/>
      <c r="BG30" s="312"/>
      <c r="BH30" s="312"/>
      <c r="BI30" s="312"/>
      <c r="BJ30" s="313"/>
    </row>
    <row r="31" spans="2:62" ht="20.25" customHeight="1" x14ac:dyDescent="0.2">
      <c r="B31" s="317">
        <f>B29+1</f>
        <v>8</v>
      </c>
      <c r="C31" s="319"/>
      <c r="D31" s="320"/>
      <c r="E31" s="138"/>
      <c r="F31" s="139"/>
      <c r="G31" s="138"/>
      <c r="H31" s="139"/>
      <c r="I31" s="323"/>
      <c r="J31" s="324"/>
      <c r="K31" s="327"/>
      <c r="L31" s="328"/>
      <c r="M31" s="328"/>
      <c r="N31" s="320"/>
      <c r="O31" s="331"/>
      <c r="P31" s="332"/>
      <c r="Q31" s="332"/>
      <c r="R31" s="332"/>
      <c r="S31" s="333"/>
      <c r="T31" s="148" t="s">
        <v>150</v>
      </c>
      <c r="U31" s="149"/>
      <c r="V31" s="150"/>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2"/>
      <c r="AU31" s="152"/>
      <c r="AV31" s="152"/>
      <c r="AW31" s="152"/>
      <c r="AX31" s="153"/>
      <c r="AY31" s="151"/>
      <c r="AZ31" s="152"/>
      <c r="BA31" s="154"/>
      <c r="BB31" s="334"/>
      <c r="BC31" s="335"/>
      <c r="BD31" s="347"/>
      <c r="BE31" s="348"/>
      <c r="BF31" s="349"/>
      <c r="BG31" s="350"/>
      <c r="BH31" s="350"/>
      <c r="BI31" s="350"/>
      <c r="BJ31" s="351"/>
    </row>
    <row r="32" spans="2:62" ht="20.25" customHeight="1" x14ac:dyDescent="0.2">
      <c r="B32" s="318"/>
      <c r="C32" s="321"/>
      <c r="D32" s="322"/>
      <c r="E32" s="138"/>
      <c r="F32" s="139">
        <f>C31</f>
        <v>0</v>
      </c>
      <c r="G32" s="138"/>
      <c r="H32" s="139">
        <f>I31</f>
        <v>0</v>
      </c>
      <c r="I32" s="325"/>
      <c r="J32" s="326"/>
      <c r="K32" s="329"/>
      <c r="L32" s="330"/>
      <c r="M32" s="330"/>
      <c r="N32" s="322"/>
      <c r="O32" s="331"/>
      <c r="P32" s="332"/>
      <c r="Q32" s="332"/>
      <c r="R32" s="332"/>
      <c r="S32" s="333"/>
      <c r="T32" s="140" t="s">
        <v>153</v>
      </c>
      <c r="U32" s="141"/>
      <c r="V32" s="142"/>
      <c r="W32" s="143" t="str">
        <f>IF(W31="","",VLOOKUP(W31,'別紙１-１　シフト記号表（従来型・ユニット型共通）'!$C$6:$L$47,10,FALSE))</f>
        <v/>
      </c>
      <c r="X32" s="144" t="str">
        <f>IF(X31="","",VLOOKUP(X31,'別紙１-１　シフト記号表（従来型・ユニット型共通）'!$C$6:$L$47,10,FALSE))</f>
        <v/>
      </c>
      <c r="Y32" s="144" t="str">
        <f>IF(Y31="","",VLOOKUP(Y31,'別紙１-１　シフト記号表（従来型・ユニット型共通）'!$C$6:$L$47,10,FALSE))</f>
        <v/>
      </c>
      <c r="Z32" s="144" t="str">
        <f>IF(Z31="","",VLOOKUP(Z31,'別紙１-１　シフト記号表（従来型・ユニット型共通）'!$C$6:$L$47,10,FALSE))</f>
        <v/>
      </c>
      <c r="AA32" s="144" t="str">
        <f>IF(AA31="","",VLOOKUP(AA31,'別紙１-１　シフト記号表（従来型・ユニット型共通）'!$C$6:$L$47,10,FALSE))</f>
        <v/>
      </c>
      <c r="AB32" s="144" t="str">
        <f>IF(AB31="","",VLOOKUP(AB31,'別紙１-１　シフト記号表（従来型・ユニット型共通）'!$C$6:$L$47,10,FALSE))</f>
        <v/>
      </c>
      <c r="AC32" s="145" t="str">
        <f>IF(AC31="","",VLOOKUP(AC31,'別紙１-１　シフト記号表（従来型・ユニット型共通）'!$C$6:$L$47,10,FALSE))</f>
        <v/>
      </c>
      <c r="AD32" s="143" t="str">
        <f>IF(AD31="","",VLOOKUP(AD31,'別紙１-１　シフト記号表（従来型・ユニット型共通）'!$C$6:$L$47,10,FALSE))</f>
        <v/>
      </c>
      <c r="AE32" s="144" t="str">
        <f>IF(AE31="","",VLOOKUP(AE31,'別紙１-１　シフト記号表（従来型・ユニット型共通）'!$C$6:$L$47,10,FALSE))</f>
        <v/>
      </c>
      <c r="AF32" s="144" t="str">
        <f>IF(AF31="","",VLOOKUP(AF31,'別紙１-１　シフト記号表（従来型・ユニット型共通）'!$C$6:$L$47,10,FALSE))</f>
        <v/>
      </c>
      <c r="AG32" s="144" t="str">
        <f>IF(AG31="","",VLOOKUP(AG31,'別紙１-１　シフト記号表（従来型・ユニット型共通）'!$C$6:$L$47,10,FALSE))</f>
        <v/>
      </c>
      <c r="AH32" s="144" t="str">
        <f>IF(AH31="","",VLOOKUP(AH31,'別紙１-１　シフト記号表（従来型・ユニット型共通）'!$C$6:$L$47,10,FALSE))</f>
        <v/>
      </c>
      <c r="AI32" s="144" t="str">
        <f>IF(AI31="","",VLOOKUP(AI31,'別紙１-１　シフト記号表（従来型・ユニット型共通）'!$C$6:$L$47,10,FALSE))</f>
        <v/>
      </c>
      <c r="AJ32" s="145" t="str">
        <f>IF(AJ31="","",VLOOKUP(AJ31,'別紙１-１　シフト記号表（従来型・ユニット型共通）'!$C$6:$L$47,10,FALSE))</f>
        <v/>
      </c>
      <c r="AK32" s="143" t="str">
        <f>IF(AK31="","",VLOOKUP(AK31,'別紙１-１　シフト記号表（従来型・ユニット型共通）'!$C$6:$L$47,10,FALSE))</f>
        <v/>
      </c>
      <c r="AL32" s="144" t="str">
        <f>IF(AL31="","",VLOOKUP(AL31,'別紙１-１　シフト記号表（従来型・ユニット型共通）'!$C$6:$L$47,10,FALSE))</f>
        <v/>
      </c>
      <c r="AM32" s="144" t="str">
        <f>IF(AM31="","",VLOOKUP(AM31,'別紙１-１　シフト記号表（従来型・ユニット型共通）'!$C$6:$L$47,10,FALSE))</f>
        <v/>
      </c>
      <c r="AN32" s="144" t="str">
        <f>IF(AN31="","",VLOOKUP(AN31,'別紙１-１　シフト記号表（従来型・ユニット型共通）'!$C$6:$L$47,10,FALSE))</f>
        <v/>
      </c>
      <c r="AO32" s="144" t="str">
        <f>IF(AO31="","",VLOOKUP(AO31,'別紙１-１　シフト記号表（従来型・ユニット型共通）'!$C$6:$L$47,10,FALSE))</f>
        <v/>
      </c>
      <c r="AP32" s="144" t="str">
        <f>IF(AP31="","",VLOOKUP(AP31,'別紙１-１　シフト記号表（従来型・ユニット型共通）'!$C$6:$L$47,10,FALSE))</f>
        <v/>
      </c>
      <c r="AQ32" s="145" t="str">
        <f>IF(AQ31="","",VLOOKUP(AQ31,'別紙１-１　シフト記号表（従来型・ユニット型共通）'!$C$6:$L$47,10,FALSE))</f>
        <v/>
      </c>
      <c r="AR32" s="143" t="str">
        <f>IF(AR31="","",VLOOKUP(AR31,'別紙１-１　シフト記号表（従来型・ユニット型共通）'!$C$6:$L$47,10,FALSE))</f>
        <v/>
      </c>
      <c r="AS32" s="144" t="str">
        <f>IF(AS31="","",VLOOKUP(AS31,'別紙１-１　シフト記号表（従来型・ユニット型共通）'!$C$6:$L$47,10,FALSE))</f>
        <v/>
      </c>
      <c r="AT32" s="144" t="str">
        <f>IF(AT31="","",VLOOKUP(AT31,'別紙１-１　シフト記号表（従来型・ユニット型共通）'!$C$6:$L$47,10,FALSE))</f>
        <v/>
      </c>
      <c r="AU32" s="144" t="str">
        <f>IF(AU31="","",VLOOKUP(AU31,'別紙１-１　シフト記号表（従来型・ユニット型共通）'!$C$6:$L$47,10,FALSE))</f>
        <v/>
      </c>
      <c r="AV32" s="144" t="str">
        <f>IF(AV31="","",VLOOKUP(AV31,'別紙１-１　シフト記号表（従来型・ユニット型共通）'!$C$6:$L$47,10,FALSE))</f>
        <v/>
      </c>
      <c r="AW32" s="144" t="str">
        <f>IF(AW31="","",VLOOKUP(AW31,'別紙１-１　シフト記号表（従来型・ユニット型共通）'!$C$6:$L$47,10,FALSE))</f>
        <v/>
      </c>
      <c r="AX32" s="145" t="str">
        <f>IF(AX31="","",VLOOKUP(AX31,'別紙１-１　シフト記号表（従来型・ユニット型共通）'!$C$6:$L$47,10,FALSE))</f>
        <v/>
      </c>
      <c r="AY32" s="143" t="str">
        <f>IF(AY31="","",VLOOKUP(AY31,'別紙１-１　シフト記号表（従来型・ユニット型共通）'!$C$6:$L$47,10,FALSE))</f>
        <v/>
      </c>
      <c r="AZ32" s="144" t="str">
        <f>IF(AZ31="","",VLOOKUP(AZ31,'別紙１-１　シフト記号表（従来型・ユニット型共通）'!$C$6:$L$47,10,FALSE))</f>
        <v/>
      </c>
      <c r="BA32" s="144" t="str">
        <f>IF(BA31="","",VLOOKUP(BA31,'別紙１-１　シフト記号表（従来型・ユニット型共通）'!$C$6:$L$47,10,FALSE))</f>
        <v/>
      </c>
      <c r="BB32" s="314">
        <f>IF($BE$3="４週",SUM(W32:AX32),IF($BE$3="暦月",SUM(W32:BA32),""))</f>
        <v>0</v>
      </c>
      <c r="BC32" s="315"/>
      <c r="BD32" s="316">
        <f>IF($BE$3="４週",BB32/4,IF($BE$3="暦月",(BB32/($BE$8/7)),""))</f>
        <v>0</v>
      </c>
      <c r="BE32" s="315"/>
      <c r="BF32" s="311"/>
      <c r="BG32" s="312"/>
      <c r="BH32" s="312"/>
      <c r="BI32" s="312"/>
      <c r="BJ32" s="313"/>
    </row>
    <row r="33" spans="2:62" ht="20.25" customHeight="1" x14ac:dyDescent="0.2">
      <c r="B33" s="317">
        <f>B31+1</f>
        <v>9</v>
      </c>
      <c r="C33" s="319"/>
      <c r="D33" s="320"/>
      <c r="E33" s="138"/>
      <c r="F33" s="139"/>
      <c r="G33" s="138"/>
      <c r="H33" s="139"/>
      <c r="I33" s="323"/>
      <c r="J33" s="324"/>
      <c r="K33" s="327"/>
      <c r="L33" s="328"/>
      <c r="M33" s="328"/>
      <c r="N33" s="320"/>
      <c r="O33" s="331"/>
      <c r="P33" s="332"/>
      <c r="Q33" s="332"/>
      <c r="R33" s="332"/>
      <c r="S33" s="333"/>
      <c r="T33" s="148" t="s">
        <v>150</v>
      </c>
      <c r="U33" s="149"/>
      <c r="V33" s="150"/>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2"/>
      <c r="AU33" s="152"/>
      <c r="AV33" s="152"/>
      <c r="AW33" s="152"/>
      <c r="AX33" s="153"/>
      <c r="AY33" s="151"/>
      <c r="AZ33" s="152"/>
      <c r="BA33" s="154"/>
      <c r="BB33" s="334"/>
      <c r="BC33" s="335"/>
      <c r="BD33" s="347"/>
      <c r="BE33" s="348"/>
      <c r="BF33" s="349"/>
      <c r="BG33" s="350"/>
      <c r="BH33" s="350"/>
      <c r="BI33" s="350"/>
      <c r="BJ33" s="351"/>
    </row>
    <row r="34" spans="2:62" ht="20.25" customHeight="1" x14ac:dyDescent="0.2">
      <c r="B34" s="318"/>
      <c r="C34" s="321"/>
      <c r="D34" s="322"/>
      <c r="E34" s="138"/>
      <c r="F34" s="139">
        <f>C33</f>
        <v>0</v>
      </c>
      <c r="G34" s="138"/>
      <c r="H34" s="139">
        <f>I33</f>
        <v>0</v>
      </c>
      <c r="I34" s="325"/>
      <c r="J34" s="326"/>
      <c r="K34" s="329"/>
      <c r="L34" s="330"/>
      <c r="M34" s="330"/>
      <c r="N34" s="322"/>
      <c r="O34" s="331"/>
      <c r="P34" s="332"/>
      <c r="Q34" s="332"/>
      <c r="R34" s="332"/>
      <c r="S34" s="333"/>
      <c r="T34" s="155" t="s">
        <v>153</v>
      </c>
      <c r="U34" s="156"/>
      <c r="V34" s="157"/>
      <c r="W34" s="143" t="str">
        <f>IF(W33="","",VLOOKUP(W33,'別紙１-１　シフト記号表（従来型・ユニット型共通）'!$C$6:$L$47,10,FALSE))</f>
        <v/>
      </c>
      <c r="X34" s="144" t="str">
        <f>IF(X33="","",VLOOKUP(X33,'別紙１-１　シフト記号表（従来型・ユニット型共通）'!$C$6:$L$47,10,FALSE))</f>
        <v/>
      </c>
      <c r="Y34" s="144" t="str">
        <f>IF(Y33="","",VLOOKUP(Y33,'別紙１-１　シフト記号表（従来型・ユニット型共通）'!$C$6:$L$47,10,FALSE))</f>
        <v/>
      </c>
      <c r="Z34" s="144" t="str">
        <f>IF(Z33="","",VLOOKUP(Z33,'別紙１-１　シフト記号表（従来型・ユニット型共通）'!$C$6:$L$47,10,FALSE))</f>
        <v/>
      </c>
      <c r="AA34" s="144" t="str">
        <f>IF(AA33="","",VLOOKUP(AA33,'別紙１-１　シフト記号表（従来型・ユニット型共通）'!$C$6:$L$47,10,FALSE))</f>
        <v/>
      </c>
      <c r="AB34" s="144" t="str">
        <f>IF(AB33="","",VLOOKUP(AB33,'別紙１-１　シフト記号表（従来型・ユニット型共通）'!$C$6:$L$47,10,FALSE))</f>
        <v/>
      </c>
      <c r="AC34" s="145" t="str">
        <f>IF(AC33="","",VLOOKUP(AC33,'別紙１-１　シフト記号表（従来型・ユニット型共通）'!$C$6:$L$47,10,FALSE))</f>
        <v/>
      </c>
      <c r="AD34" s="143" t="str">
        <f>IF(AD33="","",VLOOKUP(AD33,'別紙１-１　シフト記号表（従来型・ユニット型共通）'!$C$6:$L$47,10,FALSE))</f>
        <v/>
      </c>
      <c r="AE34" s="144" t="str">
        <f>IF(AE33="","",VLOOKUP(AE33,'別紙１-１　シフト記号表（従来型・ユニット型共通）'!$C$6:$L$47,10,FALSE))</f>
        <v/>
      </c>
      <c r="AF34" s="144" t="str">
        <f>IF(AF33="","",VLOOKUP(AF33,'別紙１-１　シフト記号表（従来型・ユニット型共通）'!$C$6:$L$47,10,FALSE))</f>
        <v/>
      </c>
      <c r="AG34" s="144" t="str">
        <f>IF(AG33="","",VLOOKUP(AG33,'別紙１-１　シフト記号表（従来型・ユニット型共通）'!$C$6:$L$47,10,FALSE))</f>
        <v/>
      </c>
      <c r="AH34" s="144" t="str">
        <f>IF(AH33="","",VLOOKUP(AH33,'別紙１-１　シフト記号表（従来型・ユニット型共通）'!$C$6:$L$47,10,FALSE))</f>
        <v/>
      </c>
      <c r="AI34" s="144" t="str">
        <f>IF(AI33="","",VLOOKUP(AI33,'別紙１-１　シフト記号表（従来型・ユニット型共通）'!$C$6:$L$47,10,FALSE))</f>
        <v/>
      </c>
      <c r="AJ34" s="145" t="str">
        <f>IF(AJ33="","",VLOOKUP(AJ33,'別紙１-１　シフト記号表（従来型・ユニット型共通）'!$C$6:$L$47,10,FALSE))</f>
        <v/>
      </c>
      <c r="AK34" s="143" t="str">
        <f>IF(AK33="","",VLOOKUP(AK33,'別紙１-１　シフト記号表（従来型・ユニット型共通）'!$C$6:$L$47,10,FALSE))</f>
        <v/>
      </c>
      <c r="AL34" s="144" t="str">
        <f>IF(AL33="","",VLOOKUP(AL33,'別紙１-１　シフト記号表（従来型・ユニット型共通）'!$C$6:$L$47,10,FALSE))</f>
        <v/>
      </c>
      <c r="AM34" s="144" t="str">
        <f>IF(AM33="","",VLOOKUP(AM33,'別紙１-１　シフト記号表（従来型・ユニット型共通）'!$C$6:$L$47,10,FALSE))</f>
        <v/>
      </c>
      <c r="AN34" s="144" t="str">
        <f>IF(AN33="","",VLOOKUP(AN33,'別紙１-１　シフト記号表（従来型・ユニット型共通）'!$C$6:$L$47,10,FALSE))</f>
        <v/>
      </c>
      <c r="AO34" s="144" t="str">
        <f>IF(AO33="","",VLOOKUP(AO33,'別紙１-１　シフト記号表（従来型・ユニット型共通）'!$C$6:$L$47,10,FALSE))</f>
        <v/>
      </c>
      <c r="AP34" s="144" t="str">
        <f>IF(AP33="","",VLOOKUP(AP33,'別紙１-１　シフト記号表（従来型・ユニット型共通）'!$C$6:$L$47,10,FALSE))</f>
        <v/>
      </c>
      <c r="AQ34" s="145" t="str">
        <f>IF(AQ33="","",VLOOKUP(AQ33,'別紙１-１　シフト記号表（従来型・ユニット型共通）'!$C$6:$L$47,10,FALSE))</f>
        <v/>
      </c>
      <c r="AR34" s="143" t="str">
        <f>IF(AR33="","",VLOOKUP(AR33,'別紙１-１　シフト記号表（従来型・ユニット型共通）'!$C$6:$L$47,10,FALSE))</f>
        <v/>
      </c>
      <c r="AS34" s="144" t="str">
        <f>IF(AS33="","",VLOOKUP(AS33,'別紙１-１　シフト記号表（従来型・ユニット型共通）'!$C$6:$L$47,10,FALSE))</f>
        <v/>
      </c>
      <c r="AT34" s="144" t="str">
        <f>IF(AT33="","",VLOOKUP(AT33,'別紙１-１　シフト記号表（従来型・ユニット型共通）'!$C$6:$L$47,10,FALSE))</f>
        <v/>
      </c>
      <c r="AU34" s="144" t="str">
        <f>IF(AU33="","",VLOOKUP(AU33,'別紙１-１　シフト記号表（従来型・ユニット型共通）'!$C$6:$L$47,10,FALSE))</f>
        <v/>
      </c>
      <c r="AV34" s="144" t="str">
        <f>IF(AV33="","",VLOOKUP(AV33,'別紙１-１　シフト記号表（従来型・ユニット型共通）'!$C$6:$L$47,10,FALSE))</f>
        <v/>
      </c>
      <c r="AW34" s="144" t="str">
        <f>IF(AW33="","",VLOOKUP(AW33,'別紙１-１　シフト記号表（従来型・ユニット型共通）'!$C$6:$L$47,10,FALSE))</f>
        <v/>
      </c>
      <c r="AX34" s="145" t="str">
        <f>IF(AX33="","",VLOOKUP(AX33,'別紙１-１　シフト記号表（従来型・ユニット型共通）'!$C$6:$L$47,10,FALSE))</f>
        <v/>
      </c>
      <c r="AY34" s="143" t="str">
        <f>IF(AY33="","",VLOOKUP(AY33,'別紙１-１　シフト記号表（従来型・ユニット型共通）'!$C$6:$L$47,10,FALSE))</f>
        <v/>
      </c>
      <c r="AZ34" s="144" t="str">
        <f>IF(AZ33="","",VLOOKUP(AZ33,'別紙１-１　シフト記号表（従来型・ユニット型共通）'!$C$6:$L$47,10,FALSE))</f>
        <v/>
      </c>
      <c r="BA34" s="144" t="str">
        <f>IF(BA33="","",VLOOKUP(BA33,'別紙１-１　シフト記号表（従来型・ユニット型共通）'!$C$6:$L$47,10,FALSE))</f>
        <v/>
      </c>
      <c r="BB34" s="314">
        <f>IF($BE$3="４週",SUM(W34:AX34),IF($BE$3="暦月",SUM(W34:BA34),""))</f>
        <v>0</v>
      </c>
      <c r="BC34" s="315"/>
      <c r="BD34" s="316">
        <f>IF($BE$3="４週",BB34/4,IF($BE$3="暦月",(BB34/($BE$8/7)),""))</f>
        <v>0</v>
      </c>
      <c r="BE34" s="315"/>
      <c r="BF34" s="311"/>
      <c r="BG34" s="312"/>
      <c r="BH34" s="312"/>
      <c r="BI34" s="312"/>
      <c r="BJ34" s="313"/>
    </row>
    <row r="35" spans="2:62" ht="20.25" customHeight="1" x14ac:dyDescent="0.2">
      <c r="B35" s="317">
        <f>B33+1</f>
        <v>10</v>
      </c>
      <c r="C35" s="319"/>
      <c r="D35" s="320"/>
      <c r="E35" s="138"/>
      <c r="F35" s="139"/>
      <c r="G35" s="138"/>
      <c r="H35" s="139"/>
      <c r="I35" s="323"/>
      <c r="J35" s="324"/>
      <c r="K35" s="327"/>
      <c r="L35" s="328"/>
      <c r="M35" s="328"/>
      <c r="N35" s="320"/>
      <c r="O35" s="331"/>
      <c r="P35" s="332"/>
      <c r="Q35" s="332"/>
      <c r="R35" s="332"/>
      <c r="S35" s="333"/>
      <c r="T35" s="158" t="s">
        <v>150</v>
      </c>
      <c r="V35" s="159"/>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2"/>
      <c r="AU35" s="152"/>
      <c r="AV35" s="152"/>
      <c r="AW35" s="152"/>
      <c r="AX35" s="153"/>
      <c r="AY35" s="151"/>
      <c r="AZ35" s="152"/>
      <c r="BA35" s="154"/>
      <c r="BB35" s="334"/>
      <c r="BC35" s="335"/>
      <c r="BD35" s="347"/>
      <c r="BE35" s="348"/>
      <c r="BF35" s="349"/>
      <c r="BG35" s="350"/>
      <c r="BH35" s="350"/>
      <c r="BI35" s="350"/>
      <c r="BJ35" s="351"/>
    </row>
    <row r="36" spans="2:62" ht="20.25" customHeight="1" x14ac:dyDescent="0.2">
      <c r="B36" s="318"/>
      <c r="C36" s="321"/>
      <c r="D36" s="322"/>
      <c r="E36" s="138"/>
      <c r="F36" s="139">
        <f>C35</f>
        <v>0</v>
      </c>
      <c r="G36" s="138"/>
      <c r="H36" s="139">
        <f>I35</f>
        <v>0</v>
      </c>
      <c r="I36" s="325"/>
      <c r="J36" s="326"/>
      <c r="K36" s="329"/>
      <c r="L36" s="330"/>
      <c r="M36" s="330"/>
      <c r="N36" s="322"/>
      <c r="O36" s="331"/>
      <c r="P36" s="332"/>
      <c r="Q36" s="332"/>
      <c r="R36" s="332"/>
      <c r="S36" s="333"/>
      <c r="T36" s="155" t="s">
        <v>153</v>
      </c>
      <c r="U36" s="156"/>
      <c r="V36" s="157"/>
      <c r="W36" s="143" t="str">
        <f>IF(W35="","",VLOOKUP(W35,'別紙１-１　シフト記号表（従来型・ユニット型共通）'!$C$6:$L$47,10,FALSE))</f>
        <v/>
      </c>
      <c r="X36" s="144" t="str">
        <f>IF(X35="","",VLOOKUP(X35,'別紙１-１　シフト記号表（従来型・ユニット型共通）'!$C$6:$L$47,10,FALSE))</f>
        <v/>
      </c>
      <c r="Y36" s="144" t="str">
        <f>IF(Y35="","",VLOOKUP(Y35,'別紙１-１　シフト記号表（従来型・ユニット型共通）'!$C$6:$L$47,10,FALSE))</f>
        <v/>
      </c>
      <c r="Z36" s="144" t="str">
        <f>IF(Z35="","",VLOOKUP(Z35,'別紙１-１　シフト記号表（従来型・ユニット型共通）'!$C$6:$L$47,10,FALSE))</f>
        <v/>
      </c>
      <c r="AA36" s="144" t="str">
        <f>IF(AA35="","",VLOOKUP(AA35,'別紙１-１　シフト記号表（従来型・ユニット型共通）'!$C$6:$L$47,10,FALSE))</f>
        <v/>
      </c>
      <c r="AB36" s="144" t="str">
        <f>IF(AB35="","",VLOOKUP(AB35,'別紙１-１　シフト記号表（従来型・ユニット型共通）'!$C$6:$L$47,10,FALSE))</f>
        <v/>
      </c>
      <c r="AC36" s="145" t="str">
        <f>IF(AC35="","",VLOOKUP(AC35,'別紙１-１　シフト記号表（従来型・ユニット型共通）'!$C$6:$L$47,10,FALSE))</f>
        <v/>
      </c>
      <c r="AD36" s="143" t="str">
        <f>IF(AD35="","",VLOOKUP(AD35,'別紙１-１　シフト記号表（従来型・ユニット型共通）'!$C$6:$L$47,10,FALSE))</f>
        <v/>
      </c>
      <c r="AE36" s="144" t="str">
        <f>IF(AE35="","",VLOOKUP(AE35,'別紙１-１　シフト記号表（従来型・ユニット型共通）'!$C$6:$L$47,10,FALSE))</f>
        <v/>
      </c>
      <c r="AF36" s="144" t="str">
        <f>IF(AF35="","",VLOOKUP(AF35,'別紙１-１　シフト記号表（従来型・ユニット型共通）'!$C$6:$L$47,10,FALSE))</f>
        <v/>
      </c>
      <c r="AG36" s="144" t="str">
        <f>IF(AG35="","",VLOOKUP(AG35,'別紙１-１　シフト記号表（従来型・ユニット型共通）'!$C$6:$L$47,10,FALSE))</f>
        <v/>
      </c>
      <c r="AH36" s="144" t="str">
        <f>IF(AH35="","",VLOOKUP(AH35,'別紙１-１　シフト記号表（従来型・ユニット型共通）'!$C$6:$L$47,10,FALSE))</f>
        <v/>
      </c>
      <c r="AI36" s="144" t="str">
        <f>IF(AI35="","",VLOOKUP(AI35,'別紙１-１　シフト記号表（従来型・ユニット型共通）'!$C$6:$L$47,10,FALSE))</f>
        <v/>
      </c>
      <c r="AJ36" s="145" t="str">
        <f>IF(AJ35="","",VLOOKUP(AJ35,'別紙１-１　シフト記号表（従来型・ユニット型共通）'!$C$6:$L$47,10,FALSE))</f>
        <v/>
      </c>
      <c r="AK36" s="143" t="str">
        <f>IF(AK35="","",VLOOKUP(AK35,'別紙１-１　シフト記号表（従来型・ユニット型共通）'!$C$6:$L$47,10,FALSE))</f>
        <v/>
      </c>
      <c r="AL36" s="144" t="str">
        <f>IF(AL35="","",VLOOKUP(AL35,'別紙１-１　シフト記号表（従来型・ユニット型共通）'!$C$6:$L$47,10,FALSE))</f>
        <v/>
      </c>
      <c r="AM36" s="144" t="str">
        <f>IF(AM35="","",VLOOKUP(AM35,'別紙１-１　シフト記号表（従来型・ユニット型共通）'!$C$6:$L$47,10,FALSE))</f>
        <v/>
      </c>
      <c r="AN36" s="144" t="str">
        <f>IF(AN35="","",VLOOKUP(AN35,'別紙１-１　シフト記号表（従来型・ユニット型共通）'!$C$6:$L$47,10,FALSE))</f>
        <v/>
      </c>
      <c r="AO36" s="144" t="str">
        <f>IF(AO35="","",VLOOKUP(AO35,'別紙１-１　シフト記号表（従来型・ユニット型共通）'!$C$6:$L$47,10,FALSE))</f>
        <v/>
      </c>
      <c r="AP36" s="144" t="str">
        <f>IF(AP35="","",VLOOKUP(AP35,'別紙１-１　シフト記号表（従来型・ユニット型共通）'!$C$6:$L$47,10,FALSE))</f>
        <v/>
      </c>
      <c r="AQ36" s="145" t="str">
        <f>IF(AQ35="","",VLOOKUP(AQ35,'別紙１-１　シフト記号表（従来型・ユニット型共通）'!$C$6:$L$47,10,FALSE))</f>
        <v/>
      </c>
      <c r="AR36" s="143" t="str">
        <f>IF(AR35="","",VLOOKUP(AR35,'別紙１-１　シフト記号表（従来型・ユニット型共通）'!$C$6:$L$47,10,FALSE))</f>
        <v/>
      </c>
      <c r="AS36" s="144" t="str">
        <f>IF(AS35="","",VLOOKUP(AS35,'別紙１-１　シフト記号表（従来型・ユニット型共通）'!$C$6:$L$47,10,FALSE))</f>
        <v/>
      </c>
      <c r="AT36" s="144" t="str">
        <f>IF(AT35="","",VLOOKUP(AT35,'別紙１-１　シフト記号表（従来型・ユニット型共通）'!$C$6:$L$47,10,FALSE))</f>
        <v/>
      </c>
      <c r="AU36" s="144" t="str">
        <f>IF(AU35="","",VLOOKUP(AU35,'別紙１-１　シフト記号表（従来型・ユニット型共通）'!$C$6:$L$47,10,FALSE))</f>
        <v/>
      </c>
      <c r="AV36" s="144" t="str">
        <f>IF(AV35="","",VLOOKUP(AV35,'別紙１-１　シフト記号表（従来型・ユニット型共通）'!$C$6:$L$47,10,FALSE))</f>
        <v/>
      </c>
      <c r="AW36" s="144" t="str">
        <f>IF(AW35="","",VLOOKUP(AW35,'別紙１-１　シフト記号表（従来型・ユニット型共通）'!$C$6:$L$47,10,FALSE))</f>
        <v/>
      </c>
      <c r="AX36" s="145" t="str">
        <f>IF(AX35="","",VLOOKUP(AX35,'別紙１-１　シフト記号表（従来型・ユニット型共通）'!$C$6:$L$47,10,FALSE))</f>
        <v/>
      </c>
      <c r="AY36" s="143" t="str">
        <f>IF(AY35="","",VLOOKUP(AY35,'別紙１-１　シフト記号表（従来型・ユニット型共通）'!$C$6:$L$47,10,FALSE))</f>
        <v/>
      </c>
      <c r="AZ36" s="144" t="str">
        <f>IF(AZ35="","",VLOOKUP(AZ35,'別紙１-１　シフト記号表（従来型・ユニット型共通）'!$C$6:$L$47,10,FALSE))</f>
        <v/>
      </c>
      <c r="BA36" s="144" t="str">
        <f>IF(BA35="","",VLOOKUP(BA35,'別紙１-１　シフト記号表（従来型・ユニット型共通）'!$C$6:$L$47,10,FALSE))</f>
        <v/>
      </c>
      <c r="BB36" s="314">
        <f>IF($BE$3="４週",SUM(W36:AX36),IF($BE$3="暦月",SUM(W36:BA36),""))</f>
        <v>0</v>
      </c>
      <c r="BC36" s="315"/>
      <c r="BD36" s="316">
        <f>IF($BE$3="４週",BB36/4,IF($BE$3="暦月",(BB36/($BE$8/7)),""))</f>
        <v>0</v>
      </c>
      <c r="BE36" s="315"/>
      <c r="BF36" s="311"/>
      <c r="BG36" s="312"/>
      <c r="BH36" s="312"/>
      <c r="BI36" s="312"/>
      <c r="BJ36" s="313"/>
    </row>
    <row r="37" spans="2:62" ht="20.25" customHeight="1" x14ac:dyDescent="0.2">
      <c r="B37" s="317">
        <f>B35+1</f>
        <v>11</v>
      </c>
      <c r="C37" s="319"/>
      <c r="D37" s="320"/>
      <c r="E37" s="138"/>
      <c r="F37" s="139"/>
      <c r="G37" s="138"/>
      <c r="H37" s="139"/>
      <c r="I37" s="323"/>
      <c r="J37" s="324"/>
      <c r="K37" s="327"/>
      <c r="L37" s="328"/>
      <c r="M37" s="328"/>
      <c r="N37" s="320"/>
      <c r="O37" s="331"/>
      <c r="P37" s="332"/>
      <c r="Q37" s="332"/>
      <c r="R37" s="332"/>
      <c r="S37" s="333"/>
      <c r="T37" s="158" t="s">
        <v>150</v>
      </c>
      <c r="V37" s="159"/>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2"/>
      <c r="AU37" s="152"/>
      <c r="AV37" s="152"/>
      <c r="AW37" s="152"/>
      <c r="AX37" s="153"/>
      <c r="AY37" s="151"/>
      <c r="AZ37" s="152"/>
      <c r="BA37" s="154"/>
      <c r="BB37" s="334"/>
      <c r="BC37" s="335"/>
      <c r="BD37" s="347"/>
      <c r="BE37" s="348"/>
      <c r="BF37" s="349"/>
      <c r="BG37" s="350"/>
      <c r="BH37" s="350"/>
      <c r="BI37" s="350"/>
      <c r="BJ37" s="351"/>
    </row>
    <row r="38" spans="2:62" ht="20.25" customHeight="1" x14ac:dyDescent="0.2">
      <c r="B38" s="318"/>
      <c r="C38" s="321"/>
      <c r="D38" s="322"/>
      <c r="E38" s="138"/>
      <c r="F38" s="139">
        <f>C37</f>
        <v>0</v>
      </c>
      <c r="G38" s="138"/>
      <c r="H38" s="139">
        <f>I37</f>
        <v>0</v>
      </c>
      <c r="I38" s="325"/>
      <c r="J38" s="326"/>
      <c r="K38" s="329"/>
      <c r="L38" s="330"/>
      <c r="M38" s="330"/>
      <c r="N38" s="322"/>
      <c r="O38" s="331"/>
      <c r="P38" s="332"/>
      <c r="Q38" s="332"/>
      <c r="R38" s="332"/>
      <c r="S38" s="333"/>
      <c r="T38" s="155" t="s">
        <v>153</v>
      </c>
      <c r="U38" s="156"/>
      <c r="V38" s="157"/>
      <c r="W38" s="143" t="str">
        <f>IF(W37="","",VLOOKUP(W37,'別紙１-１　シフト記号表（従来型・ユニット型共通）'!$C$6:$L$47,10,FALSE))</f>
        <v/>
      </c>
      <c r="X38" s="144" t="str">
        <f>IF(X37="","",VLOOKUP(X37,'別紙１-１　シフト記号表（従来型・ユニット型共通）'!$C$6:$L$47,10,FALSE))</f>
        <v/>
      </c>
      <c r="Y38" s="144" t="str">
        <f>IF(Y37="","",VLOOKUP(Y37,'別紙１-１　シフト記号表（従来型・ユニット型共通）'!$C$6:$L$47,10,FALSE))</f>
        <v/>
      </c>
      <c r="Z38" s="144" t="str">
        <f>IF(Z37="","",VLOOKUP(Z37,'別紙１-１　シフト記号表（従来型・ユニット型共通）'!$C$6:$L$47,10,FALSE))</f>
        <v/>
      </c>
      <c r="AA38" s="144" t="str">
        <f>IF(AA37="","",VLOOKUP(AA37,'別紙１-１　シフト記号表（従来型・ユニット型共通）'!$C$6:$L$47,10,FALSE))</f>
        <v/>
      </c>
      <c r="AB38" s="144" t="str">
        <f>IF(AB37="","",VLOOKUP(AB37,'別紙１-１　シフト記号表（従来型・ユニット型共通）'!$C$6:$L$47,10,FALSE))</f>
        <v/>
      </c>
      <c r="AC38" s="145" t="str">
        <f>IF(AC37="","",VLOOKUP(AC37,'別紙１-１　シフト記号表（従来型・ユニット型共通）'!$C$6:$L$47,10,FALSE))</f>
        <v/>
      </c>
      <c r="AD38" s="143" t="str">
        <f>IF(AD37="","",VLOOKUP(AD37,'別紙１-１　シフト記号表（従来型・ユニット型共通）'!$C$6:$L$47,10,FALSE))</f>
        <v/>
      </c>
      <c r="AE38" s="144" t="str">
        <f>IF(AE37="","",VLOOKUP(AE37,'別紙１-１　シフト記号表（従来型・ユニット型共通）'!$C$6:$L$47,10,FALSE))</f>
        <v/>
      </c>
      <c r="AF38" s="144" t="str">
        <f>IF(AF37="","",VLOOKUP(AF37,'別紙１-１　シフト記号表（従来型・ユニット型共通）'!$C$6:$L$47,10,FALSE))</f>
        <v/>
      </c>
      <c r="AG38" s="144" t="str">
        <f>IF(AG37="","",VLOOKUP(AG37,'別紙１-１　シフト記号表（従来型・ユニット型共通）'!$C$6:$L$47,10,FALSE))</f>
        <v/>
      </c>
      <c r="AH38" s="144" t="str">
        <f>IF(AH37="","",VLOOKUP(AH37,'別紙１-１　シフト記号表（従来型・ユニット型共通）'!$C$6:$L$47,10,FALSE))</f>
        <v/>
      </c>
      <c r="AI38" s="144" t="str">
        <f>IF(AI37="","",VLOOKUP(AI37,'別紙１-１　シフト記号表（従来型・ユニット型共通）'!$C$6:$L$47,10,FALSE))</f>
        <v/>
      </c>
      <c r="AJ38" s="145" t="str">
        <f>IF(AJ37="","",VLOOKUP(AJ37,'別紙１-１　シフト記号表（従来型・ユニット型共通）'!$C$6:$L$47,10,FALSE))</f>
        <v/>
      </c>
      <c r="AK38" s="143" t="str">
        <f>IF(AK37="","",VLOOKUP(AK37,'別紙１-１　シフト記号表（従来型・ユニット型共通）'!$C$6:$L$47,10,FALSE))</f>
        <v/>
      </c>
      <c r="AL38" s="144" t="str">
        <f>IF(AL37="","",VLOOKUP(AL37,'別紙１-１　シフト記号表（従来型・ユニット型共通）'!$C$6:$L$47,10,FALSE))</f>
        <v/>
      </c>
      <c r="AM38" s="144" t="str">
        <f>IF(AM37="","",VLOOKUP(AM37,'別紙１-１　シフト記号表（従来型・ユニット型共通）'!$C$6:$L$47,10,FALSE))</f>
        <v/>
      </c>
      <c r="AN38" s="144" t="str">
        <f>IF(AN37="","",VLOOKUP(AN37,'別紙１-１　シフト記号表（従来型・ユニット型共通）'!$C$6:$L$47,10,FALSE))</f>
        <v/>
      </c>
      <c r="AO38" s="144" t="str">
        <f>IF(AO37="","",VLOOKUP(AO37,'別紙１-１　シフト記号表（従来型・ユニット型共通）'!$C$6:$L$47,10,FALSE))</f>
        <v/>
      </c>
      <c r="AP38" s="144" t="str">
        <f>IF(AP37="","",VLOOKUP(AP37,'別紙１-１　シフト記号表（従来型・ユニット型共通）'!$C$6:$L$47,10,FALSE))</f>
        <v/>
      </c>
      <c r="AQ38" s="145" t="str">
        <f>IF(AQ37="","",VLOOKUP(AQ37,'別紙１-１　シフト記号表（従来型・ユニット型共通）'!$C$6:$L$47,10,FALSE))</f>
        <v/>
      </c>
      <c r="AR38" s="143" t="str">
        <f>IF(AR37="","",VLOOKUP(AR37,'別紙１-１　シフト記号表（従来型・ユニット型共通）'!$C$6:$L$47,10,FALSE))</f>
        <v/>
      </c>
      <c r="AS38" s="144" t="str">
        <f>IF(AS37="","",VLOOKUP(AS37,'別紙１-１　シフト記号表（従来型・ユニット型共通）'!$C$6:$L$47,10,FALSE))</f>
        <v/>
      </c>
      <c r="AT38" s="144" t="str">
        <f>IF(AT37="","",VLOOKUP(AT37,'別紙１-１　シフト記号表（従来型・ユニット型共通）'!$C$6:$L$47,10,FALSE))</f>
        <v/>
      </c>
      <c r="AU38" s="144" t="str">
        <f>IF(AU37="","",VLOOKUP(AU37,'別紙１-１　シフト記号表（従来型・ユニット型共通）'!$C$6:$L$47,10,FALSE))</f>
        <v/>
      </c>
      <c r="AV38" s="144" t="str">
        <f>IF(AV37="","",VLOOKUP(AV37,'別紙１-１　シフト記号表（従来型・ユニット型共通）'!$C$6:$L$47,10,FALSE))</f>
        <v/>
      </c>
      <c r="AW38" s="144" t="str">
        <f>IF(AW37="","",VLOOKUP(AW37,'別紙１-１　シフト記号表（従来型・ユニット型共通）'!$C$6:$L$47,10,FALSE))</f>
        <v/>
      </c>
      <c r="AX38" s="145" t="str">
        <f>IF(AX37="","",VLOOKUP(AX37,'別紙１-１　シフト記号表（従来型・ユニット型共通）'!$C$6:$L$47,10,FALSE))</f>
        <v/>
      </c>
      <c r="AY38" s="143" t="str">
        <f>IF(AY37="","",VLOOKUP(AY37,'別紙１-１　シフト記号表（従来型・ユニット型共通）'!$C$6:$L$47,10,FALSE))</f>
        <v/>
      </c>
      <c r="AZ38" s="144" t="str">
        <f>IF(AZ37="","",VLOOKUP(AZ37,'別紙１-１　シフト記号表（従来型・ユニット型共通）'!$C$6:$L$47,10,FALSE))</f>
        <v/>
      </c>
      <c r="BA38" s="144" t="str">
        <f>IF(BA37="","",VLOOKUP(BA37,'別紙１-１　シフト記号表（従来型・ユニット型共通）'!$C$6:$L$47,10,FALSE))</f>
        <v/>
      </c>
      <c r="BB38" s="314">
        <f>IF($BE$3="４週",SUM(W38:AX38),IF($BE$3="暦月",SUM(W38:BA38),""))</f>
        <v>0</v>
      </c>
      <c r="BC38" s="315"/>
      <c r="BD38" s="316">
        <f>IF($BE$3="４週",BB38/4,IF($BE$3="暦月",(BB38/($BE$8/7)),""))</f>
        <v>0</v>
      </c>
      <c r="BE38" s="315"/>
      <c r="BF38" s="311"/>
      <c r="BG38" s="312"/>
      <c r="BH38" s="312"/>
      <c r="BI38" s="312"/>
      <c r="BJ38" s="313"/>
    </row>
    <row r="39" spans="2:62" ht="20.25" customHeight="1" x14ac:dyDescent="0.2">
      <c r="B39" s="317">
        <f>B37+1</f>
        <v>12</v>
      </c>
      <c r="C39" s="319"/>
      <c r="D39" s="320"/>
      <c r="E39" s="138"/>
      <c r="F39" s="139"/>
      <c r="G39" s="138"/>
      <c r="H39" s="139"/>
      <c r="I39" s="323"/>
      <c r="J39" s="324"/>
      <c r="K39" s="327"/>
      <c r="L39" s="328"/>
      <c r="M39" s="328"/>
      <c r="N39" s="320"/>
      <c r="O39" s="331"/>
      <c r="P39" s="332"/>
      <c r="Q39" s="332"/>
      <c r="R39" s="332"/>
      <c r="S39" s="333"/>
      <c r="T39" s="158" t="s">
        <v>150</v>
      </c>
      <c r="V39" s="159"/>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2"/>
      <c r="AU39" s="152"/>
      <c r="AV39" s="152"/>
      <c r="AW39" s="152"/>
      <c r="AX39" s="153"/>
      <c r="AY39" s="151"/>
      <c r="AZ39" s="152"/>
      <c r="BA39" s="154"/>
      <c r="BB39" s="334"/>
      <c r="BC39" s="335"/>
      <c r="BD39" s="347"/>
      <c r="BE39" s="348"/>
      <c r="BF39" s="349"/>
      <c r="BG39" s="350"/>
      <c r="BH39" s="350"/>
      <c r="BI39" s="350"/>
      <c r="BJ39" s="351"/>
    </row>
    <row r="40" spans="2:62" ht="20.25" customHeight="1" x14ac:dyDescent="0.2">
      <c r="B40" s="318"/>
      <c r="C40" s="321"/>
      <c r="D40" s="322"/>
      <c r="E40" s="138"/>
      <c r="F40" s="139">
        <f>C39</f>
        <v>0</v>
      </c>
      <c r="G40" s="138"/>
      <c r="H40" s="139">
        <f>I39</f>
        <v>0</v>
      </c>
      <c r="I40" s="325"/>
      <c r="J40" s="326"/>
      <c r="K40" s="329"/>
      <c r="L40" s="330"/>
      <c r="M40" s="330"/>
      <c r="N40" s="322"/>
      <c r="O40" s="331"/>
      <c r="P40" s="332"/>
      <c r="Q40" s="332"/>
      <c r="R40" s="332"/>
      <c r="S40" s="333"/>
      <c r="T40" s="155" t="s">
        <v>153</v>
      </c>
      <c r="U40" s="156"/>
      <c r="V40" s="157"/>
      <c r="W40" s="143" t="str">
        <f>IF(W39="","",VLOOKUP(W39,'別紙１-１　シフト記号表（従来型・ユニット型共通）'!$C$6:$L$47,10,FALSE))</f>
        <v/>
      </c>
      <c r="X40" s="144" t="str">
        <f>IF(X39="","",VLOOKUP(X39,'別紙１-１　シフト記号表（従来型・ユニット型共通）'!$C$6:$L$47,10,FALSE))</f>
        <v/>
      </c>
      <c r="Y40" s="144" t="str">
        <f>IF(Y39="","",VLOOKUP(Y39,'別紙１-１　シフト記号表（従来型・ユニット型共通）'!$C$6:$L$47,10,FALSE))</f>
        <v/>
      </c>
      <c r="Z40" s="144" t="str">
        <f>IF(Z39="","",VLOOKUP(Z39,'別紙１-１　シフト記号表（従来型・ユニット型共通）'!$C$6:$L$47,10,FALSE))</f>
        <v/>
      </c>
      <c r="AA40" s="144" t="str">
        <f>IF(AA39="","",VLOOKUP(AA39,'別紙１-１　シフト記号表（従来型・ユニット型共通）'!$C$6:$L$47,10,FALSE))</f>
        <v/>
      </c>
      <c r="AB40" s="144" t="str">
        <f>IF(AB39="","",VLOOKUP(AB39,'別紙１-１　シフト記号表（従来型・ユニット型共通）'!$C$6:$L$47,10,FALSE))</f>
        <v/>
      </c>
      <c r="AC40" s="145" t="str">
        <f>IF(AC39="","",VLOOKUP(AC39,'別紙１-１　シフト記号表（従来型・ユニット型共通）'!$C$6:$L$47,10,FALSE))</f>
        <v/>
      </c>
      <c r="AD40" s="143" t="str">
        <f>IF(AD39="","",VLOOKUP(AD39,'別紙１-１　シフト記号表（従来型・ユニット型共通）'!$C$6:$L$47,10,FALSE))</f>
        <v/>
      </c>
      <c r="AE40" s="144" t="str">
        <f>IF(AE39="","",VLOOKUP(AE39,'別紙１-１　シフト記号表（従来型・ユニット型共通）'!$C$6:$L$47,10,FALSE))</f>
        <v/>
      </c>
      <c r="AF40" s="144" t="str">
        <f>IF(AF39="","",VLOOKUP(AF39,'別紙１-１　シフト記号表（従来型・ユニット型共通）'!$C$6:$L$47,10,FALSE))</f>
        <v/>
      </c>
      <c r="AG40" s="144" t="str">
        <f>IF(AG39="","",VLOOKUP(AG39,'別紙１-１　シフト記号表（従来型・ユニット型共通）'!$C$6:$L$47,10,FALSE))</f>
        <v/>
      </c>
      <c r="AH40" s="144" t="str">
        <f>IF(AH39="","",VLOOKUP(AH39,'別紙１-１　シフト記号表（従来型・ユニット型共通）'!$C$6:$L$47,10,FALSE))</f>
        <v/>
      </c>
      <c r="AI40" s="144" t="str">
        <f>IF(AI39="","",VLOOKUP(AI39,'別紙１-１　シフト記号表（従来型・ユニット型共通）'!$C$6:$L$47,10,FALSE))</f>
        <v/>
      </c>
      <c r="AJ40" s="145" t="str">
        <f>IF(AJ39="","",VLOOKUP(AJ39,'別紙１-１　シフト記号表（従来型・ユニット型共通）'!$C$6:$L$47,10,FALSE))</f>
        <v/>
      </c>
      <c r="AK40" s="143" t="str">
        <f>IF(AK39="","",VLOOKUP(AK39,'別紙１-１　シフト記号表（従来型・ユニット型共通）'!$C$6:$L$47,10,FALSE))</f>
        <v/>
      </c>
      <c r="AL40" s="144" t="str">
        <f>IF(AL39="","",VLOOKUP(AL39,'別紙１-１　シフト記号表（従来型・ユニット型共通）'!$C$6:$L$47,10,FALSE))</f>
        <v/>
      </c>
      <c r="AM40" s="144" t="str">
        <f>IF(AM39="","",VLOOKUP(AM39,'別紙１-１　シフト記号表（従来型・ユニット型共通）'!$C$6:$L$47,10,FALSE))</f>
        <v/>
      </c>
      <c r="AN40" s="144" t="str">
        <f>IF(AN39="","",VLOOKUP(AN39,'別紙１-１　シフト記号表（従来型・ユニット型共通）'!$C$6:$L$47,10,FALSE))</f>
        <v/>
      </c>
      <c r="AO40" s="144" t="str">
        <f>IF(AO39="","",VLOOKUP(AO39,'別紙１-１　シフト記号表（従来型・ユニット型共通）'!$C$6:$L$47,10,FALSE))</f>
        <v/>
      </c>
      <c r="AP40" s="144" t="str">
        <f>IF(AP39="","",VLOOKUP(AP39,'別紙１-１　シフト記号表（従来型・ユニット型共通）'!$C$6:$L$47,10,FALSE))</f>
        <v/>
      </c>
      <c r="AQ40" s="145" t="str">
        <f>IF(AQ39="","",VLOOKUP(AQ39,'別紙１-１　シフト記号表（従来型・ユニット型共通）'!$C$6:$L$47,10,FALSE))</f>
        <v/>
      </c>
      <c r="AR40" s="143" t="str">
        <f>IF(AR39="","",VLOOKUP(AR39,'別紙１-１　シフト記号表（従来型・ユニット型共通）'!$C$6:$L$47,10,FALSE))</f>
        <v/>
      </c>
      <c r="AS40" s="144" t="str">
        <f>IF(AS39="","",VLOOKUP(AS39,'別紙１-１　シフト記号表（従来型・ユニット型共通）'!$C$6:$L$47,10,FALSE))</f>
        <v/>
      </c>
      <c r="AT40" s="144" t="str">
        <f>IF(AT39="","",VLOOKUP(AT39,'別紙１-１　シフト記号表（従来型・ユニット型共通）'!$C$6:$L$47,10,FALSE))</f>
        <v/>
      </c>
      <c r="AU40" s="144" t="str">
        <f>IF(AU39="","",VLOOKUP(AU39,'別紙１-１　シフト記号表（従来型・ユニット型共通）'!$C$6:$L$47,10,FALSE))</f>
        <v/>
      </c>
      <c r="AV40" s="144" t="str">
        <f>IF(AV39="","",VLOOKUP(AV39,'別紙１-１　シフト記号表（従来型・ユニット型共通）'!$C$6:$L$47,10,FALSE))</f>
        <v/>
      </c>
      <c r="AW40" s="144" t="str">
        <f>IF(AW39="","",VLOOKUP(AW39,'別紙１-１　シフト記号表（従来型・ユニット型共通）'!$C$6:$L$47,10,FALSE))</f>
        <v/>
      </c>
      <c r="AX40" s="145" t="str">
        <f>IF(AX39="","",VLOOKUP(AX39,'別紙１-１　シフト記号表（従来型・ユニット型共通）'!$C$6:$L$47,10,FALSE))</f>
        <v/>
      </c>
      <c r="AY40" s="143" t="str">
        <f>IF(AY39="","",VLOOKUP(AY39,'別紙１-１　シフト記号表（従来型・ユニット型共通）'!$C$6:$L$47,10,FALSE))</f>
        <v/>
      </c>
      <c r="AZ40" s="144" t="str">
        <f>IF(AZ39="","",VLOOKUP(AZ39,'別紙１-１　シフト記号表（従来型・ユニット型共通）'!$C$6:$L$47,10,FALSE))</f>
        <v/>
      </c>
      <c r="BA40" s="144" t="str">
        <f>IF(BA39="","",VLOOKUP(BA39,'別紙１-１　シフト記号表（従来型・ユニット型共通）'!$C$6:$L$47,10,FALSE))</f>
        <v/>
      </c>
      <c r="BB40" s="314">
        <f>IF($BE$3="４週",SUM(W40:AX40),IF($BE$3="暦月",SUM(W40:BA40),""))</f>
        <v>0</v>
      </c>
      <c r="BC40" s="315"/>
      <c r="BD40" s="316">
        <f>IF($BE$3="４週",BB40/4,IF($BE$3="暦月",(BB40/($BE$8/7)),""))</f>
        <v>0</v>
      </c>
      <c r="BE40" s="315"/>
      <c r="BF40" s="311"/>
      <c r="BG40" s="312"/>
      <c r="BH40" s="312"/>
      <c r="BI40" s="312"/>
      <c r="BJ40" s="313"/>
    </row>
    <row r="41" spans="2:62" ht="20.25" customHeight="1" x14ac:dyDescent="0.2">
      <c r="B41" s="317">
        <f>B39+1</f>
        <v>13</v>
      </c>
      <c r="C41" s="319"/>
      <c r="D41" s="320"/>
      <c r="E41" s="138"/>
      <c r="F41" s="139"/>
      <c r="G41" s="138"/>
      <c r="H41" s="139"/>
      <c r="I41" s="323"/>
      <c r="J41" s="324"/>
      <c r="K41" s="327"/>
      <c r="L41" s="328"/>
      <c r="M41" s="328"/>
      <c r="N41" s="320"/>
      <c r="O41" s="331"/>
      <c r="P41" s="332"/>
      <c r="Q41" s="332"/>
      <c r="R41" s="332"/>
      <c r="S41" s="333"/>
      <c r="T41" s="158" t="s">
        <v>150</v>
      </c>
      <c r="V41" s="159"/>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2"/>
      <c r="AU41" s="152"/>
      <c r="AV41" s="152"/>
      <c r="AW41" s="152"/>
      <c r="AX41" s="153"/>
      <c r="AY41" s="151"/>
      <c r="AZ41" s="152"/>
      <c r="BA41" s="154"/>
      <c r="BB41" s="334"/>
      <c r="BC41" s="335"/>
      <c r="BD41" s="347"/>
      <c r="BE41" s="348"/>
      <c r="BF41" s="349"/>
      <c r="BG41" s="350"/>
      <c r="BH41" s="350"/>
      <c r="BI41" s="350"/>
      <c r="BJ41" s="351"/>
    </row>
    <row r="42" spans="2:62" ht="20.25" customHeight="1" x14ac:dyDescent="0.2">
      <c r="B42" s="318"/>
      <c r="C42" s="321"/>
      <c r="D42" s="322"/>
      <c r="E42" s="138"/>
      <c r="F42" s="139">
        <f>C41</f>
        <v>0</v>
      </c>
      <c r="G42" s="138"/>
      <c r="H42" s="139">
        <f>I41</f>
        <v>0</v>
      </c>
      <c r="I42" s="325"/>
      <c r="J42" s="326"/>
      <c r="K42" s="329"/>
      <c r="L42" s="330"/>
      <c r="M42" s="330"/>
      <c r="N42" s="322"/>
      <c r="O42" s="331"/>
      <c r="P42" s="332"/>
      <c r="Q42" s="332"/>
      <c r="R42" s="332"/>
      <c r="S42" s="333"/>
      <c r="T42" s="155" t="s">
        <v>153</v>
      </c>
      <c r="U42" s="156"/>
      <c r="V42" s="157"/>
      <c r="W42" s="143" t="str">
        <f>IF(W41="","",VLOOKUP(W41,'別紙１-１　シフト記号表（従来型・ユニット型共通）'!$C$6:$L$47,10,FALSE))</f>
        <v/>
      </c>
      <c r="X42" s="144" t="str">
        <f>IF(X41="","",VLOOKUP(X41,'別紙１-１　シフト記号表（従来型・ユニット型共通）'!$C$6:$L$47,10,FALSE))</f>
        <v/>
      </c>
      <c r="Y42" s="144" t="str">
        <f>IF(Y41="","",VLOOKUP(Y41,'別紙１-１　シフト記号表（従来型・ユニット型共通）'!$C$6:$L$47,10,FALSE))</f>
        <v/>
      </c>
      <c r="Z42" s="144" t="str">
        <f>IF(Z41="","",VLOOKUP(Z41,'別紙１-１　シフト記号表（従来型・ユニット型共通）'!$C$6:$L$47,10,FALSE))</f>
        <v/>
      </c>
      <c r="AA42" s="144" t="str">
        <f>IF(AA41="","",VLOOKUP(AA41,'別紙１-１　シフト記号表（従来型・ユニット型共通）'!$C$6:$L$47,10,FALSE))</f>
        <v/>
      </c>
      <c r="AB42" s="144" t="str">
        <f>IF(AB41="","",VLOOKUP(AB41,'別紙１-１　シフト記号表（従来型・ユニット型共通）'!$C$6:$L$47,10,FALSE))</f>
        <v/>
      </c>
      <c r="AC42" s="145" t="str">
        <f>IF(AC41="","",VLOOKUP(AC41,'別紙１-１　シフト記号表（従来型・ユニット型共通）'!$C$6:$L$47,10,FALSE))</f>
        <v/>
      </c>
      <c r="AD42" s="143" t="str">
        <f>IF(AD41="","",VLOOKUP(AD41,'別紙１-１　シフト記号表（従来型・ユニット型共通）'!$C$6:$L$47,10,FALSE))</f>
        <v/>
      </c>
      <c r="AE42" s="144" t="str">
        <f>IF(AE41="","",VLOOKUP(AE41,'別紙１-１　シフト記号表（従来型・ユニット型共通）'!$C$6:$L$47,10,FALSE))</f>
        <v/>
      </c>
      <c r="AF42" s="144" t="str">
        <f>IF(AF41="","",VLOOKUP(AF41,'別紙１-１　シフト記号表（従来型・ユニット型共通）'!$C$6:$L$47,10,FALSE))</f>
        <v/>
      </c>
      <c r="AG42" s="144" t="str">
        <f>IF(AG41="","",VLOOKUP(AG41,'別紙１-１　シフト記号表（従来型・ユニット型共通）'!$C$6:$L$47,10,FALSE))</f>
        <v/>
      </c>
      <c r="AH42" s="144" t="str">
        <f>IF(AH41="","",VLOOKUP(AH41,'別紙１-１　シフト記号表（従来型・ユニット型共通）'!$C$6:$L$47,10,FALSE))</f>
        <v/>
      </c>
      <c r="AI42" s="144" t="str">
        <f>IF(AI41="","",VLOOKUP(AI41,'別紙１-１　シフト記号表（従来型・ユニット型共通）'!$C$6:$L$47,10,FALSE))</f>
        <v/>
      </c>
      <c r="AJ42" s="145" t="str">
        <f>IF(AJ41="","",VLOOKUP(AJ41,'別紙１-１　シフト記号表（従来型・ユニット型共通）'!$C$6:$L$47,10,FALSE))</f>
        <v/>
      </c>
      <c r="AK42" s="143" t="str">
        <f>IF(AK41="","",VLOOKUP(AK41,'別紙１-１　シフト記号表（従来型・ユニット型共通）'!$C$6:$L$47,10,FALSE))</f>
        <v/>
      </c>
      <c r="AL42" s="144" t="str">
        <f>IF(AL41="","",VLOOKUP(AL41,'別紙１-１　シフト記号表（従来型・ユニット型共通）'!$C$6:$L$47,10,FALSE))</f>
        <v/>
      </c>
      <c r="AM42" s="144" t="str">
        <f>IF(AM41="","",VLOOKUP(AM41,'別紙１-１　シフト記号表（従来型・ユニット型共通）'!$C$6:$L$47,10,FALSE))</f>
        <v/>
      </c>
      <c r="AN42" s="144" t="str">
        <f>IF(AN41="","",VLOOKUP(AN41,'別紙１-１　シフト記号表（従来型・ユニット型共通）'!$C$6:$L$47,10,FALSE))</f>
        <v/>
      </c>
      <c r="AO42" s="144" t="str">
        <f>IF(AO41="","",VLOOKUP(AO41,'別紙１-１　シフト記号表（従来型・ユニット型共通）'!$C$6:$L$47,10,FALSE))</f>
        <v/>
      </c>
      <c r="AP42" s="144" t="str">
        <f>IF(AP41="","",VLOOKUP(AP41,'別紙１-１　シフト記号表（従来型・ユニット型共通）'!$C$6:$L$47,10,FALSE))</f>
        <v/>
      </c>
      <c r="AQ42" s="145" t="str">
        <f>IF(AQ41="","",VLOOKUP(AQ41,'別紙１-１　シフト記号表（従来型・ユニット型共通）'!$C$6:$L$47,10,FALSE))</f>
        <v/>
      </c>
      <c r="AR42" s="143" t="str">
        <f>IF(AR41="","",VLOOKUP(AR41,'別紙１-１　シフト記号表（従来型・ユニット型共通）'!$C$6:$L$47,10,FALSE))</f>
        <v/>
      </c>
      <c r="AS42" s="144" t="str">
        <f>IF(AS41="","",VLOOKUP(AS41,'別紙１-１　シフト記号表（従来型・ユニット型共通）'!$C$6:$L$47,10,FALSE))</f>
        <v/>
      </c>
      <c r="AT42" s="144" t="str">
        <f>IF(AT41="","",VLOOKUP(AT41,'別紙１-１　シフト記号表（従来型・ユニット型共通）'!$C$6:$L$47,10,FALSE))</f>
        <v/>
      </c>
      <c r="AU42" s="144" t="str">
        <f>IF(AU41="","",VLOOKUP(AU41,'別紙１-１　シフト記号表（従来型・ユニット型共通）'!$C$6:$L$47,10,FALSE))</f>
        <v/>
      </c>
      <c r="AV42" s="144" t="str">
        <f>IF(AV41="","",VLOOKUP(AV41,'別紙１-１　シフト記号表（従来型・ユニット型共通）'!$C$6:$L$47,10,FALSE))</f>
        <v/>
      </c>
      <c r="AW42" s="144" t="str">
        <f>IF(AW41="","",VLOOKUP(AW41,'別紙１-１　シフト記号表（従来型・ユニット型共通）'!$C$6:$L$47,10,FALSE))</f>
        <v/>
      </c>
      <c r="AX42" s="145" t="str">
        <f>IF(AX41="","",VLOOKUP(AX41,'別紙１-１　シフト記号表（従来型・ユニット型共通）'!$C$6:$L$47,10,FALSE))</f>
        <v/>
      </c>
      <c r="AY42" s="143" t="str">
        <f>IF(AY41="","",VLOOKUP(AY41,'別紙１-１　シフト記号表（従来型・ユニット型共通）'!$C$6:$L$47,10,FALSE))</f>
        <v/>
      </c>
      <c r="AZ42" s="144" t="str">
        <f>IF(AZ41="","",VLOOKUP(AZ41,'別紙１-１　シフト記号表（従来型・ユニット型共通）'!$C$6:$L$47,10,FALSE))</f>
        <v/>
      </c>
      <c r="BA42" s="144" t="str">
        <f>IF(BA41="","",VLOOKUP(BA41,'別紙１-１　シフト記号表（従来型・ユニット型共通）'!$C$6:$L$47,10,FALSE))</f>
        <v/>
      </c>
      <c r="BB42" s="314">
        <f>IF($BE$3="４週",SUM(W42:AX42),IF($BE$3="暦月",SUM(W42:BA42),""))</f>
        <v>0</v>
      </c>
      <c r="BC42" s="315"/>
      <c r="BD42" s="316">
        <f>IF($BE$3="４週",BB42/4,IF($BE$3="暦月",(BB42/($BE$8/7)),""))</f>
        <v>0</v>
      </c>
      <c r="BE42" s="315"/>
      <c r="BF42" s="311"/>
      <c r="BG42" s="312"/>
      <c r="BH42" s="312"/>
      <c r="BI42" s="312"/>
      <c r="BJ42" s="313"/>
    </row>
    <row r="43" spans="2:62" ht="20.25" customHeight="1" x14ac:dyDescent="0.2">
      <c r="B43" s="317">
        <f>B41+1</f>
        <v>14</v>
      </c>
      <c r="C43" s="319"/>
      <c r="D43" s="320"/>
      <c r="E43" s="138"/>
      <c r="F43" s="139"/>
      <c r="G43" s="138"/>
      <c r="H43" s="139"/>
      <c r="I43" s="323"/>
      <c r="J43" s="324"/>
      <c r="K43" s="327"/>
      <c r="L43" s="328"/>
      <c r="M43" s="328"/>
      <c r="N43" s="320"/>
      <c r="O43" s="331"/>
      <c r="P43" s="332"/>
      <c r="Q43" s="332"/>
      <c r="R43" s="332"/>
      <c r="S43" s="333"/>
      <c r="T43" s="158" t="s">
        <v>150</v>
      </c>
      <c r="V43" s="159"/>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2"/>
      <c r="AU43" s="152"/>
      <c r="AV43" s="152"/>
      <c r="AW43" s="152"/>
      <c r="AX43" s="153"/>
      <c r="AY43" s="151"/>
      <c r="AZ43" s="152"/>
      <c r="BA43" s="154"/>
      <c r="BB43" s="334"/>
      <c r="BC43" s="335"/>
      <c r="BD43" s="347"/>
      <c r="BE43" s="348"/>
      <c r="BF43" s="349"/>
      <c r="BG43" s="350"/>
      <c r="BH43" s="350"/>
      <c r="BI43" s="350"/>
      <c r="BJ43" s="351"/>
    </row>
    <row r="44" spans="2:62" ht="20.25" customHeight="1" x14ac:dyDescent="0.2">
      <c r="B44" s="318"/>
      <c r="C44" s="321"/>
      <c r="D44" s="322"/>
      <c r="E44" s="138"/>
      <c r="F44" s="139">
        <f>C43</f>
        <v>0</v>
      </c>
      <c r="G44" s="138"/>
      <c r="H44" s="139">
        <f>I43</f>
        <v>0</v>
      </c>
      <c r="I44" s="325"/>
      <c r="J44" s="326"/>
      <c r="K44" s="329"/>
      <c r="L44" s="330"/>
      <c r="M44" s="330"/>
      <c r="N44" s="322"/>
      <c r="O44" s="331"/>
      <c r="P44" s="332"/>
      <c r="Q44" s="332"/>
      <c r="R44" s="332"/>
      <c r="S44" s="333"/>
      <c r="T44" s="155" t="s">
        <v>153</v>
      </c>
      <c r="U44" s="156"/>
      <c r="V44" s="157"/>
      <c r="W44" s="143" t="str">
        <f>IF(W43="","",VLOOKUP(W43,'別紙１-１　シフト記号表（従来型・ユニット型共通）'!$C$6:$L$47,10,FALSE))</f>
        <v/>
      </c>
      <c r="X44" s="144" t="str">
        <f>IF(X43="","",VLOOKUP(X43,'別紙１-１　シフト記号表（従来型・ユニット型共通）'!$C$6:$L$47,10,FALSE))</f>
        <v/>
      </c>
      <c r="Y44" s="144" t="str">
        <f>IF(Y43="","",VLOOKUP(Y43,'別紙１-１　シフト記号表（従来型・ユニット型共通）'!$C$6:$L$47,10,FALSE))</f>
        <v/>
      </c>
      <c r="Z44" s="144" t="str">
        <f>IF(Z43="","",VLOOKUP(Z43,'別紙１-１　シフト記号表（従来型・ユニット型共通）'!$C$6:$L$47,10,FALSE))</f>
        <v/>
      </c>
      <c r="AA44" s="144" t="str">
        <f>IF(AA43="","",VLOOKUP(AA43,'別紙１-１　シフト記号表（従来型・ユニット型共通）'!$C$6:$L$47,10,FALSE))</f>
        <v/>
      </c>
      <c r="AB44" s="144" t="str">
        <f>IF(AB43="","",VLOOKUP(AB43,'別紙１-１　シフト記号表（従来型・ユニット型共通）'!$C$6:$L$47,10,FALSE))</f>
        <v/>
      </c>
      <c r="AC44" s="145" t="str">
        <f>IF(AC43="","",VLOOKUP(AC43,'別紙１-１　シフト記号表（従来型・ユニット型共通）'!$C$6:$L$47,10,FALSE))</f>
        <v/>
      </c>
      <c r="AD44" s="143" t="str">
        <f>IF(AD43="","",VLOOKUP(AD43,'別紙１-１　シフト記号表（従来型・ユニット型共通）'!$C$6:$L$47,10,FALSE))</f>
        <v/>
      </c>
      <c r="AE44" s="144" t="str">
        <f>IF(AE43="","",VLOOKUP(AE43,'別紙１-１　シフト記号表（従来型・ユニット型共通）'!$C$6:$L$47,10,FALSE))</f>
        <v/>
      </c>
      <c r="AF44" s="144" t="str">
        <f>IF(AF43="","",VLOOKUP(AF43,'別紙１-１　シフト記号表（従来型・ユニット型共通）'!$C$6:$L$47,10,FALSE))</f>
        <v/>
      </c>
      <c r="AG44" s="144" t="str">
        <f>IF(AG43="","",VLOOKUP(AG43,'別紙１-１　シフト記号表（従来型・ユニット型共通）'!$C$6:$L$47,10,FALSE))</f>
        <v/>
      </c>
      <c r="AH44" s="144" t="str">
        <f>IF(AH43="","",VLOOKUP(AH43,'別紙１-１　シフト記号表（従来型・ユニット型共通）'!$C$6:$L$47,10,FALSE))</f>
        <v/>
      </c>
      <c r="AI44" s="144" t="str">
        <f>IF(AI43="","",VLOOKUP(AI43,'別紙１-１　シフト記号表（従来型・ユニット型共通）'!$C$6:$L$47,10,FALSE))</f>
        <v/>
      </c>
      <c r="AJ44" s="145" t="str">
        <f>IF(AJ43="","",VLOOKUP(AJ43,'別紙１-１　シフト記号表（従来型・ユニット型共通）'!$C$6:$L$47,10,FALSE))</f>
        <v/>
      </c>
      <c r="AK44" s="143" t="str">
        <f>IF(AK43="","",VLOOKUP(AK43,'別紙１-１　シフト記号表（従来型・ユニット型共通）'!$C$6:$L$47,10,FALSE))</f>
        <v/>
      </c>
      <c r="AL44" s="144" t="str">
        <f>IF(AL43="","",VLOOKUP(AL43,'別紙１-１　シフト記号表（従来型・ユニット型共通）'!$C$6:$L$47,10,FALSE))</f>
        <v/>
      </c>
      <c r="AM44" s="144" t="str">
        <f>IF(AM43="","",VLOOKUP(AM43,'別紙１-１　シフト記号表（従来型・ユニット型共通）'!$C$6:$L$47,10,FALSE))</f>
        <v/>
      </c>
      <c r="AN44" s="144" t="str">
        <f>IF(AN43="","",VLOOKUP(AN43,'別紙１-１　シフト記号表（従来型・ユニット型共通）'!$C$6:$L$47,10,FALSE))</f>
        <v/>
      </c>
      <c r="AO44" s="144" t="str">
        <f>IF(AO43="","",VLOOKUP(AO43,'別紙１-１　シフト記号表（従来型・ユニット型共通）'!$C$6:$L$47,10,FALSE))</f>
        <v/>
      </c>
      <c r="AP44" s="144" t="str">
        <f>IF(AP43="","",VLOOKUP(AP43,'別紙１-１　シフト記号表（従来型・ユニット型共通）'!$C$6:$L$47,10,FALSE))</f>
        <v/>
      </c>
      <c r="AQ44" s="145" t="str">
        <f>IF(AQ43="","",VLOOKUP(AQ43,'別紙１-１　シフト記号表（従来型・ユニット型共通）'!$C$6:$L$47,10,FALSE))</f>
        <v/>
      </c>
      <c r="AR44" s="143" t="str">
        <f>IF(AR43="","",VLOOKUP(AR43,'別紙１-１　シフト記号表（従来型・ユニット型共通）'!$C$6:$L$47,10,FALSE))</f>
        <v/>
      </c>
      <c r="AS44" s="144" t="str">
        <f>IF(AS43="","",VLOOKUP(AS43,'別紙１-１　シフト記号表（従来型・ユニット型共通）'!$C$6:$L$47,10,FALSE))</f>
        <v/>
      </c>
      <c r="AT44" s="144" t="str">
        <f>IF(AT43="","",VLOOKUP(AT43,'別紙１-１　シフト記号表（従来型・ユニット型共通）'!$C$6:$L$47,10,FALSE))</f>
        <v/>
      </c>
      <c r="AU44" s="144" t="str">
        <f>IF(AU43="","",VLOOKUP(AU43,'別紙１-１　シフト記号表（従来型・ユニット型共通）'!$C$6:$L$47,10,FALSE))</f>
        <v/>
      </c>
      <c r="AV44" s="144" t="str">
        <f>IF(AV43="","",VLOOKUP(AV43,'別紙１-１　シフト記号表（従来型・ユニット型共通）'!$C$6:$L$47,10,FALSE))</f>
        <v/>
      </c>
      <c r="AW44" s="144" t="str">
        <f>IF(AW43="","",VLOOKUP(AW43,'別紙１-１　シフト記号表（従来型・ユニット型共通）'!$C$6:$L$47,10,FALSE))</f>
        <v/>
      </c>
      <c r="AX44" s="145" t="str">
        <f>IF(AX43="","",VLOOKUP(AX43,'別紙１-１　シフト記号表（従来型・ユニット型共通）'!$C$6:$L$47,10,FALSE))</f>
        <v/>
      </c>
      <c r="AY44" s="143" t="str">
        <f>IF(AY43="","",VLOOKUP(AY43,'別紙１-１　シフト記号表（従来型・ユニット型共通）'!$C$6:$L$47,10,FALSE))</f>
        <v/>
      </c>
      <c r="AZ44" s="144" t="str">
        <f>IF(AZ43="","",VLOOKUP(AZ43,'別紙１-１　シフト記号表（従来型・ユニット型共通）'!$C$6:$L$47,10,FALSE))</f>
        <v/>
      </c>
      <c r="BA44" s="144" t="str">
        <f>IF(BA43="","",VLOOKUP(BA43,'別紙１-１　シフト記号表（従来型・ユニット型共通）'!$C$6:$L$47,10,FALSE))</f>
        <v/>
      </c>
      <c r="BB44" s="314">
        <f>IF($BE$3="４週",SUM(W44:AX44),IF($BE$3="暦月",SUM(W44:BA44),""))</f>
        <v>0</v>
      </c>
      <c r="BC44" s="315"/>
      <c r="BD44" s="316">
        <f>IF($BE$3="４週",BB44/4,IF($BE$3="暦月",(BB44/($BE$8/7)),""))</f>
        <v>0</v>
      </c>
      <c r="BE44" s="315"/>
      <c r="BF44" s="311"/>
      <c r="BG44" s="312"/>
      <c r="BH44" s="312"/>
      <c r="BI44" s="312"/>
      <c r="BJ44" s="313"/>
    </row>
    <row r="45" spans="2:62" ht="20.25" customHeight="1" x14ac:dyDescent="0.2">
      <c r="B45" s="317">
        <f>B43+1</f>
        <v>15</v>
      </c>
      <c r="C45" s="319"/>
      <c r="D45" s="320"/>
      <c r="E45" s="138"/>
      <c r="F45" s="139"/>
      <c r="G45" s="138"/>
      <c r="H45" s="139"/>
      <c r="I45" s="323"/>
      <c r="J45" s="324"/>
      <c r="K45" s="327"/>
      <c r="L45" s="328"/>
      <c r="M45" s="328"/>
      <c r="N45" s="320"/>
      <c r="O45" s="331"/>
      <c r="P45" s="332"/>
      <c r="Q45" s="332"/>
      <c r="R45" s="332"/>
      <c r="S45" s="333"/>
      <c r="T45" s="158" t="s">
        <v>150</v>
      </c>
      <c r="V45" s="159"/>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2"/>
      <c r="AU45" s="152"/>
      <c r="AV45" s="152"/>
      <c r="AW45" s="152"/>
      <c r="AX45" s="153"/>
      <c r="AY45" s="151"/>
      <c r="AZ45" s="152"/>
      <c r="BA45" s="154"/>
      <c r="BB45" s="334"/>
      <c r="BC45" s="335"/>
      <c r="BD45" s="347"/>
      <c r="BE45" s="348"/>
      <c r="BF45" s="349"/>
      <c r="BG45" s="350"/>
      <c r="BH45" s="350"/>
      <c r="BI45" s="350"/>
      <c r="BJ45" s="351"/>
    </row>
    <row r="46" spans="2:62" ht="20.25" customHeight="1" x14ac:dyDescent="0.2">
      <c r="B46" s="318"/>
      <c r="C46" s="321"/>
      <c r="D46" s="322"/>
      <c r="E46" s="138"/>
      <c r="F46" s="139">
        <f>C45</f>
        <v>0</v>
      </c>
      <c r="G46" s="138"/>
      <c r="H46" s="139">
        <f>I45</f>
        <v>0</v>
      </c>
      <c r="I46" s="325"/>
      <c r="J46" s="326"/>
      <c r="K46" s="329"/>
      <c r="L46" s="330"/>
      <c r="M46" s="330"/>
      <c r="N46" s="322"/>
      <c r="O46" s="331"/>
      <c r="P46" s="332"/>
      <c r="Q46" s="332"/>
      <c r="R46" s="332"/>
      <c r="S46" s="333"/>
      <c r="T46" s="155" t="s">
        <v>153</v>
      </c>
      <c r="U46" s="156"/>
      <c r="V46" s="157"/>
      <c r="W46" s="143" t="str">
        <f>IF(W45="","",VLOOKUP(W45,'別紙１-１　シフト記号表（従来型・ユニット型共通）'!$C$6:$L$47,10,FALSE))</f>
        <v/>
      </c>
      <c r="X46" s="144" t="str">
        <f>IF(X45="","",VLOOKUP(X45,'別紙１-１　シフト記号表（従来型・ユニット型共通）'!$C$6:$L$47,10,FALSE))</f>
        <v/>
      </c>
      <c r="Y46" s="144" t="str">
        <f>IF(Y45="","",VLOOKUP(Y45,'別紙１-１　シフト記号表（従来型・ユニット型共通）'!$C$6:$L$47,10,FALSE))</f>
        <v/>
      </c>
      <c r="Z46" s="144" t="str">
        <f>IF(Z45="","",VLOOKUP(Z45,'別紙１-１　シフト記号表（従来型・ユニット型共通）'!$C$6:$L$47,10,FALSE))</f>
        <v/>
      </c>
      <c r="AA46" s="144" t="str">
        <f>IF(AA45="","",VLOOKUP(AA45,'別紙１-１　シフト記号表（従来型・ユニット型共通）'!$C$6:$L$47,10,FALSE))</f>
        <v/>
      </c>
      <c r="AB46" s="144" t="str">
        <f>IF(AB45="","",VLOOKUP(AB45,'別紙１-１　シフト記号表（従来型・ユニット型共通）'!$C$6:$L$47,10,FALSE))</f>
        <v/>
      </c>
      <c r="AC46" s="145" t="str">
        <f>IF(AC45="","",VLOOKUP(AC45,'別紙１-１　シフト記号表（従来型・ユニット型共通）'!$C$6:$L$47,10,FALSE))</f>
        <v/>
      </c>
      <c r="AD46" s="143" t="str">
        <f>IF(AD45="","",VLOOKUP(AD45,'別紙１-１　シフト記号表（従来型・ユニット型共通）'!$C$6:$L$47,10,FALSE))</f>
        <v/>
      </c>
      <c r="AE46" s="144" t="str">
        <f>IF(AE45="","",VLOOKUP(AE45,'別紙１-１　シフト記号表（従来型・ユニット型共通）'!$C$6:$L$47,10,FALSE))</f>
        <v/>
      </c>
      <c r="AF46" s="144" t="str">
        <f>IF(AF45="","",VLOOKUP(AF45,'別紙１-１　シフト記号表（従来型・ユニット型共通）'!$C$6:$L$47,10,FALSE))</f>
        <v/>
      </c>
      <c r="AG46" s="144" t="str">
        <f>IF(AG45="","",VLOOKUP(AG45,'別紙１-１　シフト記号表（従来型・ユニット型共通）'!$C$6:$L$47,10,FALSE))</f>
        <v/>
      </c>
      <c r="AH46" s="144" t="str">
        <f>IF(AH45="","",VLOOKUP(AH45,'別紙１-１　シフト記号表（従来型・ユニット型共通）'!$C$6:$L$47,10,FALSE))</f>
        <v/>
      </c>
      <c r="AI46" s="144" t="str">
        <f>IF(AI45="","",VLOOKUP(AI45,'別紙１-１　シフト記号表（従来型・ユニット型共通）'!$C$6:$L$47,10,FALSE))</f>
        <v/>
      </c>
      <c r="AJ46" s="145" t="str">
        <f>IF(AJ45="","",VLOOKUP(AJ45,'別紙１-１　シフト記号表（従来型・ユニット型共通）'!$C$6:$L$47,10,FALSE))</f>
        <v/>
      </c>
      <c r="AK46" s="143" t="str">
        <f>IF(AK45="","",VLOOKUP(AK45,'別紙１-１　シフト記号表（従来型・ユニット型共通）'!$C$6:$L$47,10,FALSE))</f>
        <v/>
      </c>
      <c r="AL46" s="144" t="str">
        <f>IF(AL45="","",VLOOKUP(AL45,'別紙１-１　シフト記号表（従来型・ユニット型共通）'!$C$6:$L$47,10,FALSE))</f>
        <v/>
      </c>
      <c r="AM46" s="144" t="str">
        <f>IF(AM45="","",VLOOKUP(AM45,'別紙１-１　シフト記号表（従来型・ユニット型共通）'!$C$6:$L$47,10,FALSE))</f>
        <v/>
      </c>
      <c r="AN46" s="144" t="str">
        <f>IF(AN45="","",VLOOKUP(AN45,'別紙１-１　シフト記号表（従来型・ユニット型共通）'!$C$6:$L$47,10,FALSE))</f>
        <v/>
      </c>
      <c r="AO46" s="144" t="str">
        <f>IF(AO45="","",VLOOKUP(AO45,'別紙１-１　シフト記号表（従来型・ユニット型共通）'!$C$6:$L$47,10,FALSE))</f>
        <v/>
      </c>
      <c r="AP46" s="144" t="str">
        <f>IF(AP45="","",VLOOKUP(AP45,'別紙１-１　シフト記号表（従来型・ユニット型共通）'!$C$6:$L$47,10,FALSE))</f>
        <v/>
      </c>
      <c r="AQ46" s="145" t="str">
        <f>IF(AQ45="","",VLOOKUP(AQ45,'別紙１-１　シフト記号表（従来型・ユニット型共通）'!$C$6:$L$47,10,FALSE))</f>
        <v/>
      </c>
      <c r="AR46" s="143" t="str">
        <f>IF(AR45="","",VLOOKUP(AR45,'別紙１-１　シフト記号表（従来型・ユニット型共通）'!$C$6:$L$47,10,FALSE))</f>
        <v/>
      </c>
      <c r="AS46" s="144" t="str">
        <f>IF(AS45="","",VLOOKUP(AS45,'別紙１-１　シフト記号表（従来型・ユニット型共通）'!$C$6:$L$47,10,FALSE))</f>
        <v/>
      </c>
      <c r="AT46" s="144" t="str">
        <f>IF(AT45="","",VLOOKUP(AT45,'別紙１-１　シフト記号表（従来型・ユニット型共通）'!$C$6:$L$47,10,FALSE))</f>
        <v/>
      </c>
      <c r="AU46" s="144" t="str">
        <f>IF(AU45="","",VLOOKUP(AU45,'別紙１-１　シフト記号表（従来型・ユニット型共通）'!$C$6:$L$47,10,FALSE))</f>
        <v/>
      </c>
      <c r="AV46" s="144" t="str">
        <f>IF(AV45="","",VLOOKUP(AV45,'別紙１-１　シフト記号表（従来型・ユニット型共通）'!$C$6:$L$47,10,FALSE))</f>
        <v/>
      </c>
      <c r="AW46" s="144" t="str">
        <f>IF(AW45="","",VLOOKUP(AW45,'別紙１-１　シフト記号表（従来型・ユニット型共通）'!$C$6:$L$47,10,FALSE))</f>
        <v/>
      </c>
      <c r="AX46" s="145" t="str">
        <f>IF(AX45="","",VLOOKUP(AX45,'別紙１-１　シフト記号表（従来型・ユニット型共通）'!$C$6:$L$47,10,FALSE))</f>
        <v/>
      </c>
      <c r="AY46" s="143" t="str">
        <f>IF(AY45="","",VLOOKUP(AY45,'別紙１-１　シフト記号表（従来型・ユニット型共通）'!$C$6:$L$47,10,FALSE))</f>
        <v/>
      </c>
      <c r="AZ46" s="144" t="str">
        <f>IF(AZ45="","",VLOOKUP(AZ45,'別紙１-１　シフト記号表（従来型・ユニット型共通）'!$C$6:$L$47,10,FALSE))</f>
        <v/>
      </c>
      <c r="BA46" s="144" t="str">
        <f>IF(BA45="","",VLOOKUP(BA45,'別紙１-１　シフト記号表（従来型・ユニット型共通）'!$C$6:$L$47,10,FALSE))</f>
        <v/>
      </c>
      <c r="BB46" s="314">
        <f>IF($BE$3="４週",SUM(W46:AX46),IF($BE$3="暦月",SUM(W46:BA46),""))</f>
        <v>0</v>
      </c>
      <c r="BC46" s="315"/>
      <c r="BD46" s="316">
        <f>IF($BE$3="４週",BB46/4,IF($BE$3="暦月",(BB46/($BE$8/7)),""))</f>
        <v>0</v>
      </c>
      <c r="BE46" s="315"/>
      <c r="BF46" s="311"/>
      <c r="BG46" s="312"/>
      <c r="BH46" s="312"/>
      <c r="BI46" s="312"/>
      <c r="BJ46" s="313"/>
    </row>
    <row r="47" spans="2:62" ht="20.25" customHeight="1" x14ac:dyDescent="0.2">
      <c r="B47" s="317">
        <f>B45+1</f>
        <v>16</v>
      </c>
      <c r="C47" s="319"/>
      <c r="D47" s="320"/>
      <c r="E47" s="138"/>
      <c r="F47" s="139"/>
      <c r="G47" s="138"/>
      <c r="H47" s="139"/>
      <c r="I47" s="323"/>
      <c r="J47" s="324"/>
      <c r="K47" s="327"/>
      <c r="L47" s="328"/>
      <c r="M47" s="328"/>
      <c r="N47" s="320"/>
      <c r="O47" s="331"/>
      <c r="P47" s="332"/>
      <c r="Q47" s="332"/>
      <c r="R47" s="332"/>
      <c r="S47" s="333"/>
      <c r="T47" s="158" t="s">
        <v>150</v>
      </c>
      <c r="V47" s="159"/>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2"/>
      <c r="AU47" s="152"/>
      <c r="AV47" s="152"/>
      <c r="AW47" s="152"/>
      <c r="AX47" s="153"/>
      <c r="AY47" s="151"/>
      <c r="AZ47" s="152"/>
      <c r="BA47" s="154"/>
      <c r="BB47" s="334"/>
      <c r="BC47" s="335"/>
      <c r="BD47" s="347"/>
      <c r="BE47" s="348"/>
      <c r="BF47" s="349"/>
      <c r="BG47" s="350"/>
      <c r="BH47" s="350"/>
      <c r="BI47" s="350"/>
      <c r="BJ47" s="351"/>
    </row>
    <row r="48" spans="2:62" ht="20.25" customHeight="1" x14ac:dyDescent="0.2">
      <c r="B48" s="318"/>
      <c r="C48" s="321"/>
      <c r="D48" s="322"/>
      <c r="E48" s="138"/>
      <c r="F48" s="139">
        <f>C47</f>
        <v>0</v>
      </c>
      <c r="G48" s="138"/>
      <c r="H48" s="139">
        <f>I47</f>
        <v>0</v>
      </c>
      <c r="I48" s="325"/>
      <c r="J48" s="326"/>
      <c r="K48" s="329"/>
      <c r="L48" s="330"/>
      <c r="M48" s="330"/>
      <c r="N48" s="322"/>
      <c r="O48" s="331"/>
      <c r="P48" s="332"/>
      <c r="Q48" s="332"/>
      <c r="R48" s="332"/>
      <c r="S48" s="333"/>
      <c r="T48" s="155" t="s">
        <v>153</v>
      </c>
      <c r="U48" s="156"/>
      <c r="V48" s="157"/>
      <c r="W48" s="143" t="str">
        <f>IF(W47="","",VLOOKUP(W47,'別紙１-１　シフト記号表（従来型・ユニット型共通）'!$C$6:$L$47,10,FALSE))</f>
        <v/>
      </c>
      <c r="X48" s="144" t="str">
        <f>IF(X47="","",VLOOKUP(X47,'別紙１-１　シフト記号表（従来型・ユニット型共通）'!$C$6:$L$47,10,FALSE))</f>
        <v/>
      </c>
      <c r="Y48" s="144" t="str">
        <f>IF(Y47="","",VLOOKUP(Y47,'別紙１-１　シフト記号表（従来型・ユニット型共通）'!$C$6:$L$47,10,FALSE))</f>
        <v/>
      </c>
      <c r="Z48" s="144" t="str">
        <f>IF(Z47="","",VLOOKUP(Z47,'別紙１-１　シフト記号表（従来型・ユニット型共通）'!$C$6:$L$47,10,FALSE))</f>
        <v/>
      </c>
      <c r="AA48" s="144" t="str">
        <f>IF(AA47="","",VLOOKUP(AA47,'別紙１-１　シフト記号表（従来型・ユニット型共通）'!$C$6:$L$47,10,FALSE))</f>
        <v/>
      </c>
      <c r="AB48" s="144" t="str">
        <f>IF(AB47="","",VLOOKUP(AB47,'別紙１-１　シフト記号表（従来型・ユニット型共通）'!$C$6:$L$47,10,FALSE))</f>
        <v/>
      </c>
      <c r="AC48" s="145" t="str">
        <f>IF(AC47="","",VLOOKUP(AC47,'別紙１-１　シフト記号表（従来型・ユニット型共通）'!$C$6:$L$47,10,FALSE))</f>
        <v/>
      </c>
      <c r="AD48" s="143" t="str">
        <f>IF(AD47="","",VLOOKUP(AD47,'別紙１-１　シフト記号表（従来型・ユニット型共通）'!$C$6:$L$47,10,FALSE))</f>
        <v/>
      </c>
      <c r="AE48" s="144" t="str">
        <f>IF(AE47="","",VLOOKUP(AE47,'別紙１-１　シフト記号表（従来型・ユニット型共通）'!$C$6:$L$47,10,FALSE))</f>
        <v/>
      </c>
      <c r="AF48" s="144" t="str">
        <f>IF(AF47="","",VLOOKUP(AF47,'別紙１-１　シフト記号表（従来型・ユニット型共通）'!$C$6:$L$47,10,FALSE))</f>
        <v/>
      </c>
      <c r="AG48" s="144" t="str">
        <f>IF(AG47="","",VLOOKUP(AG47,'別紙１-１　シフト記号表（従来型・ユニット型共通）'!$C$6:$L$47,10,FALSE))</f>
        <v/>
      </c>
      <c r="AH48" s="144" t="str">
        <f>IF(AH47="","",VLOOKUP(AH47,'別紙１-１　シフト記号表（従来型・ユニット型共通）'!$C$6:$L$47,10,FALSE))</f>
        <v/>
      </c>
      <c r="AI48" s="144" t="str">
        <f>IF(AI47="","",VLOOKUP(AI47,'別紙１-１　シフト記号表（従来型・ユニット型共通）'!$C$6:$L$47,10,FALSE))</f>
        <v/>
      </c>
      <c r="AJ48" s="145" t="str">
        <f>IF(AJ47="","",VLOOKUP(AJ47,'別紙１-１　シフト記号表（従来型・ユニット型共通）'!$C$6:$L$47,10,FALSE))</f>
        <v/>
      </c>
      <c r="AK48" s="143" t="str">
        <f>IF(AK47="","",VLOOKUP(AK47,'別紙１-１　シフト記号表（従来型・ユニット型共通）'!$C$6:$L$47,10,FALSE))</f>
        <v/>
      </c>
      <c r="AL48" s="144" t="str">
        <f>IF(AL47="","",VLOOKUP(AL47,'別紙１-１　シフト記号表（従来型・ユニット型共通）'!$C$6:$L$47,10,FALSE))</f>
        <v/>
      </c>
      <c r="AM48" s="144" t="str">
        <f>IF(AM47="","",VLOOKUP(AM47,'別紙１-１　シフト記号表（従来型・ユニット型共通）'!$C$6:$L$47,10,FALSE))</f>
        <v/>
      </c>
      <c r="AN48" s="144" t="str">
        <f>IF(AN47="","",VLOOKUP(AN47,'別紙１-１　シフト記号表（従来型・ユニット型共通）'!$C$6:$L$47,10,FALSE))</f>
        <v/>
      </c>
      <c r="AO48" s="144" t="str">
        <f>IF(AO47="","",VLOOKUP(AO47,'別紙１-１　シフト記号表（従来型・ユニット型共通）'!$C$6:$L$47,10,FALSE))</f>
        <v/>
      </c>
      <c r="AP48" s="144" t="str">
        <f>IF(AP47="","",VLOOKUP(AP47,'別紙１-１　シフト記号表（従来型・ユニット型共通）'!$C$6:$L$47,10,FALSE))</f>
        <v/>
      </c>
      <c r="AQ48" s="145" t="str">
        <f>IF(AQ47="","",VLOOKUP(AQ47,'別紙１-１　シフト記号表（従来型・ユニット型共通）'!$C$6:$L$47,10,FALSE))</f>
        <v/>
      </c>
      <c r="AR48" s="143" t="str">
        <f>IF(AR47="","",VLOOKUP(AR47,'別紙１-１　シフト記号表（従来型・ユニット型共通）'!$C$6:$L$47,10,FALSE))</f>
        <v/>
      </c>
      <c r="AS48" s="144" t="str">
        <f>IF(AS47="","",VLOOKUP(AS47,'別紙１-１　シフト記号表（従来型・ユニット型共通）'!$C$6:$L$47,10,FALSE))</f>
        <v/>
      </c>
      <c r="AT48" s="144" t="str">
        <f>IF(AT47="","",VLOOKUP(AT47,'別紙１-１　シフト記号表（従来型・ユニット型共通）'!$C$6:$L$47,10,FALSE))</f>
        <v/>
      </c>
      <c r="AU48" s="144" t="str">
        <f>IF(AU47="","",VLOOKUP(AU47,'別紙１-１　シフト記号表（従来型・ユニット型共通）'!$C$6:$L$47,10,FALSE))</f>
        <v/>
      </c>
      <c r="AV48" s="144" t="str">
        <f>IF(AV47="","",VLOOKUP(AV47,'別紙１-１　シフト記号表（従来型・ユニット型共通）'!$C$6:$L$47,10,FALSE))</f>
        <v/>
      </c>
      <c r="AW48" s="144" t="str">
        <f>IF(AW47="","",VLOOKUP(AW47,'別紙１-１　シフト記号表（従来型・ユニット型共通）'!$C$6:$L$47,10,FALSE))</f>
        <v/>
      </c>
      <c r="AX48" s="145" t="str">
        <f>IF(AX47="","",VLOOKUP(AX47,'別紙１-１　シフト記号表（従来型・ユニット型共通）'!$C$6:$L$47,10,FALSE))</f>
        <v/>
      </c>
      <c r="AY48" s="143" t="str">
        <f>IF(AY47="","",VLOOKUP(AY47,'別紙１-１　シフト記号表（従来型・ユニット型共通）'!$C$6:$L$47,10,FALSE))</f>
        <v/>
      </c>
      <c r="AZ48" s="144" t="str">
        <f>IF(AZ47="","",VLOOKUP(AZ47,'別紙１-１　シフト記号表（従来型・ユニット型共通）'!$C$6:$L$47,10,FALSE))</f>
        <v/>
      </c>
      <c r="BA48" s="144" t="str">
        <f>IF(BA47="","",VLOOKUP(BA47,'別紙１-１　シフト記号表（従来型・ユニット型共通）'!$C$6:$L$47,10,FALSE))</f>
        <v/>
      </c>
      <c r="BB48" s="314">
        <f>IF($BE$3="４週",SUM(W48:AX48),IF($BE$3="暦月",SUM(W48:BA48),""))</f>
        <v>0</v>
      </c>
      <c r="BC48" s="315"/>
      <c r="BD48" s="316">
        <f>IF($BE$3="４週",BB48/4,IF($BE$3="暦月",(BB48/($BE$8/7)),""))</f>
        <v>0</v>
      </c>
      <c r="BE48" s="315"/>
      <c r="BF48" s="311"/>
      <c r="BG48" s="312"/>
      <c r="BH48" s="312"/>
      <c r="BI48" s="312"/>
      <c r="BJ48" s="313"/>
    </row>
    <row r="49" spans="2:62" ht="20.25" customHeight="1" x14ac:dyDescent="0.2">
      <c r="B49" s="317">
        <f>B47+1</f>
        <v>17</v>
      </c>
      <c r="C49" s="319"/>
      <c r="D49" s="320"/>
      <c r="E49" s="138"/>
      <c r="F49" s="139"/>
      <c r="G49" s="138"/>
      <c r="H49" s="139"/>
      <c r="I49" s="323"/>
      <c r="J49" s="324"/>
      <c r="K49" s="327"/>
      <c r="L49" s="328"/>
      <c r="M49" s="328"/>
      <c r="N49" s="320"/>
      <c r="O49" s="331"/>
      <c r="P49" s="332"/>
      <c r="Q49" s="332"/>
      <c r="R49" s="332"/>
      <c r="S49" s="333"/>
      <c r="T49" s="158" t="s">
        <v>150</v>
      </c>
      <c r="V49" s="159"/>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2"/>
      <c r="AU49" s="152"/>
      <c r="AV49" s="152"/>
      <c r="AW49" s="152"/>
      <c r="AX49" s="153"/>
      <c r="AY49" s="151"/>
      <c r="AZ49" s="152"/>
      <c r="BA49" s="154"/>
      <c r="BB49" s="334"/>
      <c r="BC49" s="335"/>
      <c r="BD49" s="347"/>
      <c r="BE49" s="348"/>
      <c r="BF49" s="349"/>
      <c r="BG49" s="350"/>
      <c r="BH49" s="350"/>
      <c r="BI49" s="350"/>
      <c r="BJ49" s="351"/>
    </row>
    <row r="50" spans="2:62" ht="20.25" customHeight="1" x14ac:dyDescent="0.2">
      <c r="B50" s="318"/>
      <c r="C50" s="321"/>
      <c r="D50" s="322"/>
      <c r="E50" s="138"/>
      <c r="F50" s="139">
        <f>C49</f>
        <v>0</v>
      </c>
      <c r="G50" s="138"/>
      <c r="H50" s="139">
        <f>I49</f>
        <v>0</v>
      </c>
      <c r="I50" s="325"/>
      <c r="J50" s="326"/>
      <c r="K50" s="329"/>
      <c r="L50" s="330"/>
      <c r="M50" s="330"/>
      <c r="N50" s="322"/>
      <c r="O50" s="331"/>
      <c r="P50" s="332"/>
      <c r="Q50" s="332"/>
      <c r="R50" s="332"/>
      <c r="S50" s="333"/>
      <c r="T50" s="155" t="s">
        <v>153</v>
      </c>
      <c r="U50" s="156"/>
      <c r="V50" s="157"/>
      <c r="W50" s="143" t="str">
        <f>IF(W49="","",VLOOKUP(W49,'別紙１-１　シフト記号表（従来型・ユニット型共通）'!$C$6:$L$47,10,FALSE))</f>
        <v/>
      </c>
      <c r="X50" s="144" t="str">
        <f>IF(X49="","",VLOOKUP(X49,'別紙１-１　シフト記号表（従来型・ユニット型共通）'!$C$6:$L$47,10,FALSE))</f>
        <v/>
      </c>
      <c r="Y50" s="144" t="str">
        <f>IF(Y49="","",VLOOKUP(Y49,'別紙１-１　シフト記号表（従来型・ユニット型共通）'!$C$6:$L$47,10,FALSE))</f>
        <v/>
      </c>
      <c r="Z50" s="144" t="str">
        <f>IF(Z49="","",VLOOKUP(Z49,'別紙１-１　シフト記号表（従来型・ユニット型共通）'!$C$6:$L$47,10,FALSE))</f>
        <v/>
      </c>
      <c r="AA50" s="144" t="str">
        <f>IF(AA49="","",VLOOKUP(AA49,'別紙１-１　シフト記号表（従来型・ユニット型共通）'!$C$6:$L$47,10,FALSE))</f>
        <v/>
      </c>
      <c r="AB50" s="144" t="str">
        <f>IF(AB49="","",VLOOKUP(AB49,'別紙１-１　シフト記号表（従来型・ユニット型共通）'!$C$6:$L$47,10,FALSE))</f>
        <v/>
      </c>
      <c r="AC50" s="145" t="str">
        <f>IF(AC49="","",VLOOKUP(AC49,'別紙１-１　シフト記号表（従来型・ユニット型共通）'!$C$6:$L$47,10,FALSE))</f>
        <v/>
      </c>
      <c r="AD50" s="143" t="str">
        <f>IF(AD49="","",VLOOKUP(AD49,'別紙１-１　シフト記号表（従来型・ユニット型共通）'!$C$6:$L$47,10,FALSE))</f>
        <v/>
      </c>
      <c r="AE50" s="144" t="str">
        <f>IF(AE49="","",VLOOKUP(AE49,'別紙１-１　シフト記号表（従来型・ユニット型共通）'!$C$6:$L$47,10,FALSE))</f>
        <v/>
      </c>
      <c r="AF50" s="144" t="str">
        <f>IF(AF49="","",VLOOKUP(AF49,'別紙１-１　シフト記号表（従来型・ユニット型共通）'!$C$6:$L$47,10,FALSE))</f>
        <v/>
      </c>
      <c r="AG50" s="144" t="str">
        <f>IF(AG49="","",VLOOKUP(AG49,'別紙１-１　シフト記号表（従来型・ユニット型共通）'!$C$6:$L$47,10,FALSE))</f>
        <v/>
      </c>
      <c r="AH50" s="144" t="str">
        <f>IF(AH49="","",VLOOKUP(AH49,'別紙１-１　シフト記号表（従来型・ユニット型共通）'!$C$6:$L$47,10,FALSE))</f>
        <v/>
      </c>
      <c r="AI50" s="144" t="str">
        <f>IF(AI49="","",VLOOKUP(AI49,'別紙１-１　シフト記号表（従来型・ユニット型共通）'!$C$6:$L$47,10,FALSE))</f>
        <v/>
      </c>
      <c r="AJ50" s="145" t="str">
        <f>IF(AJ49="","",VLOOKUP(AJ49,'別紙１-１　シフト記号表（従来型・ユニット型共通）'!$C$6:$L$47,10,FALSE))</f>
        <v/>
      </c>
      <c r="AK50" s="143" t="str">
        <f>IF(AK49="","",VLOOKUP(AK49,'別紙１-１　シフト記号表（従来型・ユニット型共通）'!$C$6:$L$47,10,FALSE))</f>
        <v/>
      </c>
      <c r="AL50" s="144" t="str">
        <f>IF(AL49="","",VLOOKUP(AL49,'別紙１-１　シフト記号表（従来型・ユニット型共通）'!$C$6:$L$47,10,FALSE))</f>
        <v/>
      </c>
      <c r="AM50" s="144" t="str">
        <f>IF(AM49="","",VLOOKUP(AM49,'別紙１-１　シフト記号表（従来型・ユニット型共通）'!$C$6:$L$47,10,FALSE))</f>
        <v/>
      </c>
      <c r="AN50" s="144" t="str">
        <f>IF(AN49="","",VLOOKUP(AN49,'別紙１-１　シフト記号表（従来型・ユニット型共通）'!$C$6:$L$47,10,FALSE))</f>
        <v/>
      </c>
      <c r="AO50" s="144" t="str">
        <f>IF(AO49="","",VLOOKUP(AO49,'別紙１-１　シフト記号表（従来型・ユニット型共通）'!$C$6:$L$47,10,FALSE))</f>
        <v/>
      </c>
      <c r="AP50" s="144" t="str">
        <f>IF(AP49="","",VLOOKUP(AP49,'別紙１-１　シフト記号表（従来型・ユニット型共通）'!$C$6:$L$47,10,FALSE))</f>
        <v/>
      </c>
      <c r="AQ50" s="145" t="str">
        <f>IF(AQ49="","",VLOOKUP(AQ49,'別紙１-１　シフト記号表（従来型・ユニット型共通）'!$C$6:$L$47,10,FALSE))</f>
        <v/>
      </c>
      <c r="AR50" s="143" t="str">
        <f>IF(AR49="","",VLOOKUP(AR49,'別紙１-１　シフト記号表（従来型・ユニット型共通）'!$C$6:$L$47,10,FALSE))</f>
        <v/>
      </c>
      <c r="AS50" s="144" t="str">
        <f>IF(AS49="","",VLOOKUP(AS49,'別紙１-１　シフト記号表（従来型・ユニット型共通）'!$C$6:$L$47,10,FALSE))</f>
        <v/>
      </c>
      <c r="AT50" s="144" t="str">
        <f>IF(AT49="","",VLOOKUP(AT49,'別紙１-１　シフト記号表（従来型・ユニット型共通）'!$C$6:$L$47,10,FALSE))</f>
        <v/>
      </c>
      <c r="AU50" s="144" t="str">
        <f>IF(AU49="","",VLOOKUP(AU49,'別紙１-１　シフト記号表（従来型・ユニット型共通）'!$C$6:$L$47,10,FALSE))</f>
        <v/>
      </c>
      <c r="AV50" s="144" t="str">
        <f>IF(AV49="","",VLOOKUP(AV49,'別紙１-１　シフト記号表（従来型・ユニット型共通）'!$C$6:$L$47,10,FALSE))</f>
        <v/>
      </c>
      <c r="AW50" s="144" t="str">
        <f>IF(AW49="","",VLOOKUP(AW49,'別紙１-１　シフト記号表（従来型・ユニット型共通）'!$C$6:$L$47,10,FALSE))</f>
        <v/>
      </c>
      <c r="AX50" s="145" t="str">
        <f>IF(AX49="","",VLOOKUP(AX49,'別紙１-１　シフト記号表（従来型・ユニット型共通）'!$C$6:$L$47,10,FALSE))</f>
        <v/>
      </c>
      <c r="AY50" s="143" t="str">
        <f>IF(AY49="","",VLOOKUP(AY49,'別紙１-１　シフト記号表（従来型・ユニット型共通）'!$C$6:$L$47,10,FALSE))</f>
        <v/>
      </c>
      <c r="AZ50" s="144" t="str">
        <f>IF(AZ49="","",VLOOKUP(AZ49,'別紙１-１　シフト記号表（従来型・ユニット型共通）'!$C$6:$L$47,10,FALSE))</f>
        <v/>
      </c>
      <c r="BA50" s="144" t="str">
        <f>IF(BA49="","",VLOOKUP(BA49,'別紙１-１　シフト記号表（従来型・ユニット型共通）'!$C$6:$L$47,10,FALSE))</f>
        <v/>
      </c>
      <c r="BB50" s="314">
        <f>IF($BE$3="４週",SUM(W50:AX50),IF($BE$3="暦月",SUM(W50:BA50),""))</f>
        <v>0</v>
      </c>
      <c r="BC50" s="315"/>
      <c r="BD50" s="316">
        <f>IF($BE$3="４週",BB50/4,IF($BE$3="暦月",(BB50/($BE$8/7)),""))</f>
        <v>0</v>
      </c>
      <c r="BE50" s="315"/>
      <c r="BF50" s="311"/>
      <c r="BG50" s="312"/>
      <c r="BH50" s="312"/>
      <c r="BI50" s="312"/>
      <c r="BJ50" s="313"/>
    </row>
    <row r="51" spans="2:62" ht="20.25" customHeight="1" x14ac:dyDescent="0.2">
      <c r="B51" s="317">
        <f>B49+1</f>
        <v>18</v>
      </c>
      <c r="C51" s="319"/>
      <c r="D51" s="320"/>
      <c r="E51" s="138"/>
      <c r="F51" s="139"/>
      <c r="G51" s="138"/>
      <c r="H51" s="139"/>
      <c r="I51" s="323"/>
      <c r="J51" s="324"/>
      <c r="K51" s="327"/>
      <c r="L51" s="328"/>
      <c r="M51" s="328"/>
      <c r="N51" s="320"/>
      <c r="O51" s="331"/>
      <c r="P51" s="332"/>
      <c r="Q51" s="332"/>
      <c r="R51" s="332"/>
      <c r="S51" s="333"/>
      <c r="T51" s="158" t="s">
        <v>150</v>
      </c>
      <c r="V51" s="159"/>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2"/>
      <c r="AU51" s="152"/>
      <c r="AV51" s="152"/>
      <c r="AW51" s="152"/>
      <c r="AX51" s="153"/>
      <c r="AY51" s="151"/>
      <c r="AZ51" s="152"/>
      <c r="BA51" s="154"/>
      <c r="BB51" s="334"/>
      <c r="BC51" s="335"/>
      <c r="BD51" s="347"/>
      <c r="BE51" s="348"/>
      <c r="BF51" s="349"/>
      <c r="BG51" s="350"/>
      <c r="BH51" s="350"/>
      <c r="BI51" s="350"/>
      <c r="BJ51" s="351"/>
    </row>
    <row r="52" spans="2:62" ht="20.25" customHeight="1" x14ac:dyDescent="0.2">
      <c r="B52" s="318"/>
      <c r="C52" s="321"/>
      <c r="D52" s="322"/>
      <c r="E52" s="138"/>
      <c r="F52" s="139">
        <f>C51</f>
        <v>0</v>
      </c>
      <c r="G52" s="138"/>
      <c r="H52" s="139">
        <f>I51</f>
        <v>0</v>
      </c>
      <c r="I52" s="325"/>
      <c r="J52" s="326"/>
      <c r="K52" s="329"/>
      <c r="L52" s="330"/>
      <c r="M52" s="330"/>
      <c r="N52" s="322"/>
      <c r="O52" s="331"/>
      <c r="P52" s="332"/>
      <c r="Q52" s="332"/>
      <c r="R52" s="332"/>
      <c r="S52" s="333"/>
      <c r="T52" s="155" t="s">
        <v>153</v>
      </c>
      <c r="U52" s="156"/>
      <c r="V52" s="157"/>
      <c r="W52" s="143" t="str">
        <f>IF(W51="","",VLOOKUP(W51,'別紙１-１　シフト記号表（従来型・ユニット型共通）'!$C$6:$L$47,10,FALSE))</f>
        <v/>
      </c>
      <c r="X52" s="144" t="str">
        <f>IF(X51="","",VLOOKUP(X51,'別紙１-１　シフト記号表（従来型・ユニット型共通）'!$C$6:$L$47,10,FALSE))</f>
        <v/>
      </c>
      <c r="Y52" s="144" t="str">
        <f>IF(Y51="","",VLOOKUP(Y51,'別紙１-１　シフト記号表（従来型・ユニット型共通）'!$C$6:$L$47,10,FALSE))</f>
        <v/>
      </c>
      <c r="Z52" s="144" t="str">
        <f>IF(Z51="","",VLOOKUP(Z51,'別紙１-１　シフト記号表（従来型・ユニット型共通）'!$C$6:$L$47,10,FALSE))</f>
        <v/>
      </c>
      <c r="AA52" s="144" t="str">
        <f>IF(AA51="","",VLOOKUP(AA51,'別紙１-１　シフト記号表（従来型・ユニット型共通）'!$C$6:$L$47,10,FALSE))</f>
        <v/>
      </c>
      <c r="AB52" s="144" t="str">
        <f>IF(AB51="","",VLOOKUP(AB51,'別紙１-１　シフト記号表（従来型・ユニット型共通）'!$C$6:$L$47,10,FALSE))</f>
        <v/>
      </c>
      <c r="AC52" s="145" t="str">
        <f>IF(AC51="","",VLOOKUP(AC51,'別紙１-１　シフト記号表（従来型・ユニット型共通）'!$C$6:$L$47,10,FALSE))</f>
        <v/>
      </c>
      <c r="AD52" s="143" t="str">
        <f>IF(AD51="","",VLOOKUP(AD51,'別紙１-１　シフト記号表（従来型・ユニット型共通）'!$C$6:$L$47,10,FALSE))</f>
        <v/>
      </c>
      <c r="AE52" s="144" t="str">
        <f>IF(AE51="","",VLOOKUP(AE51,'別紙１-１　シフト記号表（従来型・ユニット型共通）'!$C$6:$L$47,10,FALSE))</f>
        <v/>
      </c>
      <c r="AF52" s="144" t="str">
        <f>IF(AF51="","",VLOOKUP(AF51,'別紙１-１　シフト記号表（従来型・ユニット型共通）'!$C$6:$L$47,10,FALSE))</f>
        <v/>
      </c>
      <c r="AG52" s="144" t="str">
        <f>IF(AG51="","",VLOOKUP(AG51,'別紙１-１　シフト記号表（従来型・ユニット型共通）'!$C$6:$L$47,10,FALSE))</f>
        <v/>
      </c>
      <c r="AH52" s="144" t="str">
        <f>IF(AH51="","",VLOOKUP(AH51,'別紙１-１　シフト記号表（従来型・ユニット型共通）'!$C$6:$L$47,10,FALSE))</f>
        <v/>
      </c>
      <c r="AI52" s="144" t="str">
        <f>IF(AI51="","",VLOOKUP(AI51,'別紙１-１　シフト記号表（従来型・ユニット型共通）'!$C$6:$L$47,10,FALSE))</f>
        <v/>
      </c>
      <c r="AJ52" s="145" t="str">
        <f>IF(AJ51="","",VLOOKUP(AJ51,'別紙１-１　シフト記号表（従来型・ユニット型共通）'!$C$6:$L$47,10,FALSE))</f>
        <v/>
      </c>
      <c r="AK52" s="143" t="str">
        <f>IF(AK51="","",VLOOKUP(AK51,'別紙１-１　シフト記号表（従来型・ユニット型共通）'!$C$6:$L$47,10,FALSE))</f>
        <v/>
      </c>
      <c r="AL52" s="144" t="str">
        <f>IF(AL51="","",VLOOKUP(AL51,'別紙１-１　シフト記号表（従来型・ユニット型共通）'!$C$6:$L$47,10,FALSE))</f>
        <v/>
      </c>
      <c r="AM52" s="144" t="str">
        <f>IF(AM51="","",VLOOKUP(AM51,'別紙１-１　シフト記号表（従来型・ユニット型共通）'!$C$6:$L$47,10,FALSE))</f>
        <v/>
      </c>
      <c r="AN52" s="144" t="str">
        <f>IF(AN51="","",VLOOKUP(AN51,'別紙１-１　シフト記号表（従来型・ユニット型共通）'!$C$6:$L$47,10,FALSE))</f>
        <v/>
      </c>
      <c r="AO52" s="144" t="str">
        <f>IF(AO51="","",VLOOKUP(AO51,'別紙１-１　シフト記号表（従来型・ユニット型共通）'!$C$6:$L$47,10,FALSE))</f>
        <v/>
      </c>
      <c r="AP52" s="144" t="str">
        <f>IF(AP51="","",VLOOKUP(AP51,'別紙１-１　シフト記号表（従来型・ユニット型共通）'!$C$6:$L$47,10,FALSE))</f>
        <v/>
      </c>
      <c r="AQ52" s="145" t="str">
        <f>IF(AQ51="","",VLOOKUP(AQ51,'別紙１-１　シフト記号表（従来型・ユニット型共通）'!$C$6:$L$47,10,FALSE))</f>
        <v/>
      </c>
      <c r="AR52" s="143" t="str">
        <f>IF(AR51="","",VLOOKUP(AR51,'別紙１-１　シフト記号表（従来型・ユニット型共通）'!$C$6:$L$47,10,FALSE))</f>
        <v/>
      </c>
      <c r="AS52" s="144" t="str">
        <f>IF(AS51="","",VLOOKUP(AS51,'別紙１-１　シフト記号表（従来型・ユニット型共通）'!$C$6:$L$47,10,FALSE))</f>
        <v/>
      </c>
      <c r="AT52" s="144" t="str">
        <f>IF(AT51="","",VLOOKUP(AT51,'別紙１-１　シフト記号表（従来型・ユニット型共通）'!$C$6:$L$47,10,FALSE))</f>
        <v/>
      </c>
      <c r="AU52" s="144" t="str">
        <f>IF(AU51="","",VLOOKUP(AU51,'別紙１-１　シフト記号表（従来型・ユニット型共通）'!$C$6:$L$47,10,FALSE))</f>
        <v/>
      </c>
      <c r="AV52" s="144" t="str">
        <f>IF(AV51="","",VLOOKUP(AV51,'別紙１-１　シフト記号表（従来型・ユニット型共通）'!$C$6:$L$47,10,FALSE))</f>
        <v/>
      </c>
      <c r="AW52" s="144" t="str">
        <f>IF(AW51="","",VLOOKUP(AW51,'別紙１-１　シフト記号表（従来型・ユニット型共通）'!$C$6:$L$47,10,FALSE))</f>
        <v/>
      </c>
      <c r="AX52" s="145" t="str">
        <f>IF(AX51="","",VLOOKUP(AX51,'別紙１-１　シフト記号表（従来型・ユニット型共通）'!$C$6:$L$47,10,FALSE))</f>
        <v/>
      </c>
      <c r="AY52" s="143" t="str">
        <f>IF(AY51="","",VLOOKUP(AY51,'別紙１-１　シフト記号表（従来型・ユニット型共通）'!$C$6:$L$47,10,FALSE))</f>
        <v/>
      </c>
      <c r="AZ52" s="144" t="str">
        <f>IF(AZ51="","",VLOOKUP(AZ51,'別紙１-１　シフト記号表（従来型・ユニット型共通）'!$C$6:$L$47,10,FALSE))</f>
        <v/>
      </c>
      <c r="BA52" s="144" t="str">
        <f>IF(BA51="","",VLOOKUP(BA51,'別紙１-１　シフト記号表（従来型・ユニット型共通）'!$C$6:$L$47,10,FALSE))</f>
        <v/>
      </c>
      <c r="BB52" s="314">
        <f>IF($BE$3="４週",SUM(W52:AX52),IF($BE$3="暦月",SUM(W52:BA52),""))</f>
        <v>0</v>
      </c>
      <c r="BC52" s="315"/>
      <c r="BD52" s="316">
        <f>IF($BE$3="４週",BB52/4,IF($BE$3="暦月",(BB52/($BE$8/7)),""))</f>
        <v>0</v>
      </c>
      <c r="BE52" s="315"/>
      <c r="BF52" s="311"/>
      <c r="BG52" s="312"/>
      <c r="BH52" s="312"/>
      <c r="BI52" s="312"/>
      <c r="BJ52" s="313"/>
    </row>
    <row r="53" spans="2:62" ht="20.25" customHeight="1" x14ac:dyDescent="0.2">
      <c r="B53" s="317">
        <f>B51+1</f>
        <v>19</v>
      </c>
      <c r="C53" s="319"/>
      <c r="D53" s="320"/>
      <c r="E53" s="146"/>
      <c r="F53" s="147"/>
      <c r="G53" s="146"/>
      <c r="H53" s="147"/>
      <c r="I53" s="323"/>
      <c r="J53" s="324"/>
      <c r="K53" s="327"/>
      <c r="L53" s="328"/>
      <c r="M53" s="328"/>
      <c r="N53" s="320"/>
      <c r="O53" s="331"/>
      <c r="P53" s="332"/>
      <c r="Q53" s="332"/>
      <c r="R53" s="332"/>
      <c r="S53" s="333"/>
      <c r="T53" s="148" t="s">
        <v>150</v>
      </c>
      <c r="U53" s="149"/>
      <c r="V53" s="150"/>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2"/>
      <c r="AU53" s="152"/>
      <c r="AV53" s="152"/>
      <c r="AW53" s="152"/>
      <c r="AX53" s="153"/>
      <c r="AY53" s="151"/>
      <c r="AZ53" s="152"/>
      <c r="BA53" s="154"/>
      <c r="BB53" s="334"/>
      <c r="BC53" s="335"/>
      <c r="BD53" s="347"/>
      <c r="BE53" s="348"/>
      <c r="BF53" s="349"/>
      <c r="BG53" s="350"/>
      <c r="BH53" s="350"/>
      <c r="BI53" s="350"/>
      <c r="BJ53" s="351"/>
    </row>
    <row r="54" spans="2:62" ht="20.25" customHeight="1" x14ac:dyDescent="0.2">
      <c r="B54" s="318"/>
      <c r="C54" s="321"/>
      <c r="D54" s="322"/>
      <c r="E54" s="138"/>
      <c r="F54" s="139">
        <f>C53</f>
        <v>0</v>
      </c>
      <c r="G54" s="138"/>
      <c r="H54" s="139">
        <f>I53</f>
        <v>0</v>
      </c>
      <c r="I54" s="325"/>
      <c r="J54" s="326"/>
      <c r="K54" s="329"/>
      <c r="L54" s="330"/>
      <c r="M54" s="330"/>
      <c r="N54" s="322"/>
      <c r="O54" s="331"/>
      <c r="P54" s="332"/>
      <c r="Q54" s="332"/>
      <c r="R54" s="332"/>
      <c r="S54" s="333"/>
      <c r="T54" s="155" t="s">
        <v>153</v>
      </c>
      <c r="U54" s="141"/>
      <c r="V54" s="142"/>
      <c r="W54" s="143" t="str">
        <f>IF(W53="","",VLOOKUP(W53,'別紙１-１　シフト記号表（従来型・ユニット型共通）'!$C$6:$L$47,10,FALSE))</f>
        <v/>
      </c>
      <c r="X54" s="144" t="str">
        <f>IF(X53="","",VLOOKUP(X53,'別紙１-１　シフト記号表（従来型・ユニット型共通）'!$C$6:$L$47,10,FALSE))</f>
        <v/>
      </c>
      <c r="Y54" s="144" t="str">
        <f>IF(Y53="","",VLOOKUP(Y53,'別紙１-１　シフト記号表（従来型・ユニット型共通）'!$C$6:$L$47,10,FALSE))</f>
        <v/>
      </c>
      <c r="Z54" s="144" t="str">
        <f>IF(Z53="","",VLOOKUP(Z53,'別紙１-１　シフト記号表（従来型・ユニット型共通）'!$C$6:$L$47,10,FALSE))</f>
        <v/>
      </c>
      <c r="AA54" s="144" t="str">
        <f>IF(AA53="","",VLOOKUP(AA53,'別紙１-１　シフト記号表（従来型・ユニット型共通）'!$C$6:$L$47,10,FALSE))</f>
        <v/>
      </c>
      <c r="AB54" s="144" t="str">
        <f>IF(AB53="","",VLOOKUP(AB53,'別紙１-１　シフト記号表（従来型・ユニット型共通）'!$C$6:$L$47,10,FALSE))</f>
        <v/>
      </c>
      <c r="AC54" s="145" t="str">
        <f>IF(AC53="","",VLOOKUP(AC53,'別紙１-１　シフト記号表（従来型・ユニット型共通）'!$C$6:$L$47,10,FALSE))</f>
        <v/>
      </c>
      <c r="AD54" s="143" t="str">
        <f>IF(AD53="","",VLOOKUP(AD53,'別紙１-１　シフト記号表（従来型・ユニット型共通）'!$C$6:$L$47,10,FALSE))</f>
        <v/>
      </c>
      <c r="AE54" s="144" t="str">
        <f>IF(AE53="","",VLOOKUP(AE53,'別紙１-１　シフト記号表（従来型・ユニット型共通）'!$C$6:$L$47,10,FALSE))</f>
        <v/>
      </c>
      <c r="AF54" s="144" t="str">
        <f>IF(AF53="","",VLOOKUP(AF53,'別紙１-１　シフト記号表（従来型・ユニット型共通）'!$C$6:$L$47,10,FALSE))</f>
        <v/>
      </c>
      <c r="AG54" s="144" t="str">
        <f>IF(AG53="","",VLOOKUP(AG53,'別紙１-１　シフト記号表（従来型・ユニット型共通）'!$C$6:$L$47,10,FALSE))</f>
        <v/>
      </c>
      <c r="AH54" s="144" t="str">
        <f>IF(AH53="","",VLOOKUP(AH53,'別紙１-１　シフト記号表（従来型・ユニット型共通）'!$C$6:$L$47,10,FALSE))</f>
        <v/>
      </c>
      <c r="AI54" s="144" t="str">
        <f>IF(AI53="","",VLOOKUP(AI53,'別紙１-１　シフト記号表（従来型・ユニット型共通）'!$C$6:$L$47,10,FALSE))</f>
        <v/>
      </c>
      <c r="AJ54" s="145" t="str">
        <f>IF(AJ53="","",VLOOKUP(AJ53,'別紙１-１　シフト記号表（従来型・ユニット型共通）'!$C$6:$L$47,10,FALSE))</f>
        <v/>
      </c>
      <c r="AK54" s="143" t="str">
        <f>IF(AK53="","",VLOOKUP(AK53,'別紙１-１　シフト記号表（従来型・ユニット型共通）'!$C$6:$L$47,10,FALSE))</f>
        <v/>
      </c>
      <c r="AL54" s="144" t="str">
        <f>IF(AL53="","",VLOOKUP(AL53,'別紙１-１　シフト記号表（従来型・ユニット型共通）'!$C$6:$L$47,10,FALSE))</f>
        <v/>
      </c>
      <c r="AM54" s="144" t="str">
        <f>IF(AM53="","",VLOOKUP(AM53,'別紙１-１　シフト記号表（従来型・ユニット型共通）'!$C$6:$L$47,10,FALSE))</f>
        <v/>
      </c>
      <c r="AN54" s="144" t="str">
        <f>IF(AN53="","",VLOOKUP(AN53,'別紙１-１　シフト記号表（従来型・ユニット型共通）'!$C$6:$L$47,10,FALSE))</f>
        <v/>
      </c>
      <c r="AO54" s="144" t="str">
        <f>IF(AO53="","",VLOOKUP(AO53,'別紙１-１　シフト記号表（従来型・ユニット型共通）'!$C$6:$L$47,10,FALSE))</f>
        <v/>
      </c>
      <c r="AP54" s="144" t="str">
        <f>IF(AP53="","",VLOOKUP(AP53,'別紙１-１　シフト記号表（従来型・ユニット型共通）'!$C$6:$L$47,10,FALSE))</f>
        <v/>
      </c>
      <c r="AQ54" s="145" t="str">
        <f>IF(AQ53="","",VLOOKUP(AQ53,'別紙１-１　シフト記号表（従来型・ユニット型共通）'!$C$6:$L$47,10,FALSE))</f>
        <v/>
      </c>
      <c r="AR54" s="143" t="str">
        <f>IF(AR53="","",VLOOKUP(AR53,'別紙１-１　シフト記号表（従来型・ユニット型共通）'!$C$6:$L$47,10,FALSE))</f>
        <v/>
      </c>
      <c r="AS54" s="144" t="str">
        <f>IF(AS53="","",VLOOKUP(AS53,'別紙１-１　シフト記号表（従来型・ユニット型共通）'!$C$6:$L$47,10,FALSE))</f>
        <v/>
      </c>
      <c r="AT54" s="144" t="str">
        <f>IF(AT53="","",VLOOKUP(AT53,'別紙１-１　シフト記号表（従来型・ユニット型共通）'!$C$6:$L$47,10,FALSE))</f>
        <v/>
      </c>
      <c r="AU54" s="144" t="str">
        <f>IF(AU53="","",VLOOKUP(AU53,'別紙１-１　シフト記号表（従来型・ユニット型共通）'!$C$6:$L$47,10,FALSE))</f>
        <v/>
      </c>
      <c r="AV54" s="144" t="str">
        <f>IF(AV53="","",VLOOKUP(AV53,'別紙１-１　シフト記号表（従来型・ユニット型共通）'!$C$6:$L$47,10,FALSE))</f>
        <v/>
      </c>
      <c r="AW54" s="144" t="str">
        <f>IF(AW53="","",VLOOKUP(AW53,'別紙１-１　シフト記号表（従来型・ユニット型共通）'!$C$6:$L$47,10,FALSE))</f>
        <v/>
      </c>
      <c r="AX54" s="145" t="str">
        <f>IF(AX53="","",VLOOKUP(AX53,'別紙１-１　シフト記号表（従来型・ユニット型共通）'!$C$6:$L$47,10,FALSE))</f>
        <v/>
      </c>
      <c r="AY54" s="143" t="str">
        <f>IF(AY53="","",VLOOKUP(AY53,'別紙１-１　シフト記号表（従来型・ユニット型共通）'!$C$6:$L$47,10,FALSE))</f>
        <v/>
      </c>
      <c r="AZ54" s="144" t="str">
        <f>IF(AZ53="","",VLOOKUP(AZ53,'別紙１-１　シフト記号表（従来型・ユニット型共通）'!$C$6:$L$47,10,FALSE))</f>
        <v/>
      </c>
      <c r="BA54" s="144" t="str">
        <f>IF(BA53="","",VLOOKUP(BA53,'別紙１-１　シフト記号表（従来型・ユニット型共通）'!$C$6:$L$47,10,FALSE))</f>
        <v/>
      </c>
      <c r="BB54" s="314">
        <f>IF($BE$3="４週",SUM(W54:AX54),IF($BE$3="暦月",SUM(W54:BA54),""))</f>
        <v>0</v>
      </c>
      <c r="BC54" s="315"/>
      <c r="BD54" s="316">
        <f>IF($BE$3="４週",BB54/4,IF($BE$3="暦月",(BB54/($BE$8/7)),""))</f>
        <v>0</v>
      </c>
      <c r="BE54" s="315"/>
      <c r="BF54" s="311"/>
      <c r="BG54" s="312"/>
      <c r="BH54" s="312"/>
      <c r="BI54" s="312"/>
      <c r="BJ54" s="313"/>
    </row>
    <row r="55" spans="2:62" ht="20.25" customHeight="1" x14ac:dyDescent="0.2">
      <c r="B55" s="317">
        <f>B53+1</f>
        <v>20</v>
      </c>
      <c r="C55" s="319"/>
      <c r="D55" s="320"/>
      <c r="E55" s="146"/>
      <c r="F55" s="147"/>
      <c r="G55" s="146"/>
      <c r="H55" s="147"/>
      <c r="I55" s="323"/>
      <c r="J55" s="324"/>
      <c r="K55" s="327"/>
      <c r="L55" s="328"/>
      <c r="M55" s="328"/>
      <c r="N55" s="320"/>
      <c r="O55" s="331"/>
      <c r="P55" s="332"/>
      <c r="Q55" s="332"/>
      <c r="R55" s="332"/>
      <c r="S55" s="333"/>
      <c r="T55" s="148" t="s">
        <v>150</v>
      </c>
      <c r="U55" s="149"/>
      <c r="V55" s="150"/>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2"/>
      <c r="AU55" s="152"/>
      <c r="AV55" s="152"/>
      <c r="AW55" s="152"/>
      <c r="AX55" s="153"/>
      <c r="AY55" s="151"/>
      <c r="AZ55" s="152"/>
      <c r="BA55" s="154"/>
      <c r="BB55" s="334"/>
      <c r="BC55" s="335"/>
      <c r="BD55" s="347"/>
      <c r="BE55" s="348"/>
      <c r="BF55" s="349"/>
      <c r="BG55" s="350"/>
      <c r="BH55" s="350"/>
      <c r="BI55" s="350"/>
      <c r="BJ55" s="351"/>
    </row>
    <row r="56" spans="2:62" ht="20.25" customHeight="1" x14ac:dyDescent="0.2">
      <c r="B56" s="318"/>
      <c r="C56" s="321"/>
      <c r="D56" s="322"/>
      <c r="E56" s="138"/>
      <c r="F56" s="139">
        <f>C55</f>
        <v>0</v>
      </c>
      <c r="G56" s="138"/>
      <c r="H56" s="139">
        <f>I55</f>
        <v>0</v>
      </c>
      <c r="I56" s="325"/>
      <c r="J56" s="326"/>
      <c r="K56" s="329"/>
      <c r="L56" s="330"/>
      <c r="M56" s="330"/>
      <c r="N56" s="322"/>
      <c r="O56" s="331"/>
      <c r="P56" s="332"/>
      <c r="Q56" s="332"/>
      <c r="R56" s="332"/>
      <c r="S56" s="333"/>
      <c r="T56" s="155" t="s">
        <v>153</v>
      </c>
      <c r="U56" s="156"/>
      <c r="V56" s="157"/>
      <c r="W56" s="143" t="str">
        <f>IF(W55="","",VLOOKUP(W55,'別紙１-１　シフト記号表（従来型・ユニット型共通）'!$C$6:$L$47,10,FALSE))</f>
        <v/>
      </c>
      <c r="X56" s="144" t="str">
        <f>IF(X55="","",VLOOKUP(X55,'別紙１-１　シフト記号表（従来型・ユニット型共通）'!$C$6:$L$47,10,FALSE))</f>
        <v/>
      </c>
      <c r="Y56" s="144" t="str">
        <f>IF(Y55="","",VLOOKUP(Y55,'別紙１-１　シフト記号表（従来型・ユニット型共通）'!$C$6:$L$47,10,FALSE))</f>
        <v/>
      </c>
      <c r="Z56" s="144" t="str">
        <f>IF(Z55="","",VLOOKUP(Z55,'別紙１-１　シフト記号表（従来型・ユニット型共通）'!$C$6:$L$47,10,FALSE))</f>
        <v/>
      </c>
      <c r="AA56" s="144" t="str">
        <f>IF(AA55="","",VLOOKUP(AA55,'別紙１-１　シフト記号表（従来型・ユニット型共通）'!$C$6:$L$47,10,FALSE))</f>
        <v/>
      </c>
      <c r="AB56" s="144" t="str">
        <f>IF(AB55="","",VLOOKUP(AB55,'別紙１-１　シフト記号表（従来型・ユニット型共通）'!$C$6:$L$47,10,FALSE))</f>
        <v/>
      </c>
      <c r="AC56" s="145" t="str">
        <f>IF(AC55="","",VLOOKUP(AC55,'別紙１-１　シフト記号表（従来型・ユニット型共通）'!$C$6:$L$47,10,FALSE))</f>
        <v/>
      </c>
      <c r="AD56" s="143" t="str">
        <f>IF(AD55="","",VLOOKUP(AD55,'別紙１-１　シフト記号表（従来型・ユニット型共通）'!$C$6:$L$47,10,FALSE))</f>
        <v/>
      </c>
      <c r="AE56" s="144" t="str">
        <f>IF(AE55="","",VLOOKUP(AE55,'別紙１-１　シフト記号表（従来型・ユニット型共通）'!$C$6:$L$47,10,FALSE))</f>
        <v/>
      </c>
      <c r="AF56" s="144" t="str">
        <f>IF(AF55="","",VLOOKUP(AF55,'別紙１-１　シフト記号表（従来型・ユニット型共通）'!$C$6:$L$47,10,FALSE))</f>
        <v/>
      </c>
      <c r="AG56" s="144" t="str">
        <f>IF(AG55="","",VLOOKUP(AG55,'別紙１-１　シフト記号表（従来型・ユニット型共通）'!$C$6:$L$47,10,FALSE))</f>
        <v/>
      </c>
      <c r="AH56" s="144" t="str">
        <f>IF(AH55="","",VLOOKUP(AH55,'別紙１-１　シフト記号表（従来型・ユニット型共通）'!$C$6:$L$47,10,FALSE))</f>
        <v/>
      </c>
      <c r="AI56" s="144" t="str">
        <f>IF(AI55="","",VLOOKUP(AI55,'別紙１-１　シフト記号表（従来型・ユニット型共通）'!$C$6:$L$47,10,FALSE))</f>
        <v/>
      </c>
      <c r="AJ56" s="145" t="str">
        <f>IF(AJ55="","",VLOOKUP(AJ55,'別紙１-１　シフト記号表（従来型・ユニット型共通）'!$C$6:$L$47,10,FALSE))</f>
        <v/>
      </c>
      <c r="AK56" s="143" t="str">
        <f>IF(AK55="","",VLOOKUP(AK55,'別紙１-１　シフト記号表（従来型・ユニット型共通）'!$C$6:$L$47,10,FALSE))</f>
        <v/>
      </c>
      <c r="AL56" s="144" t="str">
        <f>IF(AL55="","",VLOOKUP(AL55,'別紙１-１　シフト記号表（従来型・ユニット型共通）'!$C$6:$L$47,10,FALSE))</f>
        <v/>
      </c>
      <c r="AM56" s="144" t="str">
        <f>IF(AM55="","",VLOOKUP(AM55,'別紙１-１　シフト記号表（従来型・ユニット型共通）'!$C$6:$L$47,10,FALSE))</f>
        <v/>
      </c>
      <c r="AN56" s="144" t="str">
        <f>IF(AN55="","",VLOOKUP(AN55,'別紙１-１　シフト記号表（従来型・ユニット型共通）'!$C$6:$L$47,10,FALSE))</f>
        <v/>
      </c>
      <c r="AO56" s="144" t="str">
        <f>IF(AO55="","",VLOOKUP(AO55,'別紙１-１　シフト記号表（従来型・ユニット型共通）'!$C$6:$L$47,10,FALSE))</f>
        <v/>
      </c>
      <c r="AP56" s="144" t="str">
        <f>IF(AP55="","",VLOOKUP(AP55,'別紙１-１　シフト記号表（従来型・ユニット型共通）'!$C$6:$L$47,10,FALSE))</f>
        <v/>
      </c>
      <c r="AQ56" s="145" t="str">
        <f>IF(AQ55="","",VLOOKUP(AQ55,'別紙１-１　シフト記号表（従来型・ユニット型共通）'!$C$6:$L$47,10,FALSE))</f>
        <v/>
      </c>
      <c r="AR56" s="143" t="str">
        <f>IF(AR55="","",VLOOKUP(AR55,'別紙１-１　シフト記号表（従来型・ユニット型共通）'!$C$6:$L$47,10,FALSE))</f>
        <v/>
      </c>
      <c r="AS56" s="144" t="str">
        <f>IF(AS55="","",VLOOKUP(AS55,'別紙１-１　シフト記号表（従来型・ユニット型共通）'!$C$6:$L$47,10,FALSE))</f>
        <v/>
      </c>
      <c r="AT56" s="144" t="str">
        <f>IF(AT55="","",VLOOKUP(AT55,'別紙１-１　シフト記号表（従来型・ユニット型共通）'!$C$6:$L$47,10,FALSE))</f>
        <v/>
      </c>
      <c r="AU56" s="144" t="str">
        <f>IF(AU55="","",VLOOKUP(AU55,'別紙１-１　シフト記号表（従来型・ユニット型共通）'!$C$6:$L$47,10,FALSE))</f>
        <v/>
      </c>
      <c r="AV56" s="144" t="str">
        <f>IF(AV55="","",VLOOKUP(AV55,'別紙１-１　シフト記号表（従来型・ユニット型共通）'!$C$6:$L$47,10,FALSE))</f>
        <v/>
      </c>
      <c r="AW56" s="144" t="str">
        <f>IF(AW55="","",VLOOKUP(AW55,'別紙１-１　シフト記号表（従来型・ユニット型共通）'!$C$6:$L$47,10,FALSE))</f>
        <v/>
      </c>
      <c r="AX56" s="145" t="str">
        <f>IF(AX55="","",VLOOKUP(AX55,'別紙１-１　シフト記号表（従来型・ユニット型共通）'!$C$6:$L$47,10,FALSE))</f>
        <v/>
      </c>
      <c r="AY56" s="143" t="str">
        <f>IF(AY55="","",VLOOKUP(AY55,'別紙１-１　シフト記号表（従来型・ユニット型共通）'!$C$6:$L$47,10,FALSE))</f>
        <v/>
      </c>
      <c r="AZ56" s="144" t="str">
        <f>IF(AZ55="","",VLOOKUP(AZ55,'別紙１-１　シフト記号表（従来型・ユニット型共通）'!$C$6:$L$47,10,FALSE))</f>
        <v/>
      </c>
      <c r="BA56" s="144" t="str">
        <f>IF(BA55="","",VLOOKUP(BA55,'別紙１-１　シフト記号表（従来型・ユニット型共通）'!$C$6:$L$47,10,FALSE))</f>
        <v/>
      </c>
      <c r="BB56" s="314">
        <f>IF($BE$3="４週",SUM(W56:AX56),IF($BE$3="暦月",SUM(W56:BA56),""))</f>
        <v>0</v>
      </c>
      <c r="BC56" s="315"/>
      <c r="BD56" s="316">
        <f>IF($BE$3="４週",BB56/4,IF($BE$3="暦月",(BB56/($BE$8/7)),""))</f>
        <v>0</v>
      </c>
      <c r="BE56" s="315"/>
      <c r="BF56" s="311"/>
      <c r="BG56" s="312"/>
      <c r="BH56" s="312"/>
      <c r="BI56" s="312"/>
      <c r="BJ56" s="313"/>
    </row>
    <row r="57" spans="2:62" ht="20.25" customHeight="1" x14ac:dyDescent="0.2">
      <c r="B57" s="317">
        <f>B55+1</f>
        <v>21</v>
      </c>
      <c r="C57" s="319"/>
      <c r="D57" s="320"/>
      <c r="E57" s="138"/>
      <c r="F57" s="139"/>
      <c r="G57" s="138"/>
      <c r="H57" s="139"/>
      <c r="I57" s="323"/>
      <c r="J57" s="324"/>
      <c r="K57" s="327"/>
      <c r="L57" s="328"/>
      <c r="M57" s="328"/>
      <c r="N57" s="320"/>
      <c r="O57" s="331"/>
      <c r="P57" s="332"/>
      <c r="Q57" s="332"/>
      <c r="R57" s="332"/>
      <c r="S57" s="333"/>
      <c r="T57" s="158" t="s">
        <v>150</v>
      </c>
      <c r="V57" s="159"/>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2"/>
      <c r="AU57" s="152"/>
      <c r="AV57" s="152"/>
      <c r="AW57" s="152"/>
      <c r="AX57" s="153"/>
      <c r="AY57" s="151"/>
      <c r="AZ57" s="152"/>
      <c r="BA57" s="154"/>
      <c r="BB57" s="334"/>
      <c r="BC57" s="335"/>
      <c r="BD57" s="347"/>
      <c r="BE57" s="348"/>
      <c r="BF57" s="349"/>
      <c r="BG57" s="350"/>
      <c r="BH57" s="350"/>
      <c r="BI57" s="350"/>
      <c r="BJ57" s="351"/>
    </row>
    <row r="58" spans="2:62" ht="20.25" customHeight="1" x14ac:dyDescent="0.2">
      <c r="B58" s="318"/>
      <c r="C58" s="321"/>
      <c r="D58" s="322"/>
      <c r="E58" s="138"/>
      <c r="F58" s="139">
        <f>C57</f>
        <v>0</v>
      </c>
      <c r="G58" s="138"/>
      <c r="H58" s="139">
        <f>I57</f>
        <v>0</v>
      </c>
      <c r="I58" s="325"/>
      <c r="J58" s="326"/>
      <c r="K58" s="329"/>
      <c r="L58" s="330"/>
      <c r="M58" s="330"/>
      <c r="N58" s="322"/>
      <c r="O58" s="331"/>
      <c r="P58" s="332"/>
      <c r="Q58" s="332"/>
      <c r="R58" s="332"/>
      <c r="S58" s="333"/>
      <c r="T58" s="155" t="s">
        <v>153</v>
      </c>
      <c r="U58" s="156"/>
      <c r="V58" s="157"/>
      <c r="W58" s="143" t="str">
        <f>IF(W57="","",VLOOKUP(W57,'別紙１-１　シフト記号表（従来型・ユニット型共通）'!$C$6:$L$47,10,FALSE))</f>
        <v/>
      </c>
      <c r="X58" s="144" t="str">
        <f>IF(X57="","",VLOOKUP(X57,'別紙１-１　シフト記号表（従来型・ユニット型共通）'!$C$6:$L$47,10,FALSE))</f>
        <v/>
      </c>
      <c r="Y58" s="144" t="str">
        <f>IF(Y57="","",VLOOKUP(Y57,'別紙１-１　シフト記号表（従来型・ユニット型共通）'!$C$6:$L$47,10,FALSE))</f>
        <v/>
      </c>
      <c r="Z58" s="144" t="str">
        <f>IF(Z57="","",VLOOKUP(Z57,'別紙１-１　シフト記号表（従来型・ユニット型共通）'!$C$6:$L$47,10,FALSE))</f>
        <v/>
      </c>
      <c r="AA58" s="144" t="str">
        <f>IF(AA57="","",VLOOKUP(AA57,'別紙１-１　シフト記号表（従来型・ユニット型共通）'!$C$6:$L$47,10,FALSE))</f>
        <v/>
      </c>
      <c r="AB58" s="144" t="str">
        <f>IF(AB57="","",VLOOKUP(AB57,'別紙１-１　シフト記号表（従来型・ユニット型共通）'!$C$6:$L$47,10,FALSE))</f>
        <v/>
      </c>
      <c r="AC58" s="145" t="str">
        <f>IF(AC57="","",VLOOKUP(AC57,'別紙１-１　シフト記号表（従来型・ユニット型共通）'!$C$6:$L$47,10,FALSE))</f>
        <v/>
      </c>
      <c r="AD58" s="143" t="str">
        <f>IF(AD57="","",VLOOKUP(AD57,'別紙１-１　シフト記号表（従来型・ユニット型共通）'!$C$6:$L$47,10,FALSE))</f>
        <v/>
      </c>
      <c r="AE58" s="144" t="str">
        <f>IF(AE57="","",VLOOKUP(AE57,'別紙１-１　シフト記号表（従来型・ユニット型共通）'!$C$6:$L$47,10,FALSE))</f>
        <v/>
      </c>
      <c r="AF58" s="144" t="str">
        <f>IF(AF57="","",VLOOKUP(AF57,'別紙１-１　シフト記号表（従来型・ユニット型共通）'!$C$6:$L$47,10,FALSE))</f>
        <v/>
      </c>
      <c r="AG58" s="144" t="str">
        <f>IF(AG57="","",VLOOKUP(AG57,'別紙１-１　シフト記号表（従来型・ユニット型共通）'!$C$6:$L$47,10,FALSE))</f>
        <v/>
      </c>
      <c r="AH58" s="144" t="str">
        <f>IF(AH57="","",VLOOKUP(AH57,'別紙１-１　シフト記号表（従来型・ユニット型共通）'!$C$6:$L$47,10,FALSE))</f>
        <v/>
      </c>
      <c r="AI58" s="144" t="str">
        <f>IF(AI57="","",VLOOKUP(AI57,'別紙１-１　シフト記号表（従来型・ユニット型共通）'!$C$6:$L$47,10,FALSE))</f>
        <v/>
      </c>
      <c r="AJ58" s="145" t="str">
        <f>IF(AJ57="","",VLOOKUP(AJ57,'別紙１-１　シフト記号表（従来型・ユニット型共通）'!$C$6:$L$47,10,FALSE))</f>
        <v/>
      </c>
      <c r="AK58" s="143" t="str">
        <f>IF(AK57="","",VLOOKUP(AK57,'別紙１-１　シフト記号表（従来型・ユニット型共通）'!$C$6:$L$47,10,FALSE))</f>
        <v/>
      </c>
      <c r="AL58" s="144" t="str">
        <f>IF(AL57="","",VLOOKUP(AL57,'別紙１-１　シフト記号表（従来型・ユニット型共通）'!$C$6:$L$47,10,FALSE))</f>
        <v/>
      </c>
      <c r="AM58" s="144" t="str">
        <f>IF(AM57="","",VLOOKUP(AM57,'別紙１-１　シフト記号表（従来型・ユニット型共通）'!$C$6:$L$47,10,FALSE))</f>
        <v/>
      </c>
      <c r="AN58" s="144" t="str">
        <f>IF(AN57="","",VLOOKUP(AN57,'別紙１-１　シフト記号表（従来型・ユニット型共通）'!$C$6:$L$47,10,FALSE))</f>
        <v/>
      </c>
      <c r="AO58" s="144" t="str">
        <f>IF(AO57="","",VLOOKUP(AO57,'別紙１-１　シフト記号表（従来型・ユニット型共通）'!$C$6:$L$47,10,FALSE))</f>
        <v/>
      </c>
      <c r="AP58" s="144" t="str">
        <f>IF(AP57="","",VLOOKUP(AP57,'別紙１-１　シフト記号表（従来型・ユニット型共通）'!$C$6:$L$47,10,FALSE))</f>
        <v/>
      </c>
      <c r="AQ58" s="145" t="str">
        <f>IF(AQ57="","",VLOOKUP(AQ57,'別紙１-１　シフト記号表（従来型・ユニット型共通）'!$C$6:$L$47,10,FALSE))</f>
        <v/>
      </c>
      <c r="AR58" s="143" t="str">
        <f>IF(AR57="","",VLOOKUP(AR57,'別紙１-１　シフト記号表（従来型・ユニット型共通）'!$C$6:$L$47,10,FALSE))</f>
        <v/>
      </c>
      <c r="AS58" s="144" t="str">
        <f>IF(AS57="","",VLOOKUP(AS57,'別紙１-１　シフト記号表（従来型・ユニット型共通）'!$C$6:$L$47,10,FALSE))</f>
        <v/>
      </c>
      <c r="AT58" s="144" t="str">
        <f>IF(AT57="","",VLOOKUP(AT57,'別紙１-１　シフト記号表（従来型・ユニット型共通）'!$C$6:$L$47,10,FALSE))</f>
        <v/>
      </c>
      <c r="AU58" s="144" t="str">
        <f>IF(AU57="","",VLOOKUP(AU57,'別紙１-１　シフト記号表（従来型・ユニット型共通）'!$C$6:$L$47,10,FALSE))</f>
        <v/>
      </c>
      <c r="AV58" s="144" t="str">
        <f>IF(AV57="","",VLOOKUP(AV57,'別紙１-１　シフト記号表（従来型・ユニット型共通）'!$C$6:$L$47,10,FALSE))</f>
        <v/>
      </c>
      <c r="AW58" s="144" t="str">
        <f>IF(AW57="","",VLOOKUP(AW57,'別紙１-１　シフト記号表（従来型・ユニット型共通）'!$C$6:$L$47,10,FALSE))</f>
        <v/>
      </c>
      <c r="AX58" s="145" t="str">
        <f>IF(AX57="","",VLOOKUP(AX57,'別紙１-１　シフト記号表（従来型・ユニット型共通）'!$C$6:$L$47,10,FALSE))</f>
        <v/>
      </c>
      <c r="AY58" s="143" t="str">
        <f>IF(AY57="","",VLOOKUP(AY57,'別紙１-１　シフト記号表（従来型・ユニット型共通）'!$C$6:$L$47,10,FALSE))</f>
        <v/>
      </c>
      <c r="AZ58" s="144" t="str">
        <f>IF(AZ57="","",VLOOKUP(AZ57,'別紙１-１　シフト記号表（従来型・ユニット型共通）'!$C$6:$L$47,10,FALSE))</f>
        <v/>
      </c>
      <c r="BA58" s="144" t="str">
        <f>IF(BA57="","",VLOOKUP(BA57,'別紙１-１　シフト記号表（従来型・ユニット型共通）'!$C$6:$L$47,10,FALSE))</f>
        <v/>
      </c>
      <c r="BB58" s="314">
        <f>IF($BE$3="４週",SUM(W58:AX58),IF($BE$3="暦月",SUM(W58:BA58),""))</f>
        <v>0</v>
      </c>
      <c r="BC58" s="315"/>
      <c r="BD58" s="316">
        <f>IF($BE$3="４週",BB58/4,IF($BE$3="暦月",(BB58/($BE$8/7)),""))</f>
        <v>0</v>
      </c>
      <c r="BE58" s="315"/>
      <c r="BF58" s="311"/>
      <c r="BG58" s="312"/>
      <c r="BH58" s="312"/>
      <c r="BI58" s="312"/>
      <c r="BJ58" s="313"/>
    </row>
    <row r="59" spans="2:62" ht="20.25" customHeight="1" x14ac:dyDescent="0.2">
      <c r="B59" s="317">
        <f>B57+1</f>
        <v>22</v>
      </c>
      <c r="C59" s="319"/>
      <c r="D59" s="320"/>
      <c r="E59" s="138"/>
      <c r="F59" s="139"/>
      <c r="G59" s="138"/>
      <c r="H59" s="139"/>
      <c r="I59" s="323"/>
      <c r="J59" s="324"/>
      <c r="K59" s="327"/>
      <c r="L59" s="328"/>
      <c r="M59" s="328"/>
      <c r="N59" s="320"/>
      <c r="O59" s="331"/>
      <c r="P59" s="332"/>
      <c r="Q59" s="332"/>
      <c r="R59" s="332"/>
      <c r="S59" s="333"/>
      <c r="T59" s="158" t="s">
        <v>150</v>
      </c>
      <c r="V59" s="159"/>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2"/>
      <c r="AU59" s="152"/>
      <c r="AV59" s="152"/>
      <c r="AW59" s="152"/>
      <c r="AX59" s="153"/>
      <c r="AY59" s="151"/>
      <c r="AZ59" s="152"/>
      <c r="BA59" s="154"/>
      <c r="BB59" s="334"/>
      <c r="BC59" s="335"/>
      <c r="BD59" s="347"/>
      <c r="BE59" s="348"/>
      <c r="BF59" s="349"/>
      <c r="BG59" s="350"/>
      <c r="BH59" s="350"/>
      <c r="BI59" s="350"/>
      <c r="BJ59" s="351"/>
    </row>
    <row r="60" spans="2:62" ht="20.25" customHeight="1" x14ac:dyDescent="0.2">
      <c r="B60" s="318"/>
      <c r="C60" s="321"/>
      <c r="D60" s="322"/>
      <c r="E60" s="138"/>
      <c r="F60" s="139">
        <f>C59</f>
        <v>0</v>
      </c>
      <c r="G60" s="138"/>
      <c r="H60" s="139">
        <f>I59</f>
        <v>0</v>
      </c>
      <c r="I60" s="325"/>
      <c r="J60" s="326"/>
      <c r="K60" s="329"/>
      <c r="L60" s="330"/>
      <c r="M60" s="330"/>
      <c r="N60" s="322"/>
      <c r="O60" s="331"/>
      <c r="P60" s="332"/>
      <c r="Q60" s="332"/>
      <c r="R60" s="332"/>
      <c r="S60" s="333"/>
      <c r="T60" s="155" t="s">
        <v>153</v>
      </c>
      <c r="U60" s="156"/>
      <c r="V60" s="157"/>
      <c r="W60" s="143" t="str">
        <f>IF(W59="","",VLOOKUP(W59,'別紙１-１　シフト記号表（従来型・ユニット型共通）'!$C$6:$L$47,10,FALSE))</f>
        <v/>
      </c>
      <c r="X60" s="144" t="str">
        <f>IF(X59="","",VLOOKUP(X59,'別紙１-１　シフト記号表（従来型・ユニット型共通）'!$C$6:$L$47,10,FALSE))</f>
        <v/>
      </c>
      <c r="Y60" s="144" t="str">
        <f>IF(Y59="","",VLOOKUP(Y59,'別紙１-１　シフト記号表（従来型・ユニット型共通）'!$C$6:$L$47,10,FALSE))</f>
        <v/>
      </c>
      <c r="Z60" s="144" t="str">
        <f>IF(Z59="","",VLOOKUP(Z59,'別紙１-１　シフト記号表（従来型・ユニット型共通）'!$C$6:$L$47,10,FALSE))</f>
        <v/>
      </c>
      <c r="AA60" s="144" t="str">
        <f>IF(AA59="","",VLOOKUP(AA59,'別紙１-１　シフト記号表（従来型・ユニット型共通）'!$C$6:$L$47,10,FALSE))</f>
        <v/>
      </c>
      <c r="AB60" s="144" t="str">
        <f>IF(AB59="","",VLOOKUP(AB59,'別紙１-１　シフト記号表（従来型・ユニット型共通）'!$C$6:$L$47,10,FALSE))</f>
        <v/>
      </c>
      <c r="AC60" s="145" t="str">
        <f>IF(AC59="","",VLOOKUP(AC59,'別紙１-１　シフト記号表（従来型・ユニット型共通）'!$C$6:$L$47,10,FALSE))</f>
        <v/>
      </c>
      <c r="AD60" s="143" t="str">
        <f>IF(AD59="","",VLOOKUP(AD59,'別紙１-１　シフト記号表（従来型・ユニット型共通）'!$C$6:$L$47,10,FALSE))</f>
        <v/>
      </c>
      <c r="AE60" s="144" t="str">
        <f>IF(AE59="","",VLOOKUP(AE59,'別紙１-１　シフト記号表（従来型・ユニット型共通）'!$C$6:$L$47,10,FALSE))</f>
        <v/>
      </c>
      <c r="AF60" s="144" t="str">
        <f>IF(AF59="","",VLOOKUP(AF59,'別紙１-１　シフト記号表（従来型・ユニット型共通）'!$C$6:$L$47,10,FALSE))</f>
        <v/>
      </c>
      <c r="AG60" s="144" t="str">
        <f>IF(AG59="","",VLOOKUP(AG59,'別紙１-１　シフト記号表（従来型・ユニット型共通）'!$C$6:$L$47,10,FALSE))</f>
        <v/>
      </c>
      <c r="AH60" s="144" t="str">
        <f>IF(AH59="","",VLOOKUP(AH59,'別紙１-１　シフト記号表（従来型・ユニット型共通）'!$C$6:$L$47,10,FALSE))</f>
        <v/>
      </c>
      <c r="AI60" s="144" t="str">
        <f>IF(AI59="","",VLOOKUP(AI59,'別紙１-１　シフト記号表（従来型・ユニット型共通）'!$C$6:$L$47,10,FALSE))</f>
        <v/>
      </c>
      <c r="AJ60" s="145" t="str">
        <f>IF(AJ59="","",VLOOKUP(AJ59,'別紙１-１　シフト記号表（従来型・ユニット型共通）'!$C$6:$L$47,10,FALSE))</f>
        <v/>
      </c>
      <c r="AK60" s="143" t="str">
        <f>IF(AK59="","",VLOOKUP(AK59,'別紙１-１　シフト記号表（従来型・ユニット型共通）'!$C$6:$L$47,10,FALSE))</f>
        <v/>
      </c>
      <c r="AL60" s="144" t="str">
        <f>IF(AL59="","",VLOOKUP(AL59,'別紙１-１　シフト記号表（従来型・ユニット型共通）'!$C$6:$L$47,10,FALSE))</f>
        <v/>
      </c>
      <c r="AM60" s="144" t="str">
        <f>IF(AM59="","",VLOOKUP(AM59,'別紙１-１　シフト記号表（従来型・ユニット型共通）'!$C$6:$L$47,10,FALSE))</f>
        <v/>
      </c>
      <c r="AN60" s="144" t="str">
        <f>IF(AN59="","",VLOOKUP(AN59,'別紙１-１　シフト記号表（従来型・ユニット型共通）'!$C$6:$L$47,10,FALSE))</f>
        <v/>
      </c>
      <c r="AO60" s="144" t="str">
        <f>IF(AO59="","",VLOOKUP(AO59,'別紙１-１　シフト記号表（従来型・ユニット型共通）'!$C$6:$L$47,10,FALSE))</f>
        <v/>
      </c>
      <c r="AP60" s="144" t="str">
        <f>IF(AP59="","",VLOOKUP(AP59,'別紙１-１　シフト記号表（従来型・ユニット型共通）'!$C$6:$L$47,10,FALSE))</f>
        <v/>
      </c>
      <c r="AQ60" s="145" t="str">
        <f>IF(AQ59="","",VLOOKUP(AQ59,'別紙１-１　シフト記号表（従来型・ユニット型共通）'!$C$6:$L$47,10,FALSE))</f>
        <v/>
      </c>
      <c r="AR60" s="143" t="str">
        <f>IF(AR59="","",VLOOKUP(AR59,'別紙１-１　シフト記号表（従来型・ユニット型共通）'!$C$6:$L$47,10,FALSE))</f>
        <v/>
      </c>
      <c r="AS60" s="144" t="str">
        <f>IF(AS59="","",VLOOKUP(AS59,'別紙１-１　シフト記号表（従来型・ユニット型共通）'!$C$6:$L$47,10,FALSE))</f>
        <v/>
      </c>
      <c r="AT60" s="144" t="str">
        <f>IF(AT59="","",VLOOKUP(AT59,'別紙１-１　シフト記号表（従来型・ユニット型共通）'!$C$6:$L$47,10,FALSE))</f>
        <v/>
      </c>
      <c r="AU60" s="144" t="str">
        <f>IF(AU59="","",VLOOKUP(AU59,'別紙１-１　シフト記号表（従来型・ユニット型共通）'!$C$6:$L$47,10,FALSE))</f>
        <v/>
      </c>
      <c r="AV60" s="144" t="str">
        <f>IF(AV59="","",VLOOKUP(AV59,'別紙１-１　シフト記号表（従来型・ユニット型共通）'!$C$6:$L$47,10,FALSE))</f>
        <v/>
      </c>
      <c r="AW60" s="144" t="str">
        <f>IF(AW59="","",VLOOKUP(AW59,'別紙１-１　シフト記号表（従来型・ユニット型共通）'!$C$6:$L$47,10,FALSE))</f>
        <v/>
      </c>
      <c r="AX60" s="145" t="str">
        <f>IF(AX59="","",VLOOKUP(AX59,'別紙１-１　シフト記号表（従来型・ユニット型共通）'!$C$6:$L$47,10,FALSE))</f>
        <v/>
      </c>
      <c r="AY60" s="143" t="str">
        <f>IF(AY59="","",VLOOKUP(AY59,'別紙１-１　シフト記号表（従来型・ユニット型共通）'!$C$6:$L$47,10,FALSE))</f>
        <v/>
      </c>
      <c r="AZ60" s="144" t="str">
        <f>IF(AZ59="","",VLOOKUP(AZ59,'別紙１-１　シフト記号表（従来型・ユニット型共通）'!$C$6:$L$47,10,FALSE))</f>
        <v/>
      </c>
      <c r="BA60" s="144" t="str">
        <f>IF(BA59="","",VLOOKUP(BA59,'別紙１-１　シフト記号表（従来型・ユニット型共通）'!$C$6:$L$47,10,FALSE))</f>
        <v/>
      </c>
      <c r="BB60" s="314">
        <f>IF($BE$3="４週",SUM(W60:AX60),IF($BE$3="暦月",SUM(W60:BA60),""))</f>
        <v>0</v>
      </c>
      <c r="BC60" s="315"/>
      <c r="BD60" s="316">
        <f>IF($BE$3="４週",BB60/4,IF($BE$3="暦月",(BB60/($BE$8/7)),""))</f>
        <v>0</v>
      </c>
      <c r="BE60" s="315"/>
      <c r="BF60" s="311"/>
      <c r="BG60" s="312"/>
      <c r="BH60" s="312"/>
      <c r="BI60" s="312"/>
      <c r="BJ60" s="313"/>
    </row>
    <row r="61" spans="2:62" ht="20.25" customHeight="1" x14ac:dyDescent="0.2">
      <c r="B61" s="317">
        <f>B59+1</f>
        <v>23</v>
      </c>
      <c r="C61" s="319"/>
      <c r="D61" s="320"/>
      <c r="E61" s="138"/>
      <c r="F61" s="139"/>
      <c r="G61" s="138"/>
      <c r="H61" s="139"/>
      <c r="I61" s="323"/>
      <c r="J61" s="324"/>
      <c r="K61" s="327"/>
      <c r="L61" s="328"/>
      <c r="M61" s="328"/>
      <c r="N61" s="320"/>
      <c r="O61" s="331"/>
      <c r="P61" s="332"/>
      <c r="Q61" s="332"/>
      <c r="R61" s="332"/>
      <c r="S61" s="333"/>
      <c r="T61" s="158" t="s">
        <v>150</v>
      </c>
      <c r="V61" s="159"/>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2"/>
      <c r="AU61" s="152"/>
      <c r="AV61" s="152"/>
      <c r="AW61" s="152"/>
      <c r="AX61" s="153"/>
      <c r="AY61" s="151"/>
      <c r="AZ61" s="152"/>
      <c r="BA61" s="154"/>
      <c r="BB61" s="334"/>
      <c r="BC61" s="335"/>
      <c r="BD61" s="347"/>
      <c r="BE61" s="348"/>
      <c r="BF61" s="349"/>
      <c r="BG61" s="350"/>
      <c r="BH61" s="350"/>
      <c r="BI61" s="350"/>
      <c r="BJ61" s="351"/>
    </row>
    <row r="62" spans="2:62" ht="20.25" customHeight="1" x14ac:dyDescent="0.2">
      <c r="B62" s="318"/>
      <c r="C62" s="321"/>
      <c r="D62" s="322"/>
      <c r="E62" s="138"/>
      <c r="F62" s="139">
        <f>C61</f>
        <v>0</v>
      </c>
      <c r="G62" s="138"/>
      <c r="H62" s="139">
        <f>I61</f>
        <v>0</v>
      </c>
      <c r="I62" s="325"/>
      <c r="J62" s="326"/>
      <c r="K62" s="329"/>
      <c r="L62" s="330"/>
      <c r="M62" s="330"/>
      <c r="N62" s="322"/>
      <c r="O62" s="331"/>
      <c r="P62" s="332"/>
      <c r="Q62" s="332"/>
      <c r="R62" s="332"/>
      <c r="S62" s="333"/>
      <c r="T62" s="155" t="s">
        <v>153</v>
      </c>
      <c r="U62" s="156"/>
      <c r="V62" s="157"/>
      <c r="W62" s="143" t="str">
        <f>IF(W61="","",VLOOKUP(W61,'別紙１-１　シフト記号表（従来型・ユニット型共通）'!$C$6:$L$47,10,FALSE))</f>
        <v/>
      </c>
      <c r="X62" s="144" t="str">
        <f>IF(X61="","",VLOOKUP(X61,'別紙１-１　シフト記号表（従来型・ユニット型共通）'!$C$6:$L$47,10,FALSE))</f>
        <v/>
      </c>
      <c r="Y62" s="144" t="str">
        <f>IF(Y61="","",VLOOKUP(Y61,'別紙１-１　シフト記号表（従来型・ユニット型共通）'!$C$6:$L$47,10,FALSE))</f>
        <v/>
      </c>
      <c r="Z62" s="144" t="str">
        <f>IF(Z61="","",VLOOKUP(Z61,'別紙１-１　シフト記号表（従来型・ユニット型共通）'!$C$6:$L$47,10,FALSE))</f>
        <v/>
      </c>
      <c r="AA62" s="144" t="str">
        <f>IF(AA61="","",VLOOKUP(AA61,'別紙１-１　シフト記号表（従来型・ユニット型共通）'!$C$6:$L$47,10,FALSE))</f>
        <v/>
      </c>
      <c r="AB62" s="144" t="str">
        <f>IF(AB61="","",VLOOKUP(AB61,'別紙１-１　シフト記号表（従来型・ユニット型共通）'!$C$6:$L$47,10,FALSE))</f>
        <v/>
      </c>
      <c r="AC62" s="145" t="str">
        <f>IF(AC61="","",VLOOKUP(AC61,'別紙１-１　シフト記号表（従来型・ユニット型共通）'!$C$6:$L$47,10,FALSE))</f>
        <v/>
      </c>
      <c r="AD62" s="143" t="str">
        <f>IF(AD61="","",VLOOKUP(AD61,'別紙１-１　シフト記号表（従来型・ユニット型共通）'!$C$6:$L$47,10,FALSE))</f>
        <v/>
      </c>
      <c r="AE62" s="144" t="str">
        <f>IF(AE61="","",VLOOKUP(AE61,'別紙１-１　シフト記号表（従来型・ユニット型共通）'!$C$6:$L$47,10,FALSE))</f>
        <v/>
      </c>
      <c r="AF62" s="144" t="str">
        <f>IF(AF61="","",VLOOKUP(AF61,'別紙１-１　シフト記号表（従来型・ユニット型共通）'!$C$6:$L$47,10,FALSE))</f>
        <v/>
      </c>
      <c r="AG62" s="144" t="str">
        <f>IF(AG61="","",VLOOKUP(AG61,'別紙１-１　シフト記号表（従来型・ユニット型共通）'!$C$6:$L$47,10,FALSE))</f>
        <v/>
      </c>
      <c r="AH62" s="144" t="str">
        <f>IF(AH61="","",VLOOKUP(AH61,'別紙１-１　シフト記号表（従来型・ユニット型共通）'!$C$6:$L$47,10,FALSE))</f>
        <v/>
      </c>
      <c r="AI62" s="144" t="str">
        <f>IF(AI61="","",VLOOKUP(AI61,'別紙１-１　シフト記号表（従来型・ユニット型共通）'!$C$6:$L$47,10,FALSE))</f>
        <v/>
      </c>
      <c r="AJ62" s="145" t="str">
        <f>IF(AJ61="","",VLOOKUP(AJ61,'別紙１-１　シフト記号表（従来型・ユニット型共通）'!$C$6:$L$47,10,FALSE))</f>
        <v/>
      </c>
      <c r="AK62" s="143" t="str">
        <f>IF(AK61="","",VLOOKUP(AK61,'別紙１-１　シフト記号表（従来型・ユニット型共通）'!$C$6:$L$47,10,FALSE))</f>
        <v/>
      </c>
      <c r="AL62" s="144" t="str">
        <f>IF(AL61="","",VLOOKUP(AL61,'別紙１-１　シフト記号表（従来型・ユニット型共通）'!$C$6:$L$47,10,FALSE))</f>
        <v/>
      </c>
      <c r="AM62" s="144" t="str">
        <f>IF(AM61="","",VLOOKUP(AM61,'別紙１-１　シフト記号表（従来型・ユニット型共通）'!$C$6:$L$47,10,FALSE))</f>
        <v/>
      </c>
      <c r="AN62" s="144" t="str">
        <f>IF(AN61="","",VLOOKUP(AN61,'別紙１-１　シフト記号表（従来型・ユニット型共通）'!$C$6:$L$47,10,FALSE))</f>
        <v/>
      </c>
      <c r="AO62" s="144" t="str">
        <f>IF(AO61="","",VLOOKUP(AO61,'別紙１-１　シフト記号表（従来型・ユニット型共通）'!$C$6:$L$47,10,FALSE))</f>
        <v/>
      </c>
      <c r="AP62" s="144" t="str">
        <f>IF(AP61="","",VLOOKUP(AP61,'別紙１-１　シフト記号表（従来型・ユニット型共通）'!$C$6:$L$47,10,FALSE))</f>
        <v/>
      </c>
      <c r="AQ62" s="145" t="str">
        <f>IF(AQ61="","",VLOOKUP(AQ61,'別紙１-１　シフト記号表（従来型・ユニット型共通）'!$C$6:$L$47,10,FALSE))</f>
        <v/>
      </c>
      <c r="AR62" s="143" t="str">
        <f>IF(AR61="","",VLOOKUP(AR61,'別紙１-１　シフト記号表（従来型・ユニット型共通）'!$C$6:$L$47,10,FALSE))</f>
        <v/>
      </c>
      <c r="AS62" s="144" t="str">
        <f>IF(AS61="","",VLOOKUP(AS61,'別紙１-１　シフト記号表（従来型・ユニット型共通）'!$C$6:$L$47,10,FALSE))</f>
        <v/>
      </c>
      <c r="AT62" s="144" t="str">
        <f>IF(AT61="","",VLOOKUP(AT61,'別紙１-１　シフト記号表（従来型・ユニット型共通）'!$C$6:$L$47,10,FALSE))</f>
        <v/>
      </c>
      <c r="AU62" s="144" t="str">
        <f>IF(AU61="","",VLOOKUP(AU61,'別紙１-１　シフト記号表（従来型・ユニット型共通）'!$C$6:$L$47,10,FALSE))</f>
        <v/>
      </c>
      <c r="AV62" s="144" t="str">
        <f>IF(AV61="","",VLOOKUP(AV61,'別紙１-１　シフト記号表（従来型・ユニット型共通）'!$C$6:$L$47,10,FALSE))</f>
        <v/>
      </c>
      <c r="AW62" s="144" t="str">
        <f>IF(AW61="","",VLOOKUP(AW61,'別紙１-１　シフト記号表（従来型・ユニット型共通）'!$C$6:$L$47,10,FALSE))</f>
        <v/>
      </c>
      <c r="AX62" s="145" t="str">
        <f>IF(AX61="","",VLOOKUP(AX61,'別紙１-１　シフト記号表（従来型・ユニット型共通）'!$C$6:$L$47,10,FALSE))</f>
        <v/>
      </c>
      <c r="AY62" s="143" t="str">
        <f>IF(AY61="","",VLOOKUP(AY61,'別紙１-１　シフト記号表（従来型・ユニット型共通）'!$C$6:$L$47,10,FALSE))</f>
        <v/>
      </c>
      <c r="AZ62" s="144" t="str">
        <f>IF(AZ61="","",VLOOKUP(AZ61,'別紙１-１　シフト記号表（従来型・ユニット型共通）'!$C$6:$L$47,10,FALSE))</f>
        <v/>
      </c>
      <c r="BA62" s="144" t="str">
        <f>IF(BA61="","",VLOOKUP(BA61,'別紙１-１　シフト記号表（従来型・ユニット型共通）'!$C$6:$L$47,10,FALSE))</f>
        <v/>
      </c>
      <c r="BB62" s="314">
        <f>IF($BE$3="４週",SUM(W62:AX62),IF($BE$3="暦月",SUM(W62:BA62),""))</f>
        <v>0</v>
      </c>
      <c r="BC62" s="315"/>
      <c r="BD62" s="316">
        <f>IF($BE$3="４週",BB62/4,IF($BE$3="暦月",(BB62/($BE$8/7)),""))</f>
        <v>0</v>
      </c>
      <c r="BE62" s="315"/>
      <c r="BF62" s="311"/>
      <c r="BG62" s="312"/>
      <c r="BH62" s="312"/>
      <c r="BI62" s="312"/>
      <c r="BJ62" s="313"/>
    </row>
    <row r="63" spans="2:62" ht="20.25" customHeight="1" x14ac:dyDescent="0.2">
      <c r="B63" s="317">
        <f>B61+1</f>
        <v>24</v>
      </c>
      <c r="C63" s="319"/>
      <c r="D63" s="320"/>
      <c r="E63" s="138"/>
      <c r="F63" s="139"/>
      <c r="G63" s="138"/>
      <c r="H63" s="139"/>
      <c r="I63" s="323"/>
      <c r="J63" s="324"/>
      <c r="K63" s="327"/>
      <c r="L63" s="328"/>
      <c r="M63" s="328"/>
      <c r="N63" s="320"/>
      <c r="O63" s="331"/>
      <c r="P63" s="332"/>
      <c r="Q63" s="332"/>
      <c r="R63" s="332"/>
      <c r="S63" s="333"/>
      <c r="T63" s="158" t="s">
        <v>150</v>
      </c>
      <c r="V63" s="159"/>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2"/>
      <c r="AU63" s="152"/>
      <c r="AV63" s="152"/>
      <c r="AW63" s="152"/>
      <c r="AX63" s="153"/>
      <c r="AY63" s="151"/>
      <c r="AZ63" s="152"/>
      <c r="BA63" s="154"/>
      <c r="BB63" s="334"/>
      <c r="BC63" s="335"/>
      <c r="BD63" s="347"/>
      <c r="BE63" s="348"/>
      <c r="BF63" s="349"/>
      <c r="BG63" s="350"/>
      <c r="BH63" s="350"/>
      <c r="BI63" s="350"/>
      <c r="BJ63" s="351"/>
    </row>
    <row r="64" spans="2:62" ht="20.25" customHeight="1" x14ac:dyDescent="0.2">
      <c r="B64" s="318"/>
      <c r="C64" s="321"/>
      <c r="D64" s="322"/>
      <c r="E64" s="138"/>
      <c r="F64" s="139">
        <f>C63</f>
        <v>0</v>
      </c>
      <c r="G64" s="138"/>
      <c r="H64" s="139">
        <f>I63</f>
        <v>0</v>
      </c>
      <c r="I64" s="325"/>
      <c r="J64" s="326"/>
      <c r="K64" s="329"/>
      <c r="L64" s="330"/>
      <c r="M64" s="330"/>
      <c r="N64" s="322"/>
      <c r="O64" s="331"/>
      <c r="P64" s="332"/>
      <c r="Q64" s="332"/>
      <c r="R64" s="332"/>
      <c r="S64" s="333"/>
      <c r="T64" s="155" t="s">
        <v>153</v>
      </c>
      <c r="U64" s="156"/>
      <c r="V64" s="157"/>
      <c r="W64" s="143" t="str">
        <f>IF(W63="","",VLOOKUP(W63,'別紙１-１　シフト記号表（従来型・ユニット型共通）'!$C$6:$L$47,10,FALSE))</f>
        <v/>
      </c>
      <c r="X64" s="144" t="str">
        <f>IF(X63="","",VLOOKUP(X63,'別紙１-１　シフト記号表（従来型・ユニット型共通）'!$C$6:$L$47,10,FALSE))</f>
        <v/>
      </c>
      <c r="Y64" s="144" t="str">
        <f>IF(Y63="","",VLOOKUP(Y63,'別紙１-１　シフト記号表（従来型・ユニット型共通）'!$C$6:$L$47,10,FALSE))</f>
        <v/>
      </c>
      <c r="Z64" s="144" t="str">
        <f>IF(Z63="","",VLOOKUP(Z63,'別紙１-１　シフト記号表（従来型・ユニット型共通）'!$C$6:$L$47,10,FALSE))</f>
        <v/>
      </c>
      <c r="AA64" s="144" t="str">
        <f>IF(AA63="","",VLOOKUP(AA63,'別紙１-１　シフト記号表（従来型・ユニット型共通）'!$C$6:$L$47,10,FALSE))</f>
        <v/>
      </c>
      <c r="AB64" s="144" t="str">
        <f>IF(AB63="","",VLOOKUP(AB63,'別紙１-１　シフト記号表（従来型・ユニット型共通）'!$C$6:$L$47,10,FALSE))</f>
        <v/>
      </c>
      <c r="AC64" s="145" t="str">
        <f>IF(AC63="","",VLOOKUP(AC63,'別紙１-１　シフト記号表（従来型・ユニット型共通）'!$C$6:$L$47,10,FALSE))</f>
        <v/>
      </c>
      <c r="AD64" s="143" t="str">
        <f>IF(AD63="","",VLOOKUP(AD63,'別紙１-１　シフト記号表（従来型・ユニット型共通）'!$C$6:$L$47,10,FALSE))</f>
        <v/>
      </c>
      <c r="AE64" s="144" t="str">
        <f>IF(AE63="","",VLOOKUP(AE63,'別紙１-１　シフト記号表（従来型・ユニット型共通）'!$C$6:$L$47,10,FALSE))</f>
        <v/>
      </c>
      <c r="AF64" s="144" t="str">
        <f>IF(AF63="","",VLOOKUP(AF63,'別紙１-１　シフト記号表（従来型・ユニット型共通）'!$C$6:$L$47,10,FALSE))</f>
        <v/>
      </c>
      <c r="AG64" s="144" t="str">
        <f>IF(AG63="","",VLOOKUP(AG63,'別紙１-１　シフト記号表（従来型・ユニット型共通）'!$C$6:$L$47,10,FALSE))</f>
        <v/>
      </c>
      <c r="AH64" s="144" t="str">
        <f>IF(AH63="","",VLOOKUP(AH63,'別紙１-１　シフト記号表（従来型・ユニット型共通）'!$C$6:$L$47,10,FALSE))</f>
        <v/>
      </c>
      <c r="AI64" s="144" t="str">
        <f>IF(AI63="","",VLOOKUP(AI63,'別紙１-１　シフト記号表（従来型・ユニット型共通）'!$C$6:$L$47,10,FALSE))</f>
        <v/>
      </c>
      <c r="AJ64" s="145" t="str">
        <f>IF(AJ63="","",VLOOKUP(AJ63,'別紙１-１　シフト記号表（従来型・ユニット型共通）'!$C$6:$L$47,10,FALSE))</f>
        <v/>
      </c>
      <c r="AK64" s="143" t="str">
        <f>IF(AK63="","",VLOOKUP(AK63,'別紙１-１　シフト記号表（従来型・ユニット型共通）'!$C$6:$L$47,10,FALSE))</f>
        <v/>
      </c>
      <c r="AL64" s="144" t="str">
        <f>IF(AL63="","",VLOOKUP(AL63,'別紙１-１　シフト記号表（従来型・ユニット型共通）'!$C$6:$L$47,10,FALSE))</f>
        <v/>
      </c>
      <c r="AM64" s="144" t="str">
        <f>IF(AM63="","",VLOOKUP(AM63,'別紙１-１　シフト記号表（従来型・ユニット型共通）'!$C$6:$L$47,10,FALSE))</f>
        <v/>
      </c>
      <c r="AN64" s="144" t="str">
        <f>IF(AN63="","",VLOOKUP(AN63,'別紙１-１　シフト記号表（従来型・ユニット型共通）'!$C$6:$L$47,10,FALSE))</f>
        <v/>
      </c>
      <c r="AO64" s="144" t="str">
        <f>IF(AO63="","",VLOOKUP(AO63,'別紙１-１　シフト記号表（従来型・ユニット型共通）'!$C$6:$L$47,10,FALSE))</f>
        <v/>
      </c>
      <c r="AP64" s="144" t="str">
        <f>IF(AP63="","",VLOOKUP(AP63,'別紙１-１　シフト記号表（従来型・ユニット型共通）'!$C$6:$L$47,10,FALSE))</f>
        <v/>
      </c>
      <c r="AQ64" s="145" t="str">
        <f>IF(AQ63="","",VLOOKUP(AQ63,'別紙１-１　シフト記号表（従来型・ユニット型共通）'!$C$6:$L$47,10,FALSE))</f>
        <v/>
      </c>
      <c r="AR64" s="143" t="str">
        <f>IF(AR63="","",VLOOKUP(AR63,'別紙１-１　シフト記号表（従来型・ユニット型共通）'!$C$6:$L$47,10,FALSE))</f>
        <v/>
      </c>
      <c r="AS64" s="144" t="str">
        <f>IF(AS63="","",VLOOKUP(AS63,'別紙１-１　シフト記号表（従来型・ユニット型共通）'!$C$6:$L$47,10,FALSE))</f>
        <v/>
      </c>
      <c r="AT64" s="144" t="str">
        <f>IF(AT63="","",VLOOKUP(AT63,'別紙１-１　シフト記号表（従来型・ユニット型共通）'!$C$6:$L$47,10,FALSE))</f>
        <v/>
      </c>
      <c r="AU64" s="144" t="str">
        <f>IF(AU63="","",VLOOKUP(AU63,'別紙１-１　シフト記号表（従来型・ユニット型共通）'!$C$6:$L$47,10,FALSE))</f>
        <v/>
      </c>
      <c r="AV64" s="144" t="str">
        <f>IF(AV63="","",VLOOKUP(AV63,'別紙１-１　シフト記号表（従来型・ユニット型共通）'!$C$6:$L$47,10,FALSE))</f>
        <v/>
      </c>
      <c r="AW64" s="144" t="str">
        <f>IF(AW63="","",VLOOKUP(AW63,'別紙１-１　シフト記号表（従来型・ユニット型共通）'!$C$6:$L$47,10,FALSE))</f>
        <v/>
      </c>
      <c r="AX64" s="145" t="str">
        <f>IF(AX63="","",VLOOKUP(AX63,'別紙１-１　シフト記号表（従来型・ユニット型共通）'!$C$6:$L$47,10,FALSE))</f>
        <v/>
      </c>
      <c r="AY64" s="143" t="str">
        <f>IF(AY63="","",VLOOKUP(AY63,'別紙１-１　シフト記号表（従来型・ユニット型共通）'!$C$6:$L$47,10,FALSE))</f>
        <v/>
      </c>
      <c r="AZ64" s="144" t="str">
        <f>IF(AZ63="","",VLOOKUP(AZ63,'別紙１-１　シフト記号表（従来型・ユニット型共通）'!$C$6:$L$47,10,FALSE))</f>
        <v/>
      </c>
      <c r="BA64" s="144" t="str">
        <f>IF(BA63="","",VLOOKUP(BA63,'別紙１-１　シフト記号表（従来型・ユニット型共通）'!$C$6:$L$47,10,FALSE))</f>
        <v/>
      </c>
      <c r="BB64" s="314">
        <f>IF($BE$3="４週",SUM(W64:AX64),IF($BE$3="暦月",SUM(W64:BA64),""))</f>
        <v>0</v>
      </c>
      <c r="BC64" s="315"/>
      <c r="BD64" s="316">
        <f>IF($BE$3="４週",BB64/4,IF($BE$3="暦月",(BB64/($BE$8/7)),""))</f>
        <v>0</v>
      </c>
      <c r="BE64" s="315"/>
      <c r="BF64" s="311"/>
      <c r="BG64" s="312"/>
      <c r="BH64" s="312"/>
      <c r="BI64" s="312"/>
      <c r="BJ64" s="313"/>
    </row>
    <row r="65" spans="2:62" ht="20.25" customHeight="1" x14ac:dyDescent="0.2">
      <c r="B65" s="317">
        <f>B63+1</f>
        <v>25</v>
      </c>
      <c r="C65" s="319"/>
      <c r="D65" s="320"/>
      <c r="E65" s="138"/>
      <c r="F65" s="139"/>
      <c r="G65" s="138"/>
      <c r="H65" s="139"/>
      <c r="I65" s="323"/>
      <c r="J65" s="324"/>
      <c r="K65" s="327"/>
      <c r="L65" s="328"/>
      <c r="M65" s="328"/>
      <c r="N65" s="320"/>
      <c r="O65" s="331"/>
      <c r="P65" s="332"/>
      <c r="Q65" s="332"/>
      <c r="R65" s="332"/>
      <c r="S65" s="333"/>
      <c r="T65" s="158" t="s">
        <v>150</v>
      </c>
      <c r="V65" s="159"/>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2"/>
      <c r="AU65" s="152"/>
      <c r="AV65" s="152"/>
      <c r="AW65" s="152"/>
      <c r="AX65" s="153"/>
      <c r="AY65" s="151"/>
      <c r="AZ65" s="152"/>
      <c r="BA65" s="154"/>
      <c r="BB65" s="334"/>
      <c r="BC65" s="335"/>
      <c r="BD65" s="347"/>
      <c r="BE65" s="348"/>
      <c r="BF65" s="349"/>
      <c r="BG65" s="350"/>
      <c r="BH65" s="350"/>
      <c r="BI65" s="350"/>
      <c r="BJ65" s="351"/>
    </row>
    <row r="66" spans="2:62" ht="20.25" customHeight="1" x14ac:dyDescent="0.2">
      <c r="B66" s="318"/>
      <c r="C66" s="321"/>
      <c r="D66" s="322"/>
      <c r="E66" s="138"/>
      <c r="F66" s="139">
        <f>C65</f>
        <v>0</v>
      </c>
      <c r="G66" s="138"/>
      <c r="H66" s="139">
        <f>I65</f>
        <v>0</v>
      </c>
      <c r="I66" s="325"/>
      <c r="J66" s="326"/>
      <c r="K66" s="329"/>
      <c r="L66" s="330"/>
      <c r="M66" s="330"/>
      <c r="N66" s="322"/>
      <c r="O66" s="331"/>
      <c r="P66" s="332"/>
      <c r="Q66" s="332"/>
      <c r="R66" s="332"/>
      <c r="S66" s="333"/>
      <c r="T66" s="155" t="s">
        <v>153</v>
      </c>
      <c r="U66" s="156"/>
      <c r="V66" s="157"/>
      <c r="W66" s="143" t="str">
        <f>IF(W65="","",VLOOKUP(W65,'別紙１-１　シフト記号表（従来型・ユニット型共通）'!$C$6:$L$47,10,FALSE))</f>
        <v/>
      </c>
      <c r="X66" s="144" t="str">
        <f>IF(X65="","",VLOOKUP(X65,'別紙１-１　シフト記号表（従来型・ユニット型共通）'!$C$6:$L$47,10,FALSE))</f>
        <v/>
      </c>
      <c r="Y66" s="144" t="str">
        <f>IF(Y65="","",VLOOKUP(Y65,'別紙１-１　シフト記号表（従来型・ユニット型共通）'!$C$6:$L$47,10,FALSE))</f>
        <v/>
      </c>
      <c r="Z66" s="144" t="str">
        <f>IF(Z65="","",VLOOKUP(Z65,'別紙１-１　シフト記号表（従来型・ユニット型共通）'!$C$6:$L$47,10,FALSE))</f>
        <v/>
      </c>
      <c r="AA66" s="144" t="str">
        <f>IF(AA65="","",VLOOKUP(AA65,'別紙１-１　シフト記号表（従来型・ユニット型共通）'!$C$6:$L$47,10,FALSE))</f>
        <v/>
      </c>
      <c r="AB66" s="144" t="str">
        <f>IF(AB65="","",VLOOKUP(AB65,'別紙１-１　シフト記号表（従来型・ユニット型共通）'!$C$6:$L$47,10,FALSE))</f>
        <v/>
      </c>
      <c r="AC66" s="145" t="str">
        <f>IF(AC65="","",VLOOKUP(AC65,'別紙１-１　シフト記号表（従来型・ユニット型共通）'!$C$6:$L$47,10,FALSE))</f>
        <v/>
      </c>
      <c r="AD66" s="143" t="str">
        <f>IF(AD65="","",VLOOKUP(AD65,'別紙１-１　シフト記号表（従来型・ユニット型共通）'!$C$6:$L$47,10,FALSE))</f>
        <v/>
      </c>
      <c r="AE66" s="144" t="str">
        <f>IF(AE65="","",VLOOKUP(AE65,'別紙１-１　シフト記号表（従来型・ユニット型共通）'!$C$6:$L$47,10,FALSE))</f>
        <v/>
      </c>
      <c r="AF66" s="144" t="str">
        <f>IF(AF65="","",VLOOKUP(AF65,'別紙１-１　シフト記号表（従来型・ユニット型共通）'!$C$6:$L$47,10,FALSE))</f>
        <v/>
      </c>
      <c r="AG66" s="144" t="str">
        <f>IF(AG65="","",VLOOKUP(AG65,'別紙１-１　シフト記号表（従来型・ユニット型共通）'!$C$6:$L$47,10,FALSE))</f>
        <v/>
      </c>
      <c r="AH66" s="144" t="str">
        <f>IF(AH65="","",VLOOKUP(AH65,'別紙１-１　シフト記号表（従来型・ユニット型共通）'!$C$6:$L$47,10,FALSE))</f>
        <v/>
      </c>
      <c r="AI66" s="144" t="str">
        <f>IF(AI65="","",VLOOKUP(AI65,'別紙１-１　シフト記号表（従来型・ユニット型共通）'!$C$6:$L$47,10,FALSE))</f>
        <v/>
      </c>
      <c r="AJ66" s="145" t="str">
        <f>IF(AJ65="","",VLOOKUP(AJ65,'別紙１-１　シフト記号表（従来型・ユニット型共通）'!$C$6:$L$47,10,FALSE))</f>
        <v/>
      </c>
      <c r="AK66" s="143" t="str">
        <f>IF(AK65="","",VLOOKUP(AK65,'別紙１-１　シフト記号表（従来型・ユニット型共通）'!$C$6:$L$47,10,FALSE))</f>
        <v/>
      </c>
      <c r="AL66" s="144" t="str">
        <f>IF(AL65="","",VLOOKUP(AL65,'別紙１-１　シフト記号表（従来型・ユニット型共通）'!$C$6:$L$47,10,FALSE))</f>
        <v/>
      </c>
      <c r="AM66" s="144" t="str">
        <f>IF(AM65="","",VLOOKUP(AM65,'別紙１-１　シフト記号表（従来型・ユニット型共通）'!$C$6:$L$47,10,FALSE))</f>
        <v/>
      </c>
      <c r="AN66" s="144" t="str">
        <f>IF(AN65="","",VLOOKUP(AN65,'別紙１-１　シフト記号表（従来型・ユニット型共通）'!$C$6:$L$47,10,FALSE))</f>
        <v/>
      </c>
      <c r="AO66" s="144" t="str">
        <f>IF(AO65="","",VLOOKUP(AO65,'別紙１-１　シフト記号表（従来型・ユニット型共通）'!$C$6:$L$47,10,FALSE))</f>
        <v/>
      </c>
      <c r="AP66" s="144" t="str">
        <f>IF(AP65="","",VLOOKUP(AP65,'別紙１-１　シフト記号表（従来型・ユニット型共通）'!$C$6:$L$47,10,FALSE))</f>
        <v/>
      </c>
      <c r="AQ66" s="145" t="str">
        <f>IF(AQ65="","",VLOOKUP(AQ65,'別紙１-１　シフト記号表（従来型・ユニット型共通）'!$C$6:$L$47,10,FALSE))</f>
        <v/>
      </c>
      <c r="AR66" s="143" t="str">
        <f>IF(AR65="","",VLOOKUP(AR65,'別紙１-１　シフト記号表（従来型・ユニット型共通）'!$C$6:$L$47,10,FALSE))</f>
        <v/>
      </c>
      <c r="AS66" s="144" t="str">
        <f>IF(AS65="","",VLOOKUP(AS65,'別紙１-１　シフト記号表（従来型・ユニット型共通）'!$C$6:$L$47,10,FALSE))</f>
        <v/>
      </c>
      <c r="AT66" s="144" t="str">
        <f>IF(AT65="","",VLOOKUP(AT65,'別紙１-１　シフト記号表（従来型・ユニット型共通）'!$C$6:$L$47,10,FALSE))</f>
        <v/>
      </c>
      <c r="AU66" s="144" t="str">
        <f>IF(AU65="","",VLOOKUP(AU65,'別紙１-１　シフト記号表（従来型・ユニット型共通）'!$C$6:$L$47,10,FALSE))</f>
        <v/>
      </c>
      <c r="AV66" s="144" t="str">
        <f>IF(AV65="","",VLOOKUP(AV65,'別紙１-１　シフト記号表（従来型・ユニット型共通）'!$C$6:$L$47,10,FALSE))</f>
        <v/>
      </c>
      <c r="AW66" s="144" t="str">
        <f>IF(AW65="","",VLOOKUP(AW65,'別紙１-１　シフト記号表（従来型・ユニット型共通）'!$C$6:$L$47,10,FALSE))</f>
        <v/>
      </c>
      <c r="AX66" s="145" t="str">
        <f>IF(AX65="","",VLOOKUP(AX65,'別紙１-１　シフト記号表（従来型・ユニット型共通）'!$C$6:$L$47,10,FALSE))</f>
        <v/>
      </c>
      <c r="AY66" s="143" t="str">
        <f>IF(AY65="","",VLOOKUP(AY65,'別紙１-１　シフト記号表（従来型・ユニット型共通）'!$C$6:$L$47,10,FALSE))</f>
        <v/>
      </c>
      <c r="AZ66" s="144" t="str">
        <f>IF(AZ65="","",VLOOKUP(AZ65,'別紙１-１　シフト記号表（従来型・ユニット型共通）'!$C$6:$L$47,10,FALSE))</f>
        <v/>
      </c>
      <c r="BA66" s="144" t="str">
        <f>IF(BA65="","",VLOOKUP(BA65,'別紙１-１　シフト記号表（従来型・ユニット型共通）'!$C$6:$L$47,10,FALSE))</f>
        <v/>
      </c>
      <c r="BB66" s="314">
        <f>IF($BE$3="４週",SUM(W66:AX66),IF($BE$3="暦月",SUM(W66:BA66),""))</f>
        <v>0</v>
      </c>
      <c r="BC66" s="315"/>
      <c r="BD66" s="316">
        <f>IF($BE$3="４週",BB66/4,IF($BE$3="暦月",(BB66/($BE$8/7)),""))</f>
        <v>0</v>
      </c>
      <c r="BE66" s="315"/>
      <c r="BF66" s="311"/>
      <c r="BG66" s="312"/>
      <c r="BH66" s="312"/>
      <c r="BI66" s="312"/>
      <c r="BJ66" s="313"/>
    </row>
    <row r="67" spans="2:62" ht="20.25" customHeight="1" x14ac:dyDescent="0.2">
      <c r="B67" s="317">
        <f>B65+1</f>
        <v>26</v>
      </c>
      <c r="C67" s="319"/>
      <c r="D67" s="320"/>
      <c r="E67" s="138"/>
      <c r="F67" s="139"/>
      <c r="G67" s="138"/>
      <c r="H67" s="139"/>
      <c r="I67" s="323"/>
      <c r="J67" s="324"/>
      <c r="K67" s="327"/>
      <c r="L67" s="328"/>
      <c r="M67" s="328"/>
      <c r="N67" s="320"/>
      <c r="O67" s="331"/>
      <c r="P67" s="332"/>
      <c r="Q67" s="332"/>
      <c r="R67" s="332"/>
      <c r="S67" s="333"/>
      <c r="T67" s="158" t="s">
        <v>150</v>
      </c>
      <c r="V67" s="159"/>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2"/>
      <c r="AU67" s="152"/>
      <c r="AV67" s="152"/>
      <c r="AW67" s="152"/>
      <c r="AX67" s="153"/>
      <c r="AY67" s="151"/>
      <c r="AZ67" s="152"/>
      <c r="BA67" s="154"/>
      <c r="BB67" s="334"/>
      <c r="BC67" s="335"/>
      <c r="BD67" s="347"/>
      <c r="BE67" s="348"/>
      <c r="BF67" s="349"/>
      <c r="BG67" s="350"/>
      <c r="BH67" s="350"/>
      <c r="BI67" s="350"/>
      <c r="BJ67" s="351"/>
    </row>
    <row r="68" spans="2:62" ht="20.25" customHeight="1" x14ac:dyDescent="0.2">
      <c r="B68" s="318"/>
      <c r="C68" s="321"/>
      <c r="D68" s="322"/>
      <c r="E68" s="138"/>
      <c r="F68" s="139">
        <f>C67</f>
        <v>0</v>
      </c>
      <c r="G68" s="138"/>
      <c r="H68" s="139">
        <f>I67</f>
        <v>0</v>
      </c>
      <c r="I68" s="325"/>
      <c r="J68" s="326"/>
      <c r="K68" s="329"/>
      <c r="L68" s="330"/>
      <c r="M68" s="330"/>
      <c r="N68" s="322"/>
      <c r="O68" s="331"/>
      <c r="P68" s="332"/>
      <c r="Q68" s="332"/>
      <c r="R68" s="332"/>
      <c r="S68" s="333"/>
      <c r="T68" s="155" t="s">
        <v>153</v>
      </c>
      <c r="U68" s="156"/>
      <c r="V68" s="157"/>
      <c r="W68" s="143" t="str">
        <f>IF(W67="","",VLOOKUP(W67,'別紙１-１　シフト記号表（従来型・ユニット型共通）'!$C$6:$L$47,10,FALSE))</f>
        <v/>
      </c>
      <c r="X68" s="144" t="str">
        <f>IF(X67="","",VLOOKUP(X67,'別紙１-１　シフト記号表（従来型・ユニット型共通）'!$C$6:$L$47,10,FALSE))</f>
        <v/>
      </c>
      <c r="Y68" s="144" t="str">
        <f>IF(Y67="","",VLOOKUP(Y67,'別紙１-１　シフト記号表（従来型・ユニット型共通）'!$C$6:$L$47,10,FALSE))</f>
        <v/>
      </c>
      <c r="Z68" s="144" t="str">
        <f>IF(Z67="","",VLOOKUP(Z67,'別紙１-１　シフト記号表（従来型・ユニット型共通）'!$C$6:$L$47,10,FALSE))</f>
        <v/>
      </c>
      <c r="AA68" s="144" t="str">
        <f>IF(AA67="","",VLOOKUP(AA67,'別紙１-１　シフト記号表（従来型・ユニット型共通）'!$C$6:$L$47,10,FALSE))</f>
        <v/>
      </c>
      <c r="AB68" s="144" t="str">
        <f>IF(AB67="","",VLOOKUP(AB67,'別紙１-１　シフト記号表（従来型・ユニット型共通）'!$C$6:$L$47,10,FALSE))</f>
        <v/>
      </c>
      <c r="AC68" s="145" t="str">
        <f>IF(AC67="","",VLOOKUP(AC67,'別紙１-１　シフト記号表（従来型・ユニット型共通）'!$C$6:$L$47,10,FALSE))</f>
        <v/>
      </c>
      <c r="AD68" s="143" t="str">
        <f>IF(AD67="","",VLOOKUP(AD67,'別紙１-１　シフト記号表（従来型・ユニット型共通）'!$C$6:$L$47,10,FALSE))</f>
        <v/>
      </c>
      <c r="AE68" s="144" t="str">
        <f>IF(AE67="","",VLOOKUP(AE67,'別紙１-１　シフト記号表（従来型・ユニット型共通）'!$C$6:$L$47,10,FALSE))</f>
        <v/>
      </c>
      <c r="AF68" s="144" t="str">
        <f>IF(AF67="","",VLOOKUP(AF67,'別紙１-１　シフト記号表（従来型・ユニット型共通）'!$C$6:$L$47,10,FALSE))</f>
        <v/>
      </c>
      <c r="AG68" s="144" t="str">
        <f>IF(AG67="","",VLOOKUP(AG67,'別紙１-１　シフト記号表（従来型・ユニット型共通）'!$C$6:$L$47,10,FALSE))</f>
        <v/>
      </c>
      <c r="AH68" s="144" t="str">
        <f>IF(AH67="","",VLOOKUP(AH67,'別紙１-１　シフト記号表（従来型・ユニット型共通）'!$C$6:$L$47,10,FALSE))</f>
        <v/>
      </c>
      <c r="AI68" s="144" t="str">
        <f>IF(AI67="","",VLOOKUP(AI67,'別紙１-１　シフト記号表（従来型・ユニット型共通）'!$C$6:$L$47,10,FALSE))</f>
        <v/>
      </c>
      <c r="AJ68" s="145" t="str">
        <f>IF(AJ67="","",VLOOKUP(AJ67,'別紙１-１　シフト記号表（従来型・ユニット型共通）'!$C$6:$L$47,10,FALSE))</f>
        <v/>
      </c>
      <c r="AK68" s="143" t="str">
        <f>IF(AK67="","",VLOOKUP(AK67,'別紙１-１　シフト記号表（従来型・ユニット型共通）'!$C$6:$L$47,10,FALSE))</f>
        <v/>
      </c>
      <c r="AL68" s="144" t="str">
        <f>IF(AL67="","",VLOOKUP(AL67,'別紙１-１　シフト記号表（従来型・ユニット型共通）'!$C$6:$L$47,10,FALSE))</f>
        <v/>
      </c>
      <c r="AM68" s="144" t="str">
        <f>IF(AM67="","",VLOOKUP(AM67,'別紙１-１　シフト記号表（従来型・ユニット型共通）'!$C$6:$L$47,10,FALSE))</f>
        <v/>
      </c>
      <c r="AN68" s="144" t="str">
        <f>IF(AN67="","",VLOOKUP(AN67,'別紙１-１　シフト記号表（従来型・ユニット型共通）'!$C$6:$L$47,10,FALSE))</f>
        <v/>
      </c>
      <c r="AO68" s="144" t="str">
        <f>IF(AO67="","",VLOOKUP(AO67,'別紙１-１　シフト記号表（従来型・ユニット型共通）'!$C$6:$L$47,10,FALSE))</f>
        <v/>
      </c>
      <c r="AP68" s="144" t="str">
        <f>IF(AP67="","",VLOOKUP(AP67,'別紙１-１　シフト記号表（従来型・ユニット型共通）'!$C$6:$L$47,10,FALSE))</f>
        <v/>
      </c>
      <c r="AQ68" s="145" t="str">
        <f>IF(AQ67="","",VLOOKUP(AQ67,'別紙１-１　シフト記号表（従来型・ユニット型共通）'!$C$6:$L$47,10,FALSE))</f>
        <v/>
      </c>
      <c r="AR68" s="143" t="str">
        <f>IF(AR67="","",VLOOKUP(AR67,'別紙１-１　シフト記号表（従来型・ユニット型共通）'!$C$6:$L$47,10,FALSE))</f>
        <v/>
      </c>
      <c r="AS68" s="144" t="str">
        <f>IF(AS67="","",VLOOKUP(AS67,'別紙１-１　シフト記号表（従来型・ユニット型共通）'!$C$6:$L$47,10,FALSE))</f>
        <v/>
      </c>
      <c r="AT68" s="144" t="str">
        <f>IF(AT67="","",VLOOKUP(AT67,'別紙１-１　シフト記号表（従来型・ユニット型共通）'!$C$6:$L$47,10,FALSE))</f>
        <v/>
      </c>
      <c r="AU68" s="144" t="str">
        <f>IF(AU67="","",VLOOKUP(AU67,'別紙１-１　シフト記号表（従来型・ユニット型共通）'!$C$6:$L$47,10,FALSE))</f>
        <v/>
      </c>
      <c r="AV68" s="144" t="str">
        <f>IF(AV67="","",VLOOKUP(AV67,'別紙１-１　シフト記号表（従来型・ユニット型共通）'!$C$6:$L$47,10,FALSE))</f>
        <v/>
      </c>
      <c r="AW68" s="144" t="str">
        <f>IF(AW67="","",VLOOKUP(AW67,'別紙１-１　シフト記号表（従来型・ユニット型共通）'!$C$6:$L$47,10,FALSE))</f>
        <v/>
      </c>
      <c r="AX68" s="145" t="str">
        <f>IF(AX67="","",VLOOKUP(AX67,'別紙１-１　シフト記号表（従来型・ユニット型共通）'!$C$6:$L$47,10,FALSE))</f>
        <v/>
      </c>
      <c r="AY68" s="143" t="str">
        <f>IF(AY67="","",VLOOKUP(AY67,'別紙１-１　シフト記号表（従来型・ユニット型共通）'!$C$6:$L$47,10,FALSE))</f>
        <v/>
      </c>
      <c r="AZ68" s="144" t="str">
        <f>IF(AZ67="","",VLOOKUP(AZ67,'別紙１-１　シフト記号表（従来型・ユニット型共通）'!$C$6:$L$47,10,FALSE))</f>
        <v/>
      </c>
      <c r="BA68" s="144" t="str">
        <f>IF(BA67="","",VLOOKUP(BA67,'別紙１-１　シフト記号表（従来型・ユニット型共通）'!$C$6:$L$47,10,FALSE))</f>
        <v/>
      </c>
      <c r="BB68" s="314">
        <f>IF($BE$3="４週",SUM(W68:AX68),IF($BE$3="暦月",SUM(W68:BA68),""))</f>
        <v>0</v>
      </c>
      <c r="BC68" s="315"/>
      <c r="BD68" s="316">
        <f>IF($BE$3="４週",BB68/4,IF($BE$3="暦月",(BB68/($BE$8/7)),""))</f>
        <v>0</v>
      </c>
      <c r="BE68" s="315"/>
      <c r="BF68" s="311"/>
      <c r="BG68" s="312"/>
      <c r="BH68" s="312"/>
      <c r="BI68" s="312"/>
      <c r="BJ68" s="313"/>
    </row>
    <row r="69" spans="2:62" ht="20.25" customHeight="1" x14ac:dyDescent="0.2">
      <c r="B69" s="317">
        <f>B67+1</f>
        <v>27</v>
      </c>
      <c r="C69" s="319"/>
      <c r="D69" s="320"/>
      <c r="E69" s="138"/>
      <c r="F69" s="139"/>
      <c r="G69" s="138"/>
      <c r="H69" s="139"/>
      <c r="I69" s="323"/>
      <c r="J69" s="324"/>
      <c r="K69" s="327"/>
      <c r="L69" s="328"/>
      <c r="M69" s="328"/>
      <c r="N69" s="320"/>
      <c r="O69" s="331"/>
      <c r="P69" s="332"/>
      <c r="Q69" s="332"/>
      <c r="R69" s="332"/>
      <c r="S69" s="333"/>
      <c r="T69" s="158" t="s">
        <v>150</v>
      </c>
      <c r="V69" s="159"/>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2"/>
      <c r="AU69" s="152"/>
      <c r="AV69" s="152"/>
      <c r="AW69" s="152"/>
      <c r="AX69" s="153"/>
      <c r="AY69" s="151"/>
      <c r="AZ69" s="152"/>
      <c r="BA69" s="154"/>
      <c r="BB69" s="334"/>
      <c r="BC69" s="335"/>
      <c r="BD69" s="347"/>
      <c r="BE69" s="348"/>
      <c r="BF69" s="349"/>
      <c r="BG69" s="350"/>
      <c r="BH69" s="350"/>
      <c r="BI69" s="350"/>
      <c r="BJ69" s="351"/>
    </row>
    <row r="70" spans="2:62" ht="20.25" customHeight="1" x14ac:dyDescent="0.2">
      <c r="B70" s="318"/>
      <c r="C70" s="321"/>
      <c r="D70" s="322"/>
      <c r="E70" s="138"/>
      <c r="F70" s="139">
        <f>C69</f>
        <v>0</v>
      </c>
      <c r="G70" s="138"/>
      <c r="H70" s="139">
        <f>I69</f>
        <v>0</v>
      </c>
      <c r="I70" s="325"/>
      <c r="J70" s="326"/>
      <c r="K70" s="329"/>
      <c r="L70" s="330"/>
      <c r="M70" s="330"/>
      <c r="N70" s="322"/>
      <c r="O70" s="331"/>
      <c r="P70" s="332"/>
      <c r="Q70" s="332"/>
      <c r="R70" s="332"/>
      <c r="S70" s="333"/>
      <c r="T70" s="155" t="s">
        <v>153</v>
      </c>
      <c r="U70" s="156"/>
      <c r="V70" s="157"/>
      <c r="W70" s="143" t="str">
        <f>IF(W69="","",VLOOKUP(W69,'別紙１-１　シフト記号表（従来型・ユニット型共通）'!$C$6:$L$47,10,FALSE))</f>
        <v/>
      </c>
      <c r="X70" s="144" t="str">
        <f>IF(X69="","",VLOOKUP(X69,'別紙１-１　シフト記号表（従来型・ユニット型共通）'!$C$6:$L$47,10,FALSE))</f>
        <v/>
      </c>
      <c r="Y70" s="144" t="str">
        <f>IF(Y69="","",VLOOKUP(Y69,'別紙１-１　シフト記号表（従来型・ユニット型共通）'!$C$6:$L$47,10,FALSE))</f>
        <v/>
      </c>
      <c r="Z70" s="144" t="str">
        <f>IF(Z69="","",VLOOKUP(Z69,'別紙１-１　シフト記号表（従来型・ユニット型共通）'!$C$6:$L$47,10,FALSE))</f>
        <v/>
      </c>
      <c r="AA70" s="144" t="str">
        <f>IF(AA69="","",VLOOKUP(AA69,'別紙１-１　シフト記号表（従来型・ユニット型共通）'!$C$6:$L$47,10,FALSE))</f>
        <v/>
      </c>
      <c r="AB70" s="144" t="str">
        <f>IF(AB69="","",VLOOKUP(AB69,'別紙１-１　シフト記号表（従来型・ユニット型共通）'!$C$6:$L$47,10,FALSE))</f>
        <v/>
      </c>
      <c r="AC70" s="145" t="str">
        <f>IF(AC69="","",VLOOKUP(AC69,'別紙１-１　シフト記号表（従来型・ユニット型共通）'!$C$6:$L$47,10,FALSE))</f>
        <v/>
      </c>
      <c r="AD70" s="143" t="str">
        <f>IF(AD69="","",VLOOKUP(AD69,'別紙１-１　シフト記号表（従来型・ユニット型共通）'!$C$6:$L$47,10,FALSE))</f>
        <v/>
      </c>
      <c r="AE70" s="144" t="str">
        <f>IF(AE69="","",VLOOKUP(AE69,'別紙１-１　シフト記号表（従来型・ユニット型共通）'!$C$6:$L$47,10,FALSE))</f>
        <v/>
      </c>
      <c r="AF70" s="144" t="str">
        <f>IF(AF69="","",VLOOKUP(AF69,'別紙１-１　シフト記号表（従来型・ユニット型共通）'!$C$6:$L$47,10,FALSE))</f>
        <v/>
      </c>
      <c r="AG70" s="144" t="str">
        <f>IF(AG69="","",VLOOKUP(AG69,'別紙１-１　シフト記号表（従来型・ユニット型共通）'!$C$6:$L$47,10,FALSE))</f>
        <v/>
      </c>
      <c r="AH70" s="144" t="str">
        <f>IF(AH69="","",VLOOKUP(AH69,'別紙１-１　シフト記号表（従来型・ユニット型共通）'!$C$6:$L$47,10,FALSE))</f>
        <v/>
      </c>
      <c r="AI70" s="144" t="str">
        <f>IF(AI69="","",VLOOKUP(AI69,'別紙１-１　シフト記号表（従来型・ユニット型共通）'!$C$6:$L$47,10,FALSE))</f>
        <v/>
      </c>
      <c r="AJ70" s="145" t="str">
        <f>IF(AJ69="","",VLOOKUP(AJ69,'別紙１-１　シフト記号表（従来型・ユニット型共通）'!$C$6:$L$47,10,FALSE))</f>
        <v/>
      </c>
      <c r="AK70" s="143" t="str">
        <f>IF(AK69="","",VLOOKUP(AK69,'別紙１-１　シフト記号表（従来型・ユニット型共通）'!$C$6:$L$47,10,FALSE))</f>
        <v/>
      </c>
      <c r="AL70" s="144" t="str">
        <f>IF(AL69="","",VLOOKUP(AL69,'別紙１-１　シフト記号表（従来型・ユニット型共通）'!$C$6:$L$47,10,FALSE))</f>
        <v/>
      </c>
      <c r="AM70" s="144" t="str">
        <f>IF(AM69="","",VLOOKUP(AM69,'別紙１-１　シフト記号表（従来型・ユニット型共通）'!$C$6:$L$47,10,FALSE))</f>
        <v/>
      </c>
      <c r="AN70" s="144" t="str">
        <f>IF(AN69="","",VLOOKUP(AN69,'別紙１-１　シフト記号表（従来型・ユニット型共通）'!$C$6:$L$47,10,FALSE))</f>
        <v/>
      </c>
      <c r="AO70" s="144" t="str">
        <f>IF(AO69="","",VLOOKUP(AO69,'別紙１-１　シフト記号表（従来型・ユニット型共通）'!$C$6:$L$47,10,FALSE))</f>
        <v/>
      </c>
      <c r="AP70" s="144" t="str">
        <f>IF(AP69="","",VLOOKUP(AP69,'別紙１-１　シフト記号表（従来型・ユニット型共通）'!$C$6:$L$47,10,FALSE))</f>
        <v/>
      </c>
      <c r="AQ70" s="145" t="str">
        <f>IF(AQ69="","",VLOOKUP(AQ69,'別紙１-１　シフト記号表（従来型・ユニット型共通）'!$C$6:$L$47,10,FALSE))</f>
        <v/>
      </c>
      <c r="AR70" s="143" t="str">
        <f>IF(AR69="","",VLOOKUP(AR69,'別紙１-１　シフト記号表（従来型・ユニット型共通）'!$C$6:$L$47,10,FALSE))</f>
        <v/>
      </c>
      <c r="AS70" s="144" t="str">
        <f>IF(AS69="","",VLOOKUP(AS69,'別紙１-１　シフト記号表（従来型・ユニット型共通）'!$C$6:$L$47,10,FALSE))</f>
        <v/>
      </c>
      <c r="AT70" s="144" t="str">
        <f>IF(AT69="","",VLOOKUP(AT69,'別紙１-１　シフト記号表（従来型・ユニット型共通）'!$C$6:$L$47,10,FALSE))</f>
        <v/>
      </c>
      <c r="AU70" s="144" t="str">
        <f>IF(AU69="","",VLOOKUP(AU69,'別紙１-１　シフト記号表（従来型・ユニット型共通）'!$C$6:$L$47,10,FALSE))</f>
        <v/>
      </c>
      <c r="AV70" s="144" t="str">
        <f>IF(AV69="","",VLOOKUP(AV69,'別紙１-１　シフト記号表（従来型・ユニット型共通）'!$C$6:$L$47,10,FALSE))</f>
        <v/>
      </c>
      <c r="AW70" s="144" t="str">
        <f>IF(AW69="","",VLOOKUP(AW69,'別紙１-１　シフト記号表（従来型・ユニット型共通）'!$C$6:$L$47,10,FALSE))</f>
        <v/>
      </c>
      <c r="AX70" s="145" t="str">
        <f>IF(AX69="","",VLOOKUP(AX69,'別紙１-１　シフト記号表（従来型・ユニット型共通）'!$C$6:$L$47,10,FALSE))</f>
        <v/>
      </c>
      <c r="AY70" s="143" t="str">
        <f>IF(AY69="","",VLOOKUP(AY69,'別紙１-１　シフト記号表（従来型・ユニット型共通）'!$C$6:$L$47,10,FALSE))</f>
        <v/>
      </c>
      <c r="AZ70" s="144" t="str">
        <f>IF(AZ69="","",VLOOKUP(AZ69,'別紙１-１　シフト記号表（従来型・ユニット型共通）'!$C$6:$L$47,10,FALSE))</f>
        <v/>
      </c>
      <c r="BA70" s="144" t="str">
        <f>IF(BA69="","",VLOOKUP(BA69,'別紙１-１　シフト記号表（従来型・ユニット型共通）'!$C$6:$L$47,10,FALSE))</f>
        <v/>
      </c>
      <c r="BB70" s="314">
        <f>IF($BE$3="４週",SUM(W70:AX70),IF($BE$3="暦月",SUM(W70:BA70),""))</f>
        <v>0</v>
      </c>
      <c r="BC70" s="315"/>
      <c r="BD70" s="316">
        <f>IF($BE$3="４週",BB70/4,IF($BE$3="暦月",(BB70/($BE$8/7)),""))</f>
        <v>0</v>
      </c>
      <c r="BE70" s="315"/>
      <c r="BF70" s="311"/>
      <c r="BG70" s="312"/>
      <c r="BH70" s="312"/>
      <c r="BI70" s="312"/>
      <c r="BJ70" s="313"/>
    </row>
    <row r="71" spans="2:62" ht="20.25" customHeight="1" x14ac:dyDescent="0.2">
      <c r="B71" s="317">
        <f>B69+1</f>
        <v>28</v>
      </c>
      <c r="C71" s="319"/>
      <c r="D71" s="320"/>
      <c r="E71" s="138"/>
      <c r="F71" s="139"/>
      <c r="G71" s="138"/>
      <c r="H71" s="139"/>
      <c r="I71" s="323"/>
      <c r="J71" s="324"/>
      <c r="K71" s="327"/>
      <c r="L71" s="328"/>
      <c r="M71" s="328"/>
      <c r="N71" s="320"/>
      <c r="O71" s="331"/>
      <c r="P71" s="332"/>
      <c r="Q71" s="332"/>
      <c r="R71" s="332"/>
      <c r="S71" s="333"/>
      <c r="T71" s="158" t="s">
        <v>150</v>
      </c>
      <c r="V71" s="159"/>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2"/>
      <c r="AU71" s="152"/>
      <c r="AV71" s="152"/>
      <c r="AW71" s="152"/>
      <c r="AX71" s="153"/>
      <c r="AY71" s="151"/>
      <c r="AZ71" s="152"/>
      <c r="BA71" s="154"/>
      <c r="BB71" s="334"/>
      <c r="BC71" s="335"/>
      <c r="BD71" s="347"/>
      <c r="BE71" s="348"/>
      <c r="BF71" s="349"/>
      <c r="BG71" s="350"/>
      <c r="BH71" s="350"/>
      <c r="BI71" s="350"/>
      <c r="BJ71" s="351"/>
    </row>
    <row r="72" spans="2:62" ht="20.25" customHeight="1" x14ac:dyDescent="0.2">
      <c r="B72" s="318"/>
      <c r="C72" s="321"/>
      <c r="D72" s="322"/>
      <c r="E72" s="138"/>
      <c r="F72" s="139">
        <f>C71</f>
        <v>0</v>
      </c>
      <c r="G72" s="138"/>
      <c r="H72" s="139">
        <f>I71</f>
        <v>0</v>
      </c>
      <c r="I72" s="325"/>
      <c r="J72" s="326"/>
      <c r="K72" s="329"/>
      <c r="L72" s="330"/>
      <c r="M72" s="330"/>
      <c r="N72" s="322"/>
      <c r="O72" s="331"/>
      <c r="P72" s="332"/>
      <c r="Q72" s="332"/>
      <c r="R72" s="332"/>
      <c r="S72" s="333"/>
      <c r="T72" s="155" t="s">
        <v>153</v>
      </c>
      <c r="U72" s="156"/>
      <c r="V72" s="157"/>
      <c r="W72" s="143" t="str">
        <f>IF(W71="","",VLOOKUP(W71,'別紙１-１　シフト記号表（従来型・ユニット型共通）'!$C$6:$L$47,10,FALSE))</f>
        <v/>
      </c>
      <c r="X72" s="144" t="str">
        <f>IF(X71="","",VLOOKUP(X71,'別紙１-１　シフト記号表（従来型・ユニット型共通）'!$C$6:$L$47,10,FALSE))</f>
        <v/>
      </c>
      <c r="Y72" s="144" t="str">
        <f>IF(Y71="","",VLOOKUP(Y71,'別紙１-１　シフト記号表（従来型・ユニット型共通）'!$C$6:$L$47,10,FALSE))</f>
        <v/>
      </c>
      <c r="Z72" s="144" t="str">
        <f>IF(Z71="","",VLOOKUP(Z71,'別紙１-１　シフト記号表（従来型・ユニット型共通）'!$C$6:$L$47,10,FALSE))</f>
        <v/>
      </c>
      <c r="AA72" s="144" t="str">
        <f>IF(AA71="","",VLOOKUP(AA71,'別紙１-１　シフト記号表（従来型・ユニット型共通）'!$C$6:$L$47,10,FALSE))</f>
        <v/>
      </c>
      <c r="AB72" s="144" t="str">
        <f>IF(AB71="","",VLOOKUP(AB71,'別紙１-１　シフト記号表（従来型・ユニット型共通）'!$C$6:$L$47,10,FALSE))</f>
        <v/>
      </c>
      <c r="AC72" s="145" t="str">
        <f>IF(AC71="","",VLOOKUP(AC71,'別紙１-１　シフト記号表（従来型・ユニット型共通）'!$C$6:$L$47,10,FALSE))</f>
        <v/>
      </c>
      <c r="AD72" s="143" t="str">
        <f>IF(AD71="","",VLOOKUP(AD71,'別紙１-１　シフト記号表（従来型・ユニット型共通）'!$C$6:$L$47,10,FALSE))</f>
        <v/>
      </c>
      <c r="AE72" s="144" t="str">
        <f>IF(AE71="","",VLOOKUP(AE71,'別紙１-１　シフト記号表（従来型・ユニット型共通）'!$C$6:$L$47,10,FALSE))</f>
        <v/>
      </c>
      <c r="AF72" s="144" t="str">
        <f>IF(AF71="","",VLOOKUP(AF71,'別紙１-１　シフト記号表（従来型・ユニット型共通）'!$C$6:$L$47,10,FALSE))</f>
        <v/>
      </c>
      <c r="AG72" s="144" t="str">
        <f>IF(AG71="","",VLOOKUP(AG71,'別紙１-１　シフト記号表（従来型・ユニット型共通）'!$C$6:$L$47,10,FALSE))</f>
        <v/>
      </c>
      <c r="AH72" s="144" t="str">
        <f>IF(AH71="","",VLOOKUP(AH71,'別紙１-１　シフト記号表（従来型・ユニット型共通）'!$C$6:$L$47,10,FALSE))</f>
        <v/>
      </c>
      <c r="AI72" s="144" t="str">
        <f>IF(AI71="","",VLOOKUP(AI71,'別紙１-１　シフト記号表（従来型・ユニット型共通）'!$C$6:$L$47,10,FALSE))</f>
        <v/>
      </c>
      <c r="AJ72" s="145" t="str">
        <f>IF(AJ71="","",VLOOKUP(AJ71,'別紙１-１　シフト記号表（従来型・ユニット型共通）'!$C$6:$L$47,10,FALSE))</f>
        <v/>
      </c>
      <c r="AK72" s="143" t="str">
        <f>IF(AK71="","",VLOOKUP(AK71,'別紙１-１　シフト記号表（従来型・ユニット型共通）'!$C$6:$L$47,10,FALSE))</f>
        <v/>
      </c>
      <c r="AL72" s="144" t="str">
        <f>IF(AL71="","",VLOOKUP(AL71,'別紙１-１　シフト記号表（従来型・ユニット型共通）'!$C$6:$L$47,10,FALSE))</f>
        <v/>
      </c>
      <c r="AM72" s="144" t="str">
        <f>IF(AM71="","",VLOOKUP(AM71,'別紙１-１　シフト記号表（従来型・ユニット型共通）'!$C$6:$L$47,10,FALSE))</f>
        <v/>
      </c>
      <c r="AN72" s="144" t="str">
        <f>IF(AN71="","",VLOOKUP(AN71,'別紙１-１　シフト記号表（従来型・ユニット型共通）'!$C$6:$L$47,10,FALSE))</f>
        <v/>
      </c>
      <c r="AO72" s="144" t="str">
        <f>IF(AO71="","",VLOOKUP(AO71,'別紙１-１　シフト記号表（従来型・ユニット型共通）'!$C$6:$L$47,10,FALSE))</f>
        <v/>
      </c>
      <c r="AP72" s="144" t="str">
        <f>IF(AP71="","",VLOOKUP(AP71,'別紙１-１　シフト記号表（従来型・ユニット型共通）'!$C$6:$L$47,10,FALSE))</f>
        <v/>
      </c>
      <c r="AQ72" s="145" t="str">
        <f>IF(AQ71="","",VLOOKUP(AQ71,'別紙１-１　シフト記号表（従来型・ユニット型共通）'!$C$6:$L$47,10,FALSE))</f>
        <v/>
      </c>
      <c r="AR72" s="143" t="str">
        <f>IF(AR71="","",VLOOKUP(AR71,'別紙１-１　シフト記号表（従来型・ユニット型共通）'!$C$6:$L$47,10,FALSE))</f>
        <v/>
      </c>
      <c r="AS72" s="144" t="str">
        <f>IF(AS71="","",VLOOKUP(AS71,'別紙１-１　シフト記号表（従来型・ユニット型共通）'!$C$6:$L$47,10,FALSE))</f>
        <v/>
      </c>
      <c r="AT72" s="144" t="str">
        <f>IF(AT71="","",VLOOKUP(AT71,'別紙１-１　シフト記号表（従来型・ユニット型共通）'!$C$6:$L$47,10,FALSE))</f>
        <v/>
      </c>
      <c r="AU72" s="144" t="str">
        <f>IF(AU71="","",VLOOKUP(AU71,'別紙１-１　シフト記号表（従来型・ユニット型共通）'!$C$6:$L$47,10,FALSE))</f>
        <v/>
      </c>
      <c r="AV72" s="144" t="str">
        <f>IF(AV71="","",VLOOKUP(AV71,'別紙１-１　シフト記号表（従来型・ユニット型共通）'!$C$6:$L$47,10,FALSE))</f>
        <v/>
      </c>
      <c r="AW72" s="144" t="str">
        <f>IF(AW71="","",VLOOKUP(AW71,'別紙１-１　シフト記号表（従来型・ユニット型共通）'!$C$6:$L$47,10,FALSE))</f>
        <v/>
      </c>
      <c r="AX72" s="145" t="str">
        <f>IF(AX71="","",VLOOKUP(AX71,'別紙１-１　シフト記号表（従来型・ユニット型共通）'!$C$6:$L$47,10,FALSE))</f>
        <v/>
      </c>
      <c r="AY72" s="143" t="str">
        <f>IF(AY71="","",VLOOKUP(AY71,'別紙１-１　シフト記号表（従来型・ユニット型共通）'!$C$6:$L$47,10,FALSE))</f>
        <v/>
      </c>
      <c r="AZ72" s="144" t="str">
        <f>IF(AZ71="","",VLOOKUP(AZ71,'別紙１-１　シフト記号表（従来型・ユニット型共通）'!$C$6:$L$47,10,FALSE))</f>
        <v/>
      </c>
      <c r="BA72" s="144" t="str">
        <f>IF(BA71="","",VLOOKUP(BA71,'別紙１-１　シフト記号表（従来型・ユニット型共通）'!$C$6:$L$47,10,FALSE))</f>
        <v/>
      </c>
      <c r="BB72" s="314">
        <f>IF($BE$3="４週",SUM(W72:AX72),IF($BE$3="暦月",SUM(W72:BA72),""))</f>
        <v>0</v>
      </c>
      <c r="BC72" s="315"/>
      <c r="BD72" s="316">
        <f>IF($BE$3="４週",BB72/4,IF($BE$3="暦月",(BB72/($BE$8/7)),""))</f>
        <v>0</v>
      </c>
      <c r="BE72" s="315"/>
      <c r="BF72" s="311"/>
      <c r="BG72" s="312"/>
      <c r="BH72" s="312"/>
      <c r="BI72" s="312"/>
      <c r="BJ72" s="313"/>
    </row>
    <row r="73" spans="2:62" ht="20.25" customHeight="1" x14ac:dyDescent="0.2">
      <c r="B73" s="317">
        <f>B71+1</f>
        <v>29</v>
      </c>
      <c r="C73" s="319"/>
      <c r="D73" s="320"/>
      <c r="E73" s="138"/>
      <c r="F73" s="139"/>
      <c r="G73" s="138"/>
      <c r="H73" s="139"/>
      <c r="I73" s="323"/>
      <c r="J73" s="324"/>
      <c r="K73" s="327"/>
      <c r="L73" s="328"/>
      <c r="M73" s="328"/>
      <c r="N73" s="320"/>
      <c r="O73" s="331"/>
      <c r="P73" s="332"/>
      <c r="Q73" s="332"/>
      <c r="R73" s="332"/>
      <c r="S73" s="333"/>
      <c r="T73" s="158" t="s">
        <v>150</v>
      </c>
      <c r="V73" s="159"/>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2"/>
      <c r="AU73" s="152"/>
      <c r="AV73" s="152"/>
      <c r="AW73" s="152"/>
      <c r="AX73" s="153"/>
      <c r="AY73" s="151"/>
      <c r="AZ73" s="152"/>
      <c r="BA73" s="154"/>
      <c r="BB73" s="334"/>
      <c r="BC73" s="335"/>
      <c r="BD73" s="347"/>
      <c r="BE73" s="348"/>
      <c r="BF73" s="349"/>
      <c r="BG73" s="350"/>
      <c r="BH73" s="350"/>
      <c r="BI73" s="350"/>
      <c r="BJ73" s="351"/>
    </row>
    <row r="74" spans="2:62" ht="20.25" customHeight="1" x14ac:dyDescent="0.2">
      <c r="B74" s="318"/>
      <c r="C74" s="358"/>
      <c r="D74" s="359"/>
      <c r="E74" s="160"/>
      <c r="F74" s="161">
        <f>C73</f>
        <v>0</v>
      </c>
      <c r="G74" s="160"/>
      <c r="H74" s="161">
        <f>I73</f>
        <v>0</v>
      </c>
      <c r="I74" s="360"/>
      <c r="J74" s="361"/>
      <c r="K74" s="362"/>
      <c r="L74" s="363"/>
      <c r="M74" s="363"/>
      <c r="N74" s="359"/>
      <c r="O74" s="331"/>
      <c r="P74" s="332"/>
      <c r="Q74" s="332"/>
      <c r="R74" s="332"/>
      <c r="S74" s="333"/>
      <c r="T74" s="155" t="s">
        <v>153</v>
      </c>
      <c r="U74" s="156"/>
      <c r="V74" s="157"/>
      <c r="W74" s="143" t="str">
        <f>IF(W73="","",VLOOKUP(W73,'別紙１-１　シフト記号表（従来型・ユニット型共通）'!$C$6:$L$47,10,FALSE))</f>
        <v/>
      </c>
      <c r="X74" s="144" t="str">
        <f>IF(X73="","",VLOOKUP(X73,'別紙１-１　シフト記号表（従来型・ユニット型共通）'!$C$6:$L$47,10,FALSE))</f>
        <v/>
      </c>
      <c r="Y74" s="144" t="str">
        <f>IF(Y73="","",VLOOKUP(Y73,'別紙１-１　シフト記号表（従来型・ユニット型共通）'!$C$6:$L$47,10,FALSE))</f>
        <v/>
      </c>
      <c r="Z74" s="144" t="str">
        <f>IF(Z73="","",VLOOKUP(Z73,'別紙１-１　シフト記号表（従来型・ユニット型共通）'!$C$6:$L$47,10,FALSE))</f>
        <v/>
      </c>
      <c r="AA74" s="144" t="str">
        <f>IF(AA73="","",VLOOKUP(AA73,'別紙１-１　シフト記号表（従来型・ユニット型共通）'!$C$6:$L$47,10,FALSE))</f>
        <v/>
      </c>
      <c r="AB74" s="144" t="str">
        <f>IF(AB73="","",VLOOKUP(AB73,'別紙１-１　シフト記号表（従来型・ユニット型共通）'!$C$6:$L$47,10,FALSE))</f>
        <v/>
      </c>
      <c r="AC74" s="145" t="str">
        <f>IF(AC73="","",VLOOKUP(AC73,'別紙１-１　シフト記号表（従来型・ユニット型共通）'!$C$6:$L$47,10,FALSE))</f>
        <v/>
      </c>
      <c r="AD74" s="143" t="str">
        <f>IF(AD73="","",VLOOKUP(AD73,'別紙１-１　シフト記号表（従来型・ユニット型共通）'!$C$6:$L$47,10,FALSE))</f>
        <v/>
      </c>
      <c r="AE74" s="144" t="str">
        <f>IF(AE73="","",VLOOKUP(AE73,'別紙１-１　シフト記号表（従来型・ユニット型共通）'!$C$6:$L$47,10,FALSE))</f>
        <v/>
      </c>
      <c r="AF74" s="144" t="str">
        <f>IF(AF73="","",VLOOKUP(AF73,'別紙１-１　シフト記号表（従来型・ユニット型共通）'!$C$6:$L$47,10,FALSE))</f>
        <v/>
      </c>
      <c r="AG74" s="144" t="str">
        <f>IF(AG73="","",VLOOKUP(AG73,'別紙１-１　シフト記号表（従来型・ユニット型共通）'!$C$6:$L$47,10,FALSE))</f>
        <v/>
      </c>
      <c r="AH74" s="144" t="str">
        <f>IF(AH73="","",VLOOKUP(AH73,'別紙１-１　シフト記号表（従来型・ユニット型共通）'!$C$6:$L$47,10,FALSE))</f>
        <v/>
      </c>
      <c r="AI74" s="144" t="str">
        <f>IF(AI73="","",VLOOKUP(AI73,'別紙１-１　シフト記号表（従来型・ユニット型共通）'!$C$6:$L$47,10,FALSE))</f>
        <v/>
      </c>
      <c r="AJ74" s="145" t="str">
        <f>IF(AJ73="","",VLOOKUP(AJ73,'別紙１-１　シフト記号表（従来型・ユニット型共通）'!$C$6:$L$47,10,FALSE))</f>
        <v/>
      </c>
      <c r="AK74" s="143" t="str">
        <f>IF(AK73="","",VLOOKUP(AK73,'別紙１-１　シフト記号表（従来型・ユニット型共通）'!$C$6:$L$47,10,FALSE))</f>
        <v/>
      </c>
      <c r="AL74" s="144" t="str">
        <f>IF(AL73="","",VLOOKUP(AL73,'別紙１-１　シフト記号表（従来型・ユニット型共通）'!$C$6:$L$47,10,FALSE))</f>
        <v/>
      </c>
      <c r="AM74" s="144" t="str">
        <f>IF(AM73="","",VLOOKUP(AM73,'別紙１-１　シフト記号表（従来型・ユニット型共通）'!$C$6:$L$47,10,FALSE))</f>
        <v/>
      </c>
      <c r="AN74" s="144" t="str">
        <f>IF(AN73="","",VLOOKUP(AN73,'別紙１-１　シフト記号表（従来型・ユニット型共通）'!$C$6:$L$47,10,FALSE))</f>
        <v/>
      </c>
      <c r="AO74" s="144" t="str">
        <f>IF(AO73="","",VLOOKUP(AO73,'別紙１-１　シフト記号表（従来型・ユニット型共通）'!$C$6:$L$47,10,FALSE))</f>
        <v/>
      </c>
      <c r="AP74" s="144" t="str">
        <f>IF(AP73="","",VLOOKUP(AP73,'別紙１-１　シフト記号表（従来型・ユニット型共通）'!$C$6:$L$47,10,FALSE))</f>
        <v/>
      </c>
      <c r="AQ74" s="145" t="str">
        <f>IF(AQ73="","",VLOOKUP(AQ73,'別紙１-１　シフト記号表（従来型・ユニット型共通）'!$C$6:$L$47,10,FALSE))</f>
        <v/>
      </c>
      <c r="AR74" s="143" t="str">
        <f>IF(AR73="","",VLOOKUP(AR73,'別紙１-１　シフト記号表（従来型・ユニット型共通）'!$C$6:$L$47,10,FALSE))</f>
        <v/>
      </c>
      <c r="AS74" s="144" t="str">
        <f>IF(AS73="","",VLOOKUP(AS73,'別紙１-１　シフト記号表（従来型・ユニット型共通）'!$C$6:$L$47,10,FALSE))</f>
        <v/>
      </c>
      <c r="AT74" s="144" t="str">
        <f>IF(AT73="","",VLOOKUP(AT73,'別紙１-１　シフト記号表（従来型・ユニット型共通）'!$C$6:$L$47,10,FALSE))</f>
        <v/>
      </c>
      <c r="AU74" s="144" t="str">
        <f>IF(AU73="","",VLOOKUP(AU73,'別紙１-１　シフト記号表（従来型・ユニット型共通）'!$C$6:$L$47,10,FALSE))</f>
        <v/>
      </c>
      <c r="AV74" s="144" t="str">
        <f>IF(AV73="","",VLOOKUP(AV73,'別紙１-１　シフト記号表（従来型・ユニット型共通）'!$C$6:$L$47,10,FALSE))</f>
        <v/>
      </c>
      <c r="AW74" s="144" t="str">
        <f>IF(AW73="","",VLOOKUP(AW73,'別紙１-１　シフト記号表（従来型・ユニット型共通）'!$C$6:$L$47,10,FALSE))</f>
        <v/>
      </c>
      <c r="AX74" s="145" t="str">
        <f>IF(AX73="","",VLOOKUP(AX73,'別紙１-１　シフト記号表（従来型・ユニット型共通）'!$C$6:$L$47,10,FALSE))</f>
        <v/>
      </c>
      <c r="AY74" s="143" t="str">
        <f>IF(AY73="","",VLOOKUP(AY73,'別紙１-１　シフト記号表（従来型・ユニット型共通）'!$C$6:$L$47,10,FALSE))</f>
        <v/>
      </c>
      <c r="AZ74" s="144" t="str">
        <f>IF(AZ73="","",VLOOKUP(AZ73,'別紙１-１　シフト記号表（従来型・ユニット型共通）'!$C$6:$L$47,10,FALSE))</f>
        <v/>
      </c>
      <c r="BA74" s="144" t="str">
        <f>IF(BA73="","",VLOOKUP(BA73,'別紙１-１　シフト記号表（従来型・ユニット型共通）'!$C$6:$L$47,10,FALSE))</f>
        <v/>
      </c>
      <c r="BB74" s="367">
        <f>IF($BE$3="４週",SUM(W74:AX74),IF($BE$3="暦月",SUM(W74:BA74),""))</f>
        <v>0</v>
      </c>
      <c r="BC74" s="368"/>
      <c r="BD74" s="369">
        <f>IF($BE$3="４週",BB74/4,IF($BE$3="暦月",(BB74/($BE$8/7)),""))</f>
        <v>0</v>
      </c>
      <c r="BE74" s="368"/>
      <c r="BF74" s="364"/>
      <c r="BG74" s="365"/>
      <c r="BH74" s="365"/>
      <c r="BI74" s="365"/>
      <c r="BJ74" s="366"/>
    </row>
    <row r="75" spans="2:62" ht="20.25" customHeight="1" x14ac:dyDescent="0.2">
      <c r="B75" s="317">
        <f>B73+1</f>
        <v>30</v>
      </c>
      <c r="C75" s="319"/>
      <c r="D75" s="320"/>
      <c r="E75" s="138"/>
      <c r="F75" s="139"/>
      <c r="G75" s="138"/>
      <c r="H75" s="139"/>
      <c r="I75" s="323"/>
      <c r="J75" s="324"/>
      <c r="K75" s="327"/>
      <c r="L75" s="328"/>
      <c r="M75" s="328"/>
      <c r="N75" s="320"/>
      <c r="O75" s="331"/>
      <c r="P75" s="332"/>
      <c r="Q75" s="332"/>
      <c r="R75" s="332"/>
      <c r="S75" s="333"/>
      <c r="T75" s="158" t="s">
        <v>150</v>
      </c>
      <c r="V75" s="159"/>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2"/>
      <c r="AU75" s="152"/>
      <c r="AV75" s="152"/>
      <c r="AW75" s="152"/>
      <c r="AX75" s="153"/>
      <c r="AY75" s="151"/>
      <c r="AZ75" s="152"/>
      <c r="BA75" s="154"/>
      <c r="BB75" s="334"/>
      <c r="BC75" s="335"/>
      <c r="BD75" s="347"/>
      <c r="BE75" s="348"/>
      <c r="BF75" s="349"/>
      <c r="BG75" s="350"/>
      <c r="BH75" s="350"/>
      <c r="BI75" s="350"/>
      <c r="BJ75" s="351"/>
    </row>
    <row r="76" spans="2:62" ht="20.25" customHeight="1" x14ac:dyDescent="0.2">
      <c r="B76" s="318"/>
      <c r="C76" s="358"/>
      <c r="D76" s="359"/>
      <c r="E76" s="160"/>
      <c r="F76" s="161">
        <f>C75</f>
        <v>0</v>
      </c>
      <c r="G76" s="160"/>
      <c r="H76" s="161">
        <f>I75</f>
        <v>0</v>
      </c>
      <c r="I76" s="360"/>
      <c r="J76" s="361"/>
      <c r="K76" s="362"/>
      <c r="L76" s="363"/>
      <c r="M76" s="363"/>
      <c r="N76" s="359"/>
      <c r="O76" s="331"/>
      <c r="P76" s="332"/>
      <c r="Q76" s="332"/>
      <c r="R76" s="332"/>
      <c r="S76" s="333"/>
      <c r="T76" s="155" t="s">
        <v>153</v>
      </c>
      <c r="U76" s="156"/>
      <c r="V76" s="157"/>
      <c r="W76" s="143" t="str">
        <f>IF(W75="","",VLOOKUP(W75,'別紙１-１　シフト記号表（従来型・ユニット型共通）'!$C$6:$L$47,10,FALSE))</f>
        <v/>
      </c>
      <c r="X76" s="144" t="str">
        <f>IF(X75="","",VLOOKUP(X75,'別紙１-１　シフト記号表（従来型・ユニット型共通）'!$C$6:$L$47,10,FALSE))</f>
        <v/>
      </c>
      <c r="Y76" s="144" t="str">
        <f>IF(Y75="","",VLOOKUP(Y75,'別紙１-１　シフト記号表（従来型・ユニット型共通）'!$C$6:$L$47,10,FALSE))</f>
        <v/>
      </c>
      <c r="Z76" s="144" t="str">
        <f>IF(Z75="","",VLOOKUP(Z75,'別紙１-１　シフト記号表（従来型・ユニット型共通）'!$C$6:$L$47,10,FALSE))</f>
        <v/>
      </c>
      <c r="AA76" s="144" t="str">
        <f>IF(AA75="","",VLOOKUP(AA75,'別紙１-１　シフト記号表（従来型・ユニット型共通）'!$C$6:$L$47,10,FALSE))</f>
        <v/>
      </c>
      <c r="AB76" s="144" t="str">
        <f>IF(AB75="","",VLOOKUP(AB75,'別紙１-１　シフト記号表（従来型・ユニット型共通）'!$C$6:$L$47,10,FALSE))</f>
        <v/>
      </c>
      <c r="AC76" s="145" t="str">
        <f>IF(AC75="","",VLOOKUP(AC75,'別紙１-１　シフト記号表（従来型・ユニット型共通）'!$C$6:$L$47,10,FALSE))</f>
        <v/>
      </c>
      <c r="AD76" s="143" t="str">
        <f>IF(AD75="","",VLOOKUP(AD75,'別紙１-１　シフト記号表（従来型・ユニット型共通）'!$C$6:$L$47,10,FALSE))</f>
        <v/>
      </c>
      <c r="AE76" s="144" t="str">
        <f>IF(AE75="","",VLOOKUP(AE75,'別紙１-１　シフト記号表（従来型・ユニット型共通）'!$C$6:$L$47,10,FALSE))</f>
        <v/>
      </c>
      <c r="AF76" s="144" t="str">
        <f>IF(AF75="","",VLOOKUP(AF75,'別紙１-１　シフト記号表（従来型・ユニット型共通）'!$C$6:$L$47,10,FALSE))</f>
        <v/>
      </c>
      <c r="AG76" s="144" t="str">
        <f>IF(AG75="","",VLOOKUP(AG75,'別紙１-１　シフト記号表（従来型・ユニット型共通）'!$C$6:$L$47,10,FALSE))</f>
        <v/>
      </c>
      <c r="AH76" s="144" t="str">
        <f>IF(AH75="","",VLOOKUP(AH75,'別紙１-１　シフト記号表（従来型・ユニット型共通）'!$C$6:$L$47,10,FALSE))</f>
        <v/>
      </c>
      <c r="AI76" s="144" t="str">
        <f>IF(AI75="","",VLOOKUP(AI75,'別紙１-１　シフト記号表（従来型・ユニット型共通）'!$C$6:$L$47,10,FALSE))</f>
        <v/>
      </c>
      <c r="AJ76" s="145" t="str">
        <f>IF(AJ75="","",VLOOKUP(AJ75,'別紙１-１　シフト記号表（従来型・ユニット型共通）'!$C$6:$L$47,10,FALSE))</f>
        <v/>
      </c>
      <c r="AK76" s="143" t="str">
        <f>IF(AK75="","",VLOOKUP(AK75,'別紙１-１　シフト記号表（従来型・ユニット型共通）'!$C$6:$L$47,10,FALSE))</f>
        <v/>
      </c>
      <c r="AL76" s="144" t="str">
        <f>IF(AL75="","",VLOOKUP(AL75,'別紙１-１　シフト記号表（従来型・ユニット型共通）'!$C$6:$L$47,10,FALSE))</f>
        <v/>
      </c>
      <c r="AM76" s="144" t="str">
        <f>IF(AM75="","",VLOOKUP(AM75,'別紙１-１　シフト記号表（従来型・ユニット型共通）'!$C$6:$L$47,10,FALSE))</f>
        <v/>
      </c>
      <c r="AN76" s="144" t="str">
        <f>IF(AN75="","",VLOOKUP(AN75,'別紙１-１　シフト記号表（従来型・ユニット型共通）'!$C$6:$L$47,10,FALSE))</f>
        <v/>
      </c>
      <c r="AO76" s="144" t="str">
        <f>IF(AO75="","",VLOOKUP(AO75,'別紙１-１　シフト記号表（従来型・ユニット型共通）'!$C$6:$L$47,10,FALSE))</f>
        <v/>
      </c>
      <c r="AP76" s="144" t="str">
        <f>IF(AP75="","",VLOOKUP(AP75,'別紙１-１　シフト記号表（従来型・ユニット型共通）'!$C$6:$L$47,10,FALSE))</f>
        <v/>
      </c>
      <c r="AQ76" s="145" t="str">
        <f>IF(AQ75="","",VLOOKUP(AQ75,'別紙１-１　シフト記号表（従来型・ユニット型共通）'!$C$6:$L$47,10,FALSE))</f>
        <v/>
      </c>
      <c r="AR76" s="143" t="str">
        <f>IF(AR75="","",VLOOKUP(AR75,'別紙１-１　シフト記号表（従来型・ユニット型共通）'!$C$6:$L$47,10,FALSE))</f>
        <v/>
      </c>
      <c r="AS76" s="144" t="str">
        <f>IF(AS75="","",VLOOKUP(AS75,'別紙１-１　シフト記号表（従来型・ユニット型共通）'!$C$6:$L$47,10,FALSE))</f>
        <v/>
      </c>
      <c r="AT76" s="144" t="str">
        <f>IF(AT75="","",VLOOKUP(AT75,'別紙１-１　シフト記号表（従来型・ユニット型共通）'!$C$6:$L$47,10,FALSE))</f>
        <v/>
      </c>
      <c r="AU76" s="144" t="str">
        <f>IF(AU75="","",VLOOKUP(AU75,'別紙１-１　シフト記号表（従来型・ユニット型共通）'!$C$6:$L$47,10,FALSE))</f>
        <v/>
      </c>
      <c r="AV76" s="144" t="str">
        <f>IF(AV75="","",VLOOKUP(AV75,'別紙１-１　シフト記号表（従来型・ユニット型共通）'!$C$6:$L$47,10,FALSE))</f>
        <v/>
      </c>
      <c r="AW76" s="144" t="str">
        <f>IF(AW75="","",VLOOKUP(AW75,'別紙１-１　シフト記号表（従来型・ユニット型共通）'!$C$6:$L$47,10,FALSE))</f>
        <v/>
      </c>
      <c r="AX76" s="145" t="str">
        <f>IF(AX75="","",VLOOKUP(AX75,'別紙１-１　シフト記号表（従来型・ユニット型共通）'!$C$6:$L$47,10,FALSE))</f>
        <v/>
      </c>
      <c r="AY76" s="143" t="str">
        <f>IF(AY75="","",VLOOKUP(AY75,'別紙１-１　シフト記号表（従来型・ユニット型共通）'!$C$6:$L$47,10,FALSE))</f>
        <v/>
      </c>
      <c r="AZ76" s="144" t="str">
        <f>IF(AZ75="","",VLOOKUP(AZ75,'別紙１-１　シフト記号表（従来型・ユニット型共通）'!$C$6:$L$47,10,FALSE))</f>
        <v/>
      </c>
      <c r="BA76" s="144" t="str">
        <f>IF(BA75="","",VLOOKUP(BA75,'別紙１-１　シフト記号表（従来型・ユニット型共通）'!$C$6:$L$47,10,FALSE))</f>
        <v/>
      </c>
      <c r="BB76" s="367">
        <f>IF($BE$3="４週",SUM(W76:AX76),IF($BE$3="暦月",SUM(W76:BA76),""))</f>
        <v>0</v>
      </c>
      <c r="BC76" s="368"/>
      <c r="BD76" s="369">
        <f>IF($BE$3="４週",BB76/4,IF($BE$3="暦月",(BB76/($BE$8/7)),""))</f>
        <v>0</v>
      </c>
      <c r="BE76" s="368"/>
      <c r="BF76" s="364"/>
      <c r="BG76" s="365"/>
      <c r="BH76" s="365"/>
      <c r="BI76" s="365"/>
      <c r="BJ76" s="366"/>
    </row>
    <row r="77" spans="2:62" ht="20.25" customHeight="1" x14ac:dyDescent="0.2">
      <c r="B77" s="317">
        <f>B75+1</f>
        <v>31</v>
      </c>
      <c r="C77" s="319"/>
      <c r="D77" s="320"/>
      <c r="E77" s="138"/>
      <c r="F77" s="139"/>
      <c r="G77" s="138"/>
      <c r="H77" s="139"/>
      <c r="I77" s="323"/>
      <c r="J77" s="324"/>
      <c r="K77" s="327"/>
      <c r="L77" s="328"/>
      <c r="M77" s="328"/>
      <c r="N77" s="320"/>
      <c r="O77" s="331"/>
      <c r="P77" s="332"/>
      <c r="Q77" s="332"/>
      <c r="R77" s="332"/>
      <c r="S77" s="333"/>
      <c r="T77" s="158" t="s">
        <v>150</v>
      </c>
      <c r="V77" s="159"/>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2"/>
      <c r="AU77" s="152"/>
      <c r="AV77" s="152"/>
      <c r="AW77" s="152"/>
      <c r="AX77" s="153"/>
      <c r="AY77" s="151"/>
      <c r="AZ77" s="152"/>
      <c r="BA77" s="154"/>
      <c r="BB77" s="334"/>
      <c r="BC77" s="335"/>
      <c r="BD77" s="347"/>
      <c r="BE77" s="348"/>
      <c r="BF77" s="349"/>
      <c r="BG77" s="350"/>
      <c r="BH77" s="350"/>
      <c r="BI77" s="350"/>
      <c r="BJ77" s="351"/>
    </row>
    <row r="78" spans="2:62" ht="20.25" customHeight="1" x14ac:dyDescent="0.2">
      <c r="B78" s="318"/>
      <c r="C78" s="358"/>
      <c r="D78" s="359"/>
      <c r="E78" s="160"/>
      <c r="F78" s="161">
        <f>C77</f>
        <v>0</v>
      </c>
      <c r="G78" s="160"/>
      <c r="H78" s="161">
        <f>I77</f>
        <v>0</v>
      </c>
      <c r="I78" s="360"/>
      <c r="J78" s="361"/>
      <c r="K78" s="362"/>
      <c r="L78" s="363"/>
      <c r="M78" s="363"/>
      <c r="N78" s="359"/>
      <c r="O78" s="331"/>
      <c r="P78" s="332"/>
      <c r="Q78" s="332"/>
      <c r="R78" s="332"/>
      <c r="S78" s="333"/>
      <c r="T78" s="155" t="s">
        <v>153</v>
      </c>
      <c r="U78" s="156"/>
      <c r="V78" s="157"/>
      <c r="W78" s="143" t="str">
        <f>IF(W77="","",VLOOKUP(W77,'別紙１-１　シフト記号表（従来型・ユニット型共通）'!$C$6:$L$47,10,FALSE))</f>
        <v/>
      </c>
      <c r="X78" s="144" t="str">
        <f>IF(X77="","",VLOOKUP(X77,'別紙１-１　シフト記号表（従来型・ユニット型共通）'!$C$6:$L$47,10,FALSE))</f>
        <v/>
      </c>
      <c r="Y78" s="144" t="str">
        <f>IF(Y77="","",VLOOKUP(Y77,'別紙１-１　シフト記号表（従来型・ユニット型共通）'!$C$6:$L$47,10,FALSE))</f>
        <v/>
      </c>
      <c r="Z78" s="144" t="str">
        <f>IF(Z77="","",VLOOKUP(Z77,'別紙１-１　シフト記号表（従来型・ユニット型共通）'!$C$6:$L$47,10,FALSE))</f>
        <v/>
      </c>
      <c r="AA78" s="144" t="str">
        <f>IF(AA77="","",VLOOKUP(AA77,'別紙１-１　シフト記号表（従来型・ユニット型共通）'!$C$6:$L$47,10,FALSE))</f>
        <v/>
      </c>
      <c r="AB78" s="144" t="str">
        <f>IF(AB77="","",VLOOKUP(AB77,'別紙１-１　シフト記号表（従来型・ユニット型共通）'!$C$6:$L$47,10,FALSE))</f>
        <v/>
      </c>
      <c r="AC78" s="145" t="str">
        <f>IF(AC77="","",VLOOKUP(AC77,'別紙１-１　シフト記号表（従来型・ユニット型共通）'!$C$6:$L$47,10,FALSE))</f>
        <v/>
      </c>
      <c r="AD78" s="143" t="str">
        <f>IF(AD77="","",VLOOKUP(AD77,'別紙１-１　シフト記号表（従来型・ユニット型共通）'!$C$6:$L$47,10,FALSE))</f>
        <v/>
      </c>
      <c r="AE78" s="144" t="str">
        <f>IF(AE77="","",VLOOKUP(AE77,'別紙１-１　シフト記号表（従来型・ユニット型共通）'!$C$6:$L$47,10,FALSE))</f>
        <v/>
      </c>
      <c r="AF78" s="144" t="str">
        <f>IF(AF77="","",VLOOKUP(AF77,'別紙１-１　シフト記号表（従来型・ユニット型共通）'!$C$6:$L$47,10,FALSE))</f>
        <v/>
      </c>
      <c r="AG78" s="144" t="str">
        <f>IF(AG77="","",VLOOKUP(AG77,'別紙１-１　シフト記号表（従来型・ユニット型共通）'!$C$6:$L$47,10,FALSE))</f>
        <v/>
      </c>
      <c r="AH78" s="144" t="str">
        <f>IF(AH77="","",VLOOKUP(AH77,'別紙１-１　シフト記号表（従来型・ユニット型共通）'!$C$6:$L$47,10,FALSE))</f>
        <v/>
      </c>
      <c r="AI78" s="144" t="str">
        <f>IF(AI77="","",VLOOKUP(AI77,'別紙１-１　シフト記号表（従来型・ユニット型共通）'!$C$6:$L$47,10,FALSE))</f>
        <v/>
      </c>
      <c r="AJ78" s="145" t="str">
        <f>IF(AJ77="","",VLOOKUP(AJ77,'別紙１-１　シフト記号表（従来型・ユニット型共通）'!$C$6:$L$47,10,FALSE))</f>
        <v/>
      </c>
      <c r="AK78" s="143" t="str">
        <f>IF(AK77="","",VLOOKUP(AK77,'別紙１-１　シフト記号表（従来型・ユニット型共通）'!$C$6:$L$47,10,FALSE))</f>
        <v/>
      </c>
      <c r="AL78" s="144" t="str">
        <f>IF(AL77="","",VLOOKUP(AL77,'別紙１-１　シフト記号表（従来型・ユニット型共通）'!$C$6:$L$47,10,FALSE))</f>
        <v/>
      </c>
      <c r="AM78" s="144" t="str">
        <f>IF(AM77="","",VLOOKUP(AM77,'別紙１-１　シフト記号表（従来型・ユニット型共通）'!$C$6:$L$47,10,FALSE))</f>
        <v/>
      </c>
      <c r="AN78" s="144" t="str">
        <f>IF(AN77="","",VLOOKUP(AN77,'別紙１-１　シフト記号表（従来型・ユニット型共通）'!$C$6:$L$47,10,FALSE))</f>
        <v/>
      </c>
      <c r="AO78" s="144" t="str">
        <f>IF(AO77="","",VLOOKUP(AO77,'別紙１-１　シフト記号表（従来型・ユニット型共通）'!$C$6:$L$47,10,FALSE))</f>
        <v/>
      </c>
      <c r="AP78" s="144" t="str">
        <f>IF(AP77="","",VLOOKUP(AP77,'別紙１-１　シフト記号表（従来型・ユニット型共通）'!$C$6:$L$47,10,FALSE))</f>
        <v/>
      </c>
      <c r="AQ78" s="145" t="str">
        <f>IF(AQ77="","",VLOOKUP(AQ77,'別紙１-１　シフト記号表（従来型・ユニット型共通）'!$C$6:$L$47,10,FALSE))</f>
        <v/>
      </c>
      <c r="AR78" s="143" t="str">
        <f>IF(AR77="","",VLOOKUP(AR77,'別紙１-１　シフト記号表（従来型・ユニット型共通）'!$C$6:$L$47,10,FALSE))</f>
        <v/>
      </c>
      <c r="AS78" s="144" t="str">
        <f>IF(AS77="","",VLOOKUP(AS77,'別紙１-１　シフト記号表（従来型・ユニット型共通）'!$C$6:$L$47,10,FALSE))</f>
        <v/>
      </c>
      <c r="AT78" s="144" t="str">
        <f>IF(AT77="","",VLOOKUP(AT77,'別紙１-１　シフト記号表（従来型・ユニット型共通）'!$C$6:$L$47,10,FALSE))</f>
        <v/>
      </c>
      <c r="AU78" s="144" t="str">
        <f>IF(AU77="","",VLOOKUP(AU77,'別紙１-１　シフト記号表（従来型・ユニット型共通）'!$C$6:$L$47,10,FALSE))</f>
        <v/>
      </c>
      <c r="AV78" s="144" t="str">
        <f>IF(AV77="","",VLOOKUP(AV77,'別紙１-１　シフト記号表（従来型・ユニット型共通）'!$C$6:$L$47,10,FALSE))</f>
        <v/>
      </c>
      <c r="AW78" s="144" t="str">
        <f>IF(AW77="","",VLOOKUP(AW77,'別紙１-１　シフト記号表（従来型・ユニット型共通）'!$C$6:$L$47,10,FALSE))</f>
        <v/>
      </c>
      <c r="AX78" s="145" t="str">
        <f>IF(AX77="","",VLOOKUP(AX77,'別紙１-１　シフト記号表（従来型・ユニット型共通）'!$C$6:$L$47,10,FALSE))</f>
        <v/>
      </c>
      <c r="AY78" s="143" t="str">
        <f>IF(AY77="","",VLOOKUP(AY77,'別紙１-１　シフト記号表（従来型・ユニット型共通）'!$C$6:$L$47,10,FALSE))</f>
        <v/>
      </c>
      <c r="AZ78" s="144" t="str">
        <f>IF(AZ77="","",VLOOKUP(AZ77,'別紙１-１　シフト記号表（従来型・ユニット型共通）'!$C$6:$L$47,10,FALSE))</f>
        <v/>
      </c>
      <c r="BA78" s="144" t="str">
        <f>IF(BA77="","",VLOOKUP(BA77,'別紙１-１　シフト記号表（従来型・ユニット型共通）'!$C$6:$L$47,10,FALSE))</f>
        <v/>
      </c>
      <c r="BB78" s="367">
        <f>IF($BE$3="４週",SUM(W78:AX78),IF($BE$3="暦月",SUM(W78:BA78),""))</f>
        <v>0</v>
      </c>
      <c r="BC78" s="368"/>
      <c r="BD78" s="369">
        <f>IF($BE$3="４週",BB78/4,IF($BE$3="暦月",(BB78/($BE$8/7)),""))</f>
        <v>0</v>
      </c>
      <c r="BE78" s="368"/>
      <c r="BF78" s="364"/>
      <c r="BG78" s="365"/>
      <c r="BH78" s="365"/>
      <c r="BI78" s="365"/>
      <c r="BJ78" s="366"/>
    </row>
    <row r="79" spans="2:62" ht="20.25" customHeight="1" x14ac:dyDescent="0.2">
      <c r="B79" s="317">
        <f>B77+1</f>
        <v>32</v>
      </c>
      <c r="C79" s="319"/>
      <c r="D79" s="320"/>
      <c r="E79" s="138"/>
      <c r="F79" s="139"/>
      <c r="G79" s="138"/>
      <c r="H79" s="139"/>
      <c r="I79" s="323"/>
      <c r="J79" s="324"/>
      <c r="K79" s="327"/>
      <c r="L79" s="328"/>
      <c r="M79" s="328"/>
      <c r="N79" s="320"/>
      <c r="O79" s="331"/>
      <c r="P79" s="332"/>
      <c r="Q79" s="332"/>
      <c r="R79" s="332"/>
      <c r="S79" s="333"/>
      <c r="T79" s="158" t="s">
        <v>150</v>
      </c>
      <c r="V79" s="159"/>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2"/>
      <c r="AU79" s="152"/>
      <c r="AV79" s="152"/>
      <c r="AW79" s="152"/>
      <c r="AX79" s="153"/>
      <c r="AY79" s="151"/>
      <c r="AZ79" s="152"/>
      <c r="BA79" s="154"/>
      <c r="BB79" s="334"/>
      <c r="BC79" s="335"/>
      <c r="BD79" s="347"/>
      <c r="BE79" s="348"/>
      <c r="BF79" s="349"/>
      <c r="BG79" s="350"/>
      <c r="BH79" s="350"/>
      <c r="BI79" s="350"/>
      <c r="BJ79" s="351"/>
    </row>
    <row r="80" spans="2:62" ht="20.25" customHeight="1" x14ac:dyDescent="0.2">
      <c r="B80" s="318"/>
      <c r="C80" s="358"/>
      <c r="D80" s="359"/>
      <c r="E80" s="160"/>
      <c r="F80" s="161">
        <f>C79</f>
        <v>0</v>
      </c>
      <c r="G80" s="160"/>
      <c r="H80" s="161">
        <f>I79</f>
        <v>0</v>
      </c>
      <c r="I80" s="360"/>
      <c r="J80" s="361"/>
      <c r="K80" s="362"/>
      <c r="L80" s="363"/>
      <c r="M80" s="363"/>
      <c r="N80" s="359"/>
      <c r="O80" s="331"/>
      <c r="P80" s="332"/>
      <c r="Q80" s="332"/>
      <c r="R80" s="332"/>
      <c r="S80" s="333"/>
      <c r="T80" s="155" t="s">
        <v>153</v>
      </c>
      <c r="U80" s="156"/>
      <c r="V80" s="157"/>
      <c r="W80" s="143" t="str">
        <f>IF(W79="","",VLOOKUP(W79,'別紙１-１　シフト記号表（従来型・ユニット型共通）'!$C$6:$L$47,10,FALSE))</f>
        <v/>
      </c>
      <c r="X80" s="144" t="str">
        <f>IF(X79="","",VLOOKUP(X79,'別紙１-１　シフト記号表（従来型・ユニット型共通）'!$C$6:$L$47,10,FALSE))</f>
        <v/>
      </c>
      <c r="Y80" s="144" t="str">
        <f>IF(Y79="","",VLOOKUP(Y79,'別紙１-１　シフト記号表（従来型・ユニット型共通）'!$C$6:$L$47,10,FALSE))</f>
        <v/>
      </c>
      <c r="Z80" s="144" t="str">
        <f>IF(Z79="","",VLOOKUP(Z79,'別紙１-１　シフト記号表（従来型・ユニット型共通）'!$C$6:$L$47,10,FALSE))</f>
        <v/>
      </c>
      <c r="AA80" s="144" t="str">
        <f>IF(AA79="","",VLOOKUP(AA79,'別紙１-１　シフト記号表（従来型・ユニット型共通）'!$C$6:$L$47,10,FALSE))</f>
        <v/>
      </c>
      <c r="AB80" s="144" t="str">
        <f>IF(AB79="","",VLOOKUP(AB79,'別紙１-１　シフト記号表（従来型・ユニット型共通）'!$C$6:$L$47,10,FALSE))</f>
        <v/>
      </c>
      <c r="AC80" s="145" t="str">
        <f>IF(AC79="","",VLOOKUP(AC79,'別紙１-１　シフト記号表（従来型・ユニット型共通）'!$C$6:$L$47,10,FALSE))</f>
        <v/>
      </c>
      <c r="AD80" s="143" t="str">
        <f>IF(AD79="","",VLOOKUP(AD79,'別紙１-１　シフト記号表（従来型・ユニット型共通）'!$C$6:$L$47,10,FALSE))</f>
        <v/>
      </c>
      <c r="AE80" s="144" t="str">
        <f>IF(AE79="","",VLOOKUP(AE79,'別紙１-１　シフト記号表（従来型・ユニット型共通）'!$C$6:$L$47,10,FALSE))</f>
        <v/>
      </c>
      <c r="AF80" s="144" t="str">
        <f>IF(AF79="","",VLOOKUP(AF79,'別紙１-１　シフト記号表（従来型・ユニット型共通）'!$C$6:$L$47,10,FALSE))</f>
        <v/>
      </c>
      <c r="AG80" s="144" t="str">
        <f>IF(AG79="","",VLOOKUP(AG79,'別紙１-１　シフト記号表（従来型・ユニット型共通）'!$C$6:$L$47,10,FALSE))</f>
        <v/>
      </c>
      <c r="AH80" s="144" t="str">
        <f>IF(AH79="","",VLOOKUP(AH79,'別紙１-１　シフト記号表（従来型・ユニット型共通）'!$C$6:$L$47,10,FALSE))</f>
        <v/>
      </c>
      <c r="AI80" s="144" t="str">
        <f>IF(AI79="","",VLOOKUP(AI79,'別紙１-１　シフト記号表（従来型・ユニット型共通）'!$C$6:$L$47,10,FALSE))</f>
        <v/>
      </c>
      <c r="AJ80" s="145" t="str">
        <f>IF(AJ79="","",VLOOKUP(AJ79,'別紙１-１　シフト記号表（従来型・ユニット型共通）'!$C$6:$L$47,10,FALSE))</f>
        <v/>
      </c>
      <c r="AK80" s="143" t="str">
        <f>IF(AK79="","",VLOOKUP(AK79,'別紙１-１　シフト記号表（従来型・ユニット型共通）'!$C$6:$L$47,10,FALSE))</f>
        <v/>
      </c>
      <c r="AL80" s="144" t="str">
        <f>IF(AL79="","",VLOOKUP(AL79,'別紙１-１　シフト記号表（従来型・ユニット型共通）'!$C$6:$L$47,10,FALSE))</f>
        <v/>
      </c>
      <c r="AM80" s="144" t="str">
        <f>IF(AM79="","",VLOOKUP(AM79,'別紙１-１　シフト記号表（従来型・ユニット型共通）'!$C$6:$L$47,10,FALSE))</f>
        <v/>
      </c>
      <c r="AN80" s="144" t="str">
        <f>IF(AN79="","",VLOOKUP(AN79,'別紙１-１　シフト記号表（従来型・ユニット型共通）'!$C$6:$L$47,10,FALSE))</f>
        <v/>
      </c>
      <c r="AO80" s="144" t="str">
        <f>IF(AO79="","",VLOOKUP(AO79,'別紙１-１　シフト記号表（従来型・ユニット型共通）'!$C$6:$L$47,10,FALSE))</f>
        <v/>
      </c>
      <c r="AP80" s="144" t="str">
        <f>IF(AP79="","",VLOOKUP(AP79,'別紙１-１　シフト記号表（従来型・ユニット型共通）'!$C$6:$L$47,10,FALSE))</f>
        <v/>
      </c>
      <c r="AQ80" s="145" t="str">
        <f>IF(AQ79="","",VLOOKUP(AQ79,'別紙１-１　シフト記号表（従来型・ユニット型共通）'!$C$6:$L$47,10,FALSE))</f>
        <v/>
      </c>
      <c r="AR80" s="143" t="str">
        <f>IF(AR79="","",VLOOKUP(AR79,'別紙１-１　シフト記号表（従来型・ユニット型共通）'!$C$6:$L$47,10,FALSE))</f>
        <v/>
      </c>
      <c r="AS80" s="144" t="str">
        <f>IF(AS79="","",VLOOKUP(AS79,'別紙１-１　シフト記号表（従来型・ユニット型共通）'!$C$6:$L$47,10,FALSE))</f>
        <v/>
      </c>
      <c r="AT80" s="144" t="str">
        <f>IF(AT79="","",VLOOKUP(AT79,'別紙１-１　シフト記号表（従来型・ユニット型共通）'!$C$6:$L$47,10,FALSE))</f>
        <v/>
      </c>
      <c r="AU80" s="144" t="str">
        <f>IF(AU79="","",VLOOKUP(AU79,'別紙１-１　シフト記号表（従来型・ユニット型共通）'!$C$6:$L$47,10,FALSE))</f>
        <v/>
      </c>
      <c r="AV80" s="144" t="str">
        <f>IF(AV79="","",VLOOKUP(AV79,'別紙１-１　シフト記号表（従来型・ユニット型共通）'!$C$6:$L$47,10,FALSE))</f>
        <v/>
      </c>
      <c r="AW80" s="144" t="str">
        <f>IF(AW79="","",VLOOKUP(AW79,'別紙１-１　シフト記号表（従来型・ユニット型共通）'!$C$6:$L$47,10,FALSE))</f>
        <v/>
      </c>
      <c r="AX80" s="145" t="str">
        <f>IF(AX79="","",VLOOKUP(AX79,'別紙１-１　シフト記号表（従来型・ユニット型共通）'!$C$6:$L$47,10,FALSE))</f>
        <v/>
      </c>
      <c r="AY80" s="143" t="str">
        <f>IF(AY79="","",VLOOKUP(AY79,'別紙１-１　シフト記号表（従来型・ユニット型共通）'!$C$6:$L$47,10,FALSE))</f>
        <v/>
      </c>
      <c r="AZ80" s="144" t="str">
        <f>IF(AZ79="","",VLOOKUP(AZ79,'別紙１-１　シフト記号表（従来型・ユニット型共通）'!$C$6:$L$47,10,FALSE))</f>
        <v/>
      </c>
      <c r="BA80" s="144" t="str">
        <f>IF(BA79="","",VLOOKUP(BA79,'別紙１-１　シフト記号表（従来型・ユニット型共通）'!$C$6:$L$47,10,FALSE))</f>
        <v/>
      </c>
      <c r="BB80" s="367">
        <f>IF($BE$3="４週",SUM(W80:AX80),IF($BE$3="暦月",SUM(W80:BA80),""))</f>
        <v>0</v>
      </c>
      <c r="BC80" s="368"/>
      <c r="BD80" s="369">
        <f>IF($BE$3="４週",BB80/4,IF($BE$3="暦月",(BB80/($BE$8/7)),""))</f>
        <v>0</v>
      </c>
      <c r="BE80" s="368"/>
      <c r="BF80" s="364"/>
      <c r="BG80" s="365"/>
      <c r="BH80" s="365"/>
      <c r="BI80" s="365"/>
      <c r="BJ80" s="366"/>
    </row>
    <row r="81" spans="2:62" ht="20.25" customHeight="1" x14ac:dyDescent="0.2">
      <c r="B81" s="317">
        <f>B79+1</f>
        <v>33</v>
      </c>
      <c r="C81" s="319"/>
      <c r="D81" s="320"/>
      <c r="E81" s="138"/>
      <c r="F81" s="139"/>
      <c r="G81" s="138"/>
      <c r="H81" s="139"/>
      <c r="I81" s="323"/>
      <c r="J81" s="324"/>
      <c r="K81" s="327"/>
      <c r="L81" s="328"/>
      <c r="M81" s="328"/>
      <c r="N81" s="320"/>
      <c r="O81" s="331"/>
      <c r="P81" s="332"/>
      <c r="Q81" s="332"/>
      <c r="R81" s="332"/>
      <c r="S81" s="333"/>
      <c r="T81" s="158" t="s">
        <v>150</v>
      </c>
      <c r="V81" s="159"/>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2"/>
      <c r="AU81" s="152"/>
      <c r="AV81" s="152"/>
      <c r="AW81" s="152"/>
      <c r="AX81" s="153"/>
      <c r="AY81" s="151"/>
      <c r="AZ81" s="152"/>
      <c r="BA81" s="154"/>
      <c r="BB81" s="334"/>
      <c r="BC81" s="335"/>
      <c r="BD81" s="347"/>
      <c r="BE81" s="348"/>
      <c r="BF81" s="349"/>
      <c r="BG81" s="350"/>
      <c r="BH81" s="350"/>
      <c r="BI81" s="350"/>
      <c r="BJ81" s="351"/>
    </row>
    <row r="82" spans="2:62" ht="20.25" customHeight="1" x14ac:dyDescent="0.2">
      <c r="B82" s="318"/>
      <c r="C82" s="358"/>
      <c r="D82" s="359"/>
      <c r="E82" s="160"/>
      <c r="F82" s="161">
        <f>C81</f>
        <v>0</v>
      </c>
      <c r="G82" s="160"/>
      <c r="H82" s="161">
        <f>I81</f>
        <v>0</v>
      </c>
      <c r="I82" s="360"/>
      <c r="J82" s="361"/>
      <c r="K82" s="362"/>
      <c r="L82" s="363"/>
      <c r="M82" s="363"/>
      <c r="N82" s="359"/>
      <c r="O82" s="331"/>
      <c r="P82" s="332"/>
      <c r="Q82" s="332"/>
      <c r="R82" s="332"/>
      <c r="S82" s="333"/>
      <c r="T82" s="155" t="s">
        <v>153</v>
      </c>
      <c r="U82" s="156"/>
      <c r="V82" s="157"/>
      <c r="W82" s="143" t="str">
        <f>IF(W81="","",VLOOKUP(W81,'別紙１-１　シフト記号表（従来型・ユニット型共通）'!$C$6:$L$47,10,FALSE))</f>
        <v/>
      </c>
      <c r="X82" s="144" t="str">
        <f>IF(X81="","",VLOOKUP(X81,'別紙１-１　シフト記号表（従来型・ユニット型共通）'!$C$6:$L$47,10,FALSE))</f>
        <v/>
      </c>
      <c r="Y82" s="144" t="str">
        <f>IF(Y81="","",VLOOKUP(Y81,'別紙１-１　シフト記号表（従来型・ユニット型共通）'!$C$6:$L$47,10,FALSE))</f>
        <v/>
      </c>
      <c r="Z82" s="144" t="str">
        <f>IF(Z81="","",VLOOKUP(Z81,'別紙１-１　シフト記号表（従来型・ユニット型共通）'!$C$6:$L$47,10,FALSE))</f>
        <v/>
      </c>
      <c r="AA82" s="144" t="str">
        <f>IF(AA81="","",VLOOKUP(AA81,'別紙１-１　シフト記号表（従来型・ユニット型共通）'!$C$6:$L$47,10,FALSE))</f>
        <v/>
      </c>
      <c r="AB82" s="144" t="str">
        <f>IF(AB81="","",VLOOKUP(AB81,'別紙１-１　シフト記号表（従来型・ユニット型共通）'!$C$6:$L$47,10,FALSE))</f>
        <v/>
      </c>
      <c r="AC82" s="145" t="str">
        <f>IF(AC81="","",VLOOKUP(AC81,'別紙１-１　シフト記号表（従来型・ユニット型共通）'!$C$6:$L$47,10,FALSE))</f>
        <v/>
      </c>
      <c r="AD82" s="143" t="str">
        <f>IF(AD81="","",VLOOKUP(AD81,'別紙１-１　シフト記号表（従来型・ユニット型共通）'!$C$6:$L$47,10,FALSE))</f>
        <v/>
      </c>
      <c r="AE82" s="144" t="str">
        <f>IF(AE81="","",VLOOKUP(AE81,'別紙１-１　シフト記号表（従来型・ユニット型共通）'!$C$6:$L$47,10,FALSE))</f>
        <v/>
      </c>
      <c r="AF82" s="144" t="str">
        <f>IF(AF81="","",VLOOKUP(AF81,'別紙１-１　シフト記号表（従来型・ユニット型共通）'!$C$6:$L$47,10,FALSE))</f>
        <v/>
      </c>
      <c r="AG82" s="144" t="str">
        <f>IF(AG81="","",VLOOKUP(AG81,'別紙１-１　シフト記号表（従来型・ユニット型共通）'!$C$6:$L$47,10,FALSE))</f>
        <v/>
      </c>
      <c r="AH82" s="144" t="str">
        <f>IF(AH81="","",VLOOKUP(AH81,'別紙１-１　シフト記号表（従来型・ユニット型共通）'!$C$6:$L$47,10,FALSE))</f>
        <v/>
      </c>
      <c r="AI82" s="144" t="str">
        <f>IF(AI81="","",VLOOKUP(AI81,'別紙１-１　シフト記号表（従来型・ユニット型共通）'!$C$6:$L$47,10,FALSE))</f>
        <v/>
      </c>
      <c r="AJ82" s="145" t="str">
        <f>IF(AJ81="","",VLOOKUP(AJ81,'別紙１-１　シフト記号表（従来型・ユニット型共通）'!$C$6:$L$47,10,FALSE))</f>
        <v/>
      </c>
      <c r="AK82" s="143" t="str">
        <f>IF(AK81="","",VLOOKUP(AK81,'別紙１-１　シフト記号表（従来型・ユニット型共通）'!$C$6:$L$47,10,FALSE))</f>
        <v/>
      </c>
      <c r="AL82" s="144" t="str">
        <f>IF(AL81="","",VLOOKUP(AL81,'別紙１-１　シフト記号表（従来型・ユニット型共通）'!$C$6:$L$47,10,FALSE))</f>
        <v/>
      </c>
      <c r="AM82" s="144" t="str">
        <f>IF(AM81="","",VLOOKUP(AM81,'別紙１-１　シフト記号表（従来型・ユニット型共通）'!$C$6:$L$47,10,FALSE))</f>
        <v/>
      </c>
      <c r="AN82" s="144" t="str">
        <f>IF(AN81="","",VLOOKUP(AN81,'別紙１-１　シフト記号表（従来型・ユニット型共通）'!$C$6:$L$47,10,FALSE))</f>
        <v/>
      </c>
      <c r="AO82" s="144" t="str">
        <f>IF(AO81="","",VLOOKUP(AO81,'別紙１-１　シフト記号表（従来型・ユニット型共通）'!$C$6:$L$47,10,FALSE))</f>
        <v/>
      </c>
      <c r="AP82" s="144" t="str">
        <f>IF(AP81="","",VLOOKUP(AP81,'別紙１-１　シフト記号表（従来型・ユニット型共通）'!$C$6:$L$47,10,FALSE))</f>
        <v/>
      </c>
      <c r="AQ82" s="145" t="str">
        <f>IF(AQ81="","",VLOOKUP(AQ81,'別紙１-１　シフト記号表（従来型・ユニット型共通）'!$C$6:$L$47,10,FALSE))</f>
        <v/>
      </c>
      <c r="AR82" s="143" t="str">
        <f>IF(AR81="","",VLOOKUP(AR81,'別紙１-１　シフト記号表（従来型・ユニット型共通）'!$C$6:$L$47,10,FALSE))</f>
        <v/>
      </c>
      <c r="AS82" s="144" t="str">
        <f>IF(AS81="","",VLOOKUP(AS81,'別紙１-１　シフト記号表（従来型・ユニット型共通）'!$C$6:$L$47,10,FALSE))</f>
        <v/>
      </c>
      <c r="AT82" s="144" t="str">
        <f>IF(AT81="","",VLOOKUP(AT81,'別紙１-１　シフト記号表（従来型・ユニット型共通）'!$C$6:$L$47,10,FALSE))</f>
        <v/>
      </c>
      <c r="AU82" s="144" t="str">
        <f>IF(AU81="","",VLOOKUP(AU81,'別紙１-１　シフト記号表（従来型・ユニット型共通）'!$C$6:$L$47,10,FALSE))</f>
        <v/>
      </c>
      <c r="AV82" s="144" t="str">
        <f>IF(AV81="","",VLOOKUP(AV81,'別紙１-１　シフト記号表（従来型・ユニット型共通）'!$C$6:$L$47,10,FALSE))</f>
        <v/>
      </c>
      <c r="AW82" s="144" t="str">
        <f>IF(AW81="","",VLOOKUP(AW81,'別紙１-１　シフト記号表（従来型・ユニット型共通）'!$C$6:$L$47,10,FALSE))</f>
        <v/>
      </c>
      <c r="AX82" s="145" t="str">
        <f>IF(AX81="","",VLOOKUP(AX81,'別紙１-１　シフト記号表（従来型・ユニット型共通）'!$C$6:$L$47,10,FALSE))</f>
        <v/>
      </c>
      <c r="AY82" s="143" t="str">
        <f>IF(AY81="","",VLOOKUP(AY81,'別紙１-１　シフト記号表（従来型・ユニット型共通）'!$C$6:$L$47,10,FALSE))</f>
        <v/>
      </c>
      <c r="AZ82" s="144" t="str">
        <f>IF(AZ81="","",VLOOKUP(AZ81,'別紙１-１　シフト記号表（従来型・ユニット型共通）'!$C$6:$L$47,10,FALSE))</f>
        <v/>
      </c>
      <c r="BA82" s="144" t="str">
        <f>IF(BA81="","",VLOOKUP(BA81,'別紙１-１　シフト記号表（従来型・ユニット型共通）'!$C$6:$L$47,10,FALSE))</f>
        <v/>
      </c>
      <c r="BB82" s="367">
        <f>IF($BE$3="４週",SUM(W82:AX82),IF($BE$3="暦月",SUM(W82:BA82),""))</f>
        <v>0</v>
      </c>
      <c r="BC82" s="368"/>
      <c r="BD82" s="369">
        <f>IF($BE$3="４週",BB82/4,IF($BE$3="暦月",(BB82/($BE$8/7)),""))</f>
        <v>0</v>
      </c>
      <c r="BE82" s="368"/>
      <c r="BF82" s="364"/>
      <c r="BG82" s="365"/>
      <c r="BH82" s="365"/>
      <c r="BI82" s="365"/>
      <c r="BJ82" s="366"/>
    </row>
    <row r="83" spans="2:62" ht="20.25" customHeight="1" x14ac:dyDescent="0.2">
      <c r="B83" s="317">
        <f>B81+1</f>
        <v>34</v>
      </c>
      <c r="C83" s="319"/>
      <c r="D83" s="320"/>
      <c r="E83" s="138"/>
      <c r="F83" s="139"/>
      <c r="G83" s="138"/>
      <c r="H83" s="139"/>
      <c r="I83" s="323"/>
      <c r="J83" s="324"/>
      <c r="K83" s="327"/>
      <c r="L83" s="328"/>
      <c r="M83" s="328"/>
      <c r="N83" s="320"/>
      <c r="O83" s="331"/>
      <c r="P83" s="332"/>
      <c r="Q83" s="332"/>
      <c r="R83" s="332"/>
      <c r="S83" s="333"/>
      <c r="T83" s="158" t="s">
        <v>150</v>
      </c>
      <c r="V83" s="159"/>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2"/>
      <c r="AU83" s="152"/>
      <c r="AV83" s="152"/>
      <c r="AW83" s="152"/>
      <c r="AX83" s="153"/>
      <c r="AY83" s="151"/>
      <c r="AZ83" s="152"/>
      <c r="BA83" s="154"/>
      <c r="BB83" s="334"/>
      <c r="BC83" s="335"/>
      <c r="BD83" s="347"/>
      <c r="BE83" s="348"/>
      <c r="BF83" s="349"/>
      <c r="BG83" s="350"/>
      <c r="BH83" s="350"/>
      <c r="BI83" s="350"/>
      <c r="BJ83" s="351"/>
    </row>
    <row r="84" spans="2:62" ht="20.25" customHeight="1" x14ac:dyDescent="0.2">
      <c r="B84" s="318"/>
      <c r="C84" s="358"/>
      <c r="D84" s="359"/>
      <c r="E84" s="160"/>
      <c r="F84" s="161">
        <f>C83</f>
        <v>0</v>
      </c>
      <c r="G84" s="160"/>
      <c r="H84" s="161">
        <f>I83</f>
        <v>0</v>
      </c>
      <c r="I84" s="360"/>
      <c r="J84" s="361"/>
      <c r="K84" s="362"/>
      <c r="L84" s="363"/>
      <c r="M84" s="363"/>
      <c r="N84" s="359"/>
      <c r="O84" s="331"/>
      <c r="P84" s="332"/>
      <c r="Q84" s="332"/>
      <c r="R84" s="332"/>
      <c r="S84" s="333"/>
      <c r="T84" s="155" t="s">
        <v>153</v>
      </c>
      <c r="U84" s="156"/>
      <c r="V84" s="157"/>
      <c r="W84" s="143" t="str">
        <f>IF(W83="","",VLOOKUP(W83,'別紙１-１　シフト記号表（従来型・ユニット型共通）'!$C$6:$L$47,10,FALSE))</f>
        <v/>
      </c>
      <c r="X84" s="144" t="str">
        <f>IF(X83="","",VLOOKUP(X83,'別紙１-１　シフト記号表（従来型・ユニット型共通）'!$C$6:$L$47,10,FALSE))</f>
        <v/>
      </c>
      <c r="Y84" s="144" t="str">
        <f>IF(Y83="","",VLOOKUP(Y83,'別紙１-１　シフト記号表（従来型・ユニット型共通）'!$C$6:$L$47,10,FALSE))</f>
        <v/>
      </c>
      <c r="Z84" s="144" t="str">
        <f>IF(Z83="","",VLOOKUP(Z83,'別紙１-１　シフト記号表（従来型・ユニット型共通）'!$C$6:$L$47,10,FALSE))</f>
        <v/>
      </c>
      <c r="AA84" s="144" t="str">
        <f>IF(AA83="","",VLOOKUP(AA83,'別紙１-１　シフト記号表（従来型・ユニット型共通）'!$C$6:$L$47,10,FALSE))</f>
        <v/>
      </c>
      <c r="AB84" s="144" t="str">
        <f>IF(AB83="","",VLOOKUP(AB83,'別紙１-１　シフト記号表（従来型・ユニット型共通）'!$C$6:$L$47,10,FALSE))</f>
        <v/>
      </c>
      <c r="AC84" s="145" t="str">
        <f>IF(AC83="","",VLOOKUP(AC83,'別紙１-１　シフト記号表（従来型・ユニット型共通）'!$C$6:$L$47,10,FALSE))</f>
        <v/>
      </c>
      <c r="AD84" s="143" t="str">
        <f>IF(AD83="","",VLOOKUP(AD83,'別紙１-１　シフト記号表（従来型・ユニット型共通）'!$C$6:$L$47,10,FALSE))</f>
        <v/>
      </c>
      <c r="AE84" s="144" t="str">
        <f>IF(AE83="","",VLOOKUP(AE83,'別紙１-１　シフト記号表（従来型・ユニット型共通）'!$C$6:$L$47,10,FALSE))</f>
        <v/>
      </c>
      <c r="AF84" s="144" t="str">
        <f>IF(AF83="","",VLOOKUP(AF83,'別紙１-１　シフト記号表（従来型・ユニット型共通）'!$C$6:$L$47,10,FALSE))</f>
        <v/>
      </c>
      <c r="AG84" s="144" t="str">
        <f>IF(AG83="","",VLOOKUP(AG83,'別紙１-１　シフト記号表（従来型・ユニット型共通）'!$C$6:$L$47,10,FALSE))</f>
        <v/>
      </c>
      <c r="AH84" s="144" t="str">
        <f>IF(AH83="","",VLOOKUP(AH83,'別紙１-１　シフト記号表（従来型・ユニット型共通）'!$C$6:$L$47,10,FALSE))</f>
        <v/>
      </c>
      <c r="AI84" s="144" t="str">
        <f>IF(AI83="","",VLOOKUP(AI83,'別紙１-１　シフト記号表（従来型・ユニット型共通）'!$C$6:$L$47,10,FALSE))</f>
        <v/>
      </c>
      <c r="AJ84" s="145" t="str">
        <f>IF(AJ83="","",VLOOKUP(AJ83,'別紙１-１　シフト記号表（従来型・ユニット型共通）'!$C$6:$L$47,10,FALSE))</f>
        <v/>
      </c>
      <c r="AK84" s="143" t="str">
        <f>IF(AK83="","",VLOOKUP(AK83,'別紙１-１　シフト記号表（従来型・ユニット型共通）'!$C$6:$L$47,10,FALSE))</f>
        <v/>
      </c>
      <c r="AL84" s="144" t="str">
        <f>IF(AL83="","",VLOOKUP(AL83,'別紙１-１　シフト記号表（従来型・ユニット型共通）'!$C$6:$L$47,10,FALSE))</f>
        <v/>
      </c>
      <c r="AM84" s="144" t="str">
        <f>IF(AM83="","",VLOOKUP(AM83,'別紙１-１　シフト記号表（従来型・ユニット型共通）'!$C$6:$L$47,10,FALSE))</f>
        <v/>
      </c>
      <c r="AN84" s="144" t="str">
        <f>IF(AN83="","",VLOOKUP(AN83,'別紙１-１　シフト記号表（従来型・ユニット型共通）'!$C$6:$L$47,10,FALSE))</f>
        <v/>
      </c>
      <c r="AO84" s="144" t="str">
        <f>IF(AO83="","",VLOOKUP(AO83,'別紙１-１　シフト記号表（従来型・ユニット型共通）'!$C$6:$L$47,10,FALSE))</f>
        <v/>
      </c>
      <c r="AP84" s="144" t="str">
        <f>IF(AP83="","",VLOOKUP(AP83,'別紙１-１　シフト記号表（従来型・ユニット型共通）'!$C$6:$L$47,10,FALSE))</f>
        <v/>
      </c>
      <c r="AQ84" s="145" t="str">
        <f>IF(AQ83="","",VLOOKUP(AQ83,'別紙１-１　シフト記号表（従来型・ユニット型共通）'!$C$6:$L$47,10,FALSE))</f>
        <v/>
      </c>
      <c r="AR84" s="143" t="str">
        <f>IF(AR83="","",VLOOKUP(AR83,'別紙１-１　シフト記号表（従来型・ユニット型共通）'!$C$6:$L$47,10,FALSE))</f>
        <v/>
      </c>
      <c r="AS84" s="144" t="str">
        <f>IF(AS83="","",VLOOKUP(AS83,'別紙１-１　シフト記号表（従来型・ユニット型共通）'!$C$6:$L$47,10,FALSE))</f>
        <v/>
      </c>
      <c r="AT84" s="144" t="str">
        <f>IF(AT83="","",VLOOKUP(AT83,'別紙１-１　シフト記号表（従来型・ユニット型共通）'!$C$6:$L$47,10,FALSE))</f>
        <v/>
      </c>
      <c r="AU84" s="144" t="str">
        <f>IF(AU83="","",VLOOKUP(AU83,'別紙１-１　シフト記号表（従来型・ユニット型共通）'!$C$6:$L$47,10,FALSE))</f>
        <v/>
      </c>
      <c r="AV84" s="144" t="str">
        <f>IF(AV83="","",VLOOKUP(AV83,'別紙１-１　シフト記号表（従来型・ユニット型共通）'!$C$6:$L$47,10,FALSE))</f>
        <v/>
      </c>
      <c r="AW84" s="144" t="str">
        <f>IF(AW83="","",VLOOKUP(AW83,'別紙１-１　シフト記号表（従来型・ユニット型共通）'!$C$6:$L$47,10,FALSE))</f>
        <v/>
      </c>
      <c r="AX84" s="145" t="str">
        <f>IF(AX83="","",VLOOKUP(AX83,'別紙１-１　シフト記号表（従来型・ユニット型共通）'!$C$6:$L$47,10,FALSE))</f>
        <v/>
      </c>
      <c r="AY84" s="143" t="str">
        <f>IF(AY83="","",VLOOKUP(AY83,'別紙１-１　シフト記号表（従来型・ユニット型共通）'!$C$6:$L$47,10,FALSE))</f>
        <v/>
      </c>
      <c r="AZ84" s="144" t="str">
        <f>IF(AZ83="","",VLOOKUP(AZ83,'別紙１-１　シフト記号表（従来型・ユニット型共通）'!$C$6:$L$47,10,FALSE))</f>
        <v/>
      </c>
      <c r="BA84" s="144" t="str">
        <f>IF(BA83="","",VLOOKUP(BA83,'別紙１-１　シフト記号表（従来型・ユニット型共通）'!$C$6:$L$47,10,FALSE))</f>
        <v/>
      </c>
      <c r="BB84" s="367">
        <f>IF($BE$3="４週",SUM(W84:AX84),IF($BE$3="暦月",SUM(W84:BA84),""))</f>
        <v>0</v>
      </c>
      <c r="BC84" s="368"/>
      <c r="BD84" s="369">
        <f>IF($BE$3="４週",BB84/4,IF($BE$3="暦月",(BB84/($BE$8/7)),""))</f>
        <v>0</v>
      </c>
      <c r="BE84" s="368"/>
      <c r="BF84" s="364"/>
      <c r="BG84" s="365"/>
      <c r="BH84" s="365"/>
      <c r="BI84" s="365"/>
      <c r="BJ84" s="366"/>
    </row>
    <row r="85" spans="2:62" ht="20.25" customHeight="1" x14ac:dyDescent="0.2">
      <c r="B85" s="317">
        <f>B83+1</f>
        <v>35</v>
      </c>
      <c r="C85" s="319"/>
      <c r="D85" s="320"/>
      <c r="E85" s="138"/>
      <c r="F85" s="139"/>
      <c r="G85" s="138"/>
      <c r="H85" s="139"/>
      <c r="I85" s="323"/>
      <c r="J85" s="324"/>
      <c r="K85" s="327"/>
      <c r="L85" s="328"/>
      <c r="M85" s="328"/>
      <c r="N85" s="320"/>
      <c r="O85" s="331"/>
      <c r="P85" s="332"/>
      <c r="Q85" s="332"/>
      <c r="R85" s="332"/>
      <c r="S85" s="333"/>
      <c r="T85" s="158" t="s">
        <v>150</v>
      </c>
      <c r="V85" s="159"/>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2"/>
      <c r="AU85" s="152"/>
      <c r="AV85" s="152"/>
      <c r="AW85" s="152"/>
      <c r="AX85" s="153"/>
      <c r="AY85" s="151"/>
      <c r="AZ85" s="152"/>
      <c r="BA85" s="154"/>
      <c r="BB85" s="334"/>
      <c r="BC85" s="335"/>
      <c r="BD85" s="347"/>
      <c r="BE85" s="348"/>
      <c r="BF85" s="349"/>
      <c r="BG85" s="350"/>
      <c r="BH85" s="350"/>
      <c r="BI85" s="350"/>
      <c r="BJ85" s="351"/>
    </row>
    <row r="86" spans="2:62" ht="20.25" customHeight="1" x14ac:dyDescent="0.2">
      <c r="B86" s="318"/>
      <c r="C86" s="358"/>
      <c r="D86" s="359"/>
      <c r="E86" s="160"/>
      <c r="F86" s="161">
        <f>C85</f>
        <v>0</v>
      </c>
      <c r="G86" s="160"/>
      <c r="H86" s="161">
        <f>I85</f>
        <v>0</v>
      </c>
      <c r="I86" s="360"/>
      <c r="J86" s="361"/>
      <c r="K86" s="362"/>
      <c r="L86" s="363"/>
      <c r="M86" s="363"/>
      <c r="N86" s="359"/>
      <c r="O86" s="331"/>
      <c r="P86" s="332"/>
      <c r="Q86" s="332"/>
      <c r="R86" s="332"/>
      <c r="S86" s="333"/>
      <c r="T86" s="155" t="s">
        <v>153</v>
      </c>
      <c r="U86" s="156"/>
      <c r="V86" s="157"/>
      <c r="W86" s="143" t="str">
        <f>IF(W85="","",VLOOKUP(W85,'別紙１-１　シフト記号表（従来型・ユニット型共通）'!$C$6:$L$47,10,FALSE))</f>
        <v/>
      </c>
      <c r="X86" s="144" t="str">
        <f>IF(X85="","",VLOOKUP(X85,'別紙１-１　シフト記号表（従来型・ユニット型共通）'!$C$6:$L$47,10,FALSE))</f>
        <v/>
      </c>
      <c r="Y86" s="144" t="str">
        <f>IF(Y85="","",VLOOKUP(Y85,'別紙１-１　シフト記号表（従来型・ユニット型共通）'!$C$6:$L$47,10,FALSE))</f>
        <v/>
      </c>
      <c r="Z86" s="144" t="str">
        <f>IF(Z85="","",VLOOKUP(Z85,'別紙１-１　シフト記号表（従来型・ユニット型共通）'!$C$6:$L$47,10,FALSE))</f>
        <v/>
      </c>
      <c r="AA86" s="144" t="str">
        <f>IF(AA85="","",VLOOKUP(AA85,'別紙１-１　シフト記号表（従来型・ユニット型共通）'!$C$6:$L$47,10,FALSE))</f>
        <v/>
      </c>
      <c r="AB86" s="144" t="str">
        <f>IF(AB85="","",VLOOKUP(AB85,'別紙１-１　シフト記号表（従来型・ユニット型共通）'!$C$6:$L$47,10,FALSE))</f>
        <v/>
      </c>
      <c r="AC86" s="145" t="str">
        <f>IF(AC85="","",VLOOKUP(AC85,'別紙１-１　シフト記号表（従来型・ユニット型共通）'!$C$6:$L$47,10,FALSE))</f>
        <v/>
      </c>
      <c r="AD86" s="143" t="str">
        <f>IF(AD85="","",VLOOKUP(AD85,'別紙１-１　シフト記号表（従来型・ユニット型共通）'!$C$6:$L$47,10,FALSE))</f>
        <v/>
      </c>
      <c r="AE86" s="144" t="str">
        <f>IF(AE85="","",VLOOKUP(AE85,'別紙１-１　シフト記号表（従来型・ユニット型共通）'!$C$6:$L$47,10,FALSE))</f>
        <v/>
      </c>
      <c r="AF86" s="144" t="str">
        <f>IF(AF85="","",VLOOKUP(AF85,'別紙１-１　シフト記号表（従来型・ユニット型共通）'!$C$6:$L$47,10,FALSE))</f>
        <v/>
      </c>
      <c r="AG86" s="144" t="str">
        <f>IF(AG85="","",VLOOKUP(AG85,'別紙１-１　シフト記号表（従来型・ユニット型共通）'!$C$6:$L$47,10,FALSE))</f>
        <v/>
      </c>
      <c r="AH86" s="144" t="str">
        <f>IF(AH85="","",VLOOKUP(AH85,'別紙１-１　シフト記号表（従来型・ユニット型共通）'!$C$6:$L$47,10,FALSE))</f>
        <v/>
      </c>
      <c r="AI86" s="144" t="str">
        <f>IF(AI85="","",VLOOKUP(AI85,'別紙１-１　シフト記号表（従来型・ユニット型共通）'!$C$6:$L$47,10,FALSE))</f>
        <v/>
      </c>
      <c r="AJ86" s="145" t="str">
        <f>IF(AJ85="","",VLOOKUP(AJ85,'別紙１-１　シフト記号表（従来型・ユニット型共通）'!$C$6:$L$47,10,FALSE))</f>
        <v/>
      </c>
      <c r="AK86" s="143" t="str">
        <f>IF(AK85="","",VLOOKUP(AK85,'別紙１-１　シフト記号表（従来型・ユニット型共通）'!$C$6:$L$47,10,FALSE))</f>
        <v/>
      </c>
      <c r="AL86" s="144" t="str">
        <f>IF(AL85="","",VLOOKUP(AL85,'別紙１-１　シフト記号表（従来型・ユニット型共通）'!$C$6:$L$47,10,FALSE))</f>
        <v/>
      </c>
      <c r="AM86" s="144" t="str">
        <f>IF(AM85="","",VLOOKUP(AM85,'別紙１-１　シフト記号表（従来型・ユニット型共通）'!$C$6:$L$47,10,FALSE))</f>
        <v/>
      </c>
      <c r="AN86" s="144" t="str">
        <f>IF(AN85="","",VLOOKUP(AN85,'別紙１-１　シフト記号表（従来型・ユニット型共通）'!$C$6:$L$47,10,FALSE))</f>
        <v/>
      </c>
      <c r="AO86" s="144" t="str">
        <f>IF(AO85="","",VLOOKUP(AO85,'別紙１-１　シフト記号表（従来型・ユニット型共通）'!$C$6:$L$47,10,FALSE))</f>
        <v/>
      </c>
      <c r="AP86" s="144" t="str">
        <f>IF(AP85="","",VLOOKUP(AP85,'別紙１-１　シフト記号表（従来型・ユニット型共通）'!$C$6:$L$47,10,FALSE))</f>
        <v/>
      </c>
      <c r="AQ86" s="145" t="str">
        <f>IF(AQ85="","",VLOOKUP(AQ85,'別紙１-１　シフト記号表（従来型・ユニット型共通）'!$C$6:$L$47,10,FALSE))</f>
        <v/>
      </c>
      <c r="AR86" s="143" t="str">
        <f>IF(AR85="","",VLOOKUP(AR85,'別紙１-１　シフト記号表（従来型・ユニット型共通）'!$C$6:$L$47,10,FALSE))</f>
        <v/>
      </c>
      <c r="AS86" s="144" t="str">
        <f>IF(AS85="","",VLOOKUP(AS85,'別紙１-１　シフト記号表（従来型・ユニット型共通）'!$C$6:$L$47,10,FALSE))</f>
        <v/>
      </c>
      <c r="AT86" s="144" t="str">
        <f>IF(AT85="","",VLOOKUP(AT85,'別紙１-１　シフト記号表（従来型・ユニット型共通）'!$C$6:$L$47,10,FALSE))</f>
        <v/>
      </c>
      <c r="AU86" s="144" t="str">
        <f>IF(AU85="","",VLOOKUP(AU85,'別紙１-１　シフト記号表（従来型・ユニット型共通）'!$C$6:$L$47,10,FALSE))</f>
        <v/>
      </c>
      <c r="AV86" s="144" t="str">
        <f>IF(AV85="","",VLOOKUP(AV85,'別紙１-１　シフト記号表（従来型・ユニット型共通）'!$C$6:$L$47,10,FALSE))</f>
        <v/>
      </c>
      <c r="AW86" s="144" t="str">
        <f>IF(AW85="","",VLOOKUP(AW85,'別紙１-１　シフト記号表（従来型・ユニット型共通）'!$C$6:$L$47,10,FALSE))</f>
        <v/>
      </c>
      <c r="AX86" s="145" t="str">
        <f>IF(AX85="","",VLOOKUP(AX85,'別紙１-１　シフト記号表（従来型・ユニット型共通）'!$C$6:$L$47,10,FALSE))</f>
        <v/>
      </c>
      <c r="AY86" s="143" t="str">
        <f>IF(AY85="","",VLOOKUP(AY85,'別紙１-１　シフト記号表（従来型・ユニット型共通）'!$C$6:$L$47,10,FALSE))</f>
        <v/>
      </c>
      <c r="AZ86" s="144" t="str">
        <f>IF(AZ85="","",VLOOKUP(AZ85,'別紙１-１　シフト記号表（従来型・ユニット型共通）'!$C$6:$L$47,10,FALSE))</f>
        <v/>
      </c>
      <c r="BA86" s="144" t="str">
        <f>IF(BA85="","",VLOOKUP(BA85,'別紙１-１　シフト記号表（従来型・ユニット型共通）'!$C$6:$L$47,10,FALSE))</f>
        <v/>
      </c>
      <c r="BB86" s="367">
        <f>IF($BE$3="４週",SUM(W86:AX86),IF($BE$3="暦月",SUM(W86:BA86),""))</f>
        <v>0</v>
      </c>
      <c r="BC86" s="368"/>
      <c r="BD86" s="369">
        <f>IF($BE$3="４週",BB86/4,IF($BE$3="暦月",(BB86/($BE$8/7)),""))</f>
        <v>0</v>
      </c>
      <c r="BE86" s="368"/>
      <c r="BF86" s="364"/>
      <c r="BG86" s="365"/>
      <c r="BH86" s="365"/>
      <c r="BI86" s="365"/>
      <c r="BJ86" s="366"/>
    </row>
    <row r="87" spans="2:62" ht="20.25" customHeight="1" x14ac:dyDescent="0.2">
      <c r="B87" s="317">
        <f>B85+1</f>
        <v>36</v>
      </c>
      <c r="C87" s="319"/>
      <c r="D87" s="320"/>
      <c r="E87" s="138"/>
      <c r="F87" s="139"/>
      <c r="G87" s="138"/>
      <c r="H87" s="139"/>
      <c r="I87" s="323"/>
      <c r="J87" s="324"/>
      <c r="K87" s="327"/>
      <c r="L87" s="328"/>
      <c r="M87" s="328"/>
      <c r="N87" s="320"/>
      <c r="O87" s="331"/>
      <c r="P87" s="332"/>
      <c r="Q87" s="332"/>
      <c r="R87" s="332"/>
      <c r="S87" s="333"/>
      <c r="T87" s="158" t="s">
        <v>150</v>
      </c>
      <c r="V87" s="159"/>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2"/>
      <c r="AU87" s="152"/>
      <c r="AV87" s="152"/>
      <c r="AW87" s="152"/>
      <c r="AX87" s="153"/>
      <c r="AY87" s="151"/>
      <c r="AZ87" s="152"/>
      <c r="BA87" s="154"/>
      <c r="BB87" s="334"/>
      <c r="BC87" s="335"/>
      <c r="BD87" s="347"/>
      <c r="BE87" s="348"/>
      <c r="BF87" s="349"/>
      <c r="BG87" s="350"/>
      <c r="BH87" s="350"/>
      <c r="BI87" s="350"/>
      <c r="BJ87" s="351"/>
    </row>
    <row r="88" spans="2:62" ht="20.25" customHeight="1" x14ac:dyDescent="0.2">
      <c r="B88" s="318"/>
      <c r="C88" s="358"/>
      <c r="D88" s="359"/>
      <c r="E88" s="160"/>
      <c r="F88" s="161">
        <f>C87</f>
        <v>0</v>
      </c>
      <c r="G88" s="160"/>
      <c r="H88" s="161">
        <f>I87</f>
        <v>0</v>
      </c>
      <c r="I88" s="360"/>
      <c r="J88" s="361"/>
      <c r="K88" s="362"/>
      <c r="L88" s="363"/>
      <c r="M88" s="363"/>
      <c r="N88" s="359"/>
      <c r="O88" s="331"/>
      <c r="P88" s="332"/>
      <c r="Q88" s="332"/>
      <c r="R88" s="332"/>
      <c r="S88" s="333"/>
      <c r="T88" s="155" t="s">
        <v>153</v>
      </c>
      <c r="U88" s="156"/>
      <c r="V88" s="157"/>
      <c r="W88" s="143" t="str">
        <f>IF(W87="","",VLOOKUP(W87,'別紙１-１　シフト記号表（従来型・ユニット型共通）'!$C$6:$L$47,10,FALSE))</f>
        <v/>
      </c>
      <c r="X88" s="144" t="str">
        <f>IF(X87="","",VLOOKUP(X87,'別紙１-１　シフト記号表（従来型・ユニット型共通）'!$C$6:$L$47,10,FALSE))</f>
        <v/>
      </c>
      <c r="Y88" s="144" t="str">
        <f>IF(Y87="","",VLOOKUP(Y87,'別紙１-１　シフト記号表（従来型・ユニット型共通）'!$C$6:$L$47,10,FALSE))</f>
        <v/>
      </c>
      <c r="Z88" s="144" t="str">
        <f>IF(Z87="","",VLOOKUP(Z87,'別紙１-１　シフト記号表（従来型・ユニット型共通）'!$C$6:$L$47,10,FALSE))</f>
        <v/>
      </c>
      <c r="AA88" s="144" t="str">
        <f>IF(AA87="","",VLOOKUP(AA87,'別紙１-１　シフト記号表（従来型・ユニット型共通）'!$C$6:$L$47,10,FALSE))</f>
        <v/>
      </c>
      <c r="AB88" s="144" t="str">
        <f>IF(AB87="","",VLOOKUP(AB87,'別紙１-１　シフト記号表（従来型・ユニット型共通）'!$C$6:$L$47,10,FALSE))</f>
        <v/>
      </c>
      <c r="AC88" s="145" t="str">
        <f>IF(AC87="","",VLOOKUP(AC87,'別紙１-１　シフト記号表（従来型・ユニット型共通）'!$C$6:$L$47,10,FALSE))</f>
        <v/>
      </c>
      <c r="AD88" s="143" t="str">
        <f>IF(AD87="","",VLOOKUP(AD87,'別紙１-１　シフト記号表（従来型・ユニット型共通）'!$C$6:$L$47,10,FALSE))</f>
        <v/>
      </c>
      <c r="AE88" s="144" t="str">
        <f>IF(AE87="","",VLOOKUP(AE87,'別紙１-１　シフト記号表（従来型・ユニット型共通）'!$C$6:$L$47,10,FALSE))</f>
        <v/>
      </c>
      <c r="AF88" s="144" t="str">
        <f>IF(AF87="","",VLOOKUP(AF87,'別紙１-１　シフト記号表（従来型・ユニット型共通）'!$C$6:$L$47,10,FALSE))</f>
        <v/>
      </c>
      <c r="AG88" s="144" t="str">
        <f>IF(AG87="","",VLOOKUP(AG87,'別紙１-１　シフト記号表（従来型・ユニット型共通）'!$C$6:$L$47,10,FALSE))</f>
        <v/>
      </c>
      <c r="AH88" s="144" t="str">
        <f>IF(AH87="","",VLOOKUP(AH87,'別紙１-１　シフト記号表（従来型・ユニット型共通）'!$C$6:$L$47,10,FALSE))</f>
        <v/>
      </c>
      <c r="AI88" s="144" t="str">
        <f>IF(AI87="","",VLOOKUP(AI87,'別紙１-１　シフト記号表（従来型・ユニット型共通）'!$C$6:$L$47,10,FALSE))</f>
        <v/>
      </c>
      <c r="AJ88" s="145" t="str">
        <f>IF(AJ87="","",VLOOKUP(AJ87,'別紙１-１　シフト記号表（従来型・ユニット型共通）'!$C$6:$L$47,10,FALSE))</f>
        <v/>
      </c>
      <c r="AK88" s="143" t="str">
        <f>IF(AK87="","",VLOOKUP(AK87,'別紙１-１　シフト記号表（従来型・ユニット型共通）'!$C$6:$L$47,10,FALSE))</f>
        <v/>
      </c>
      <c r="AL88" s="144" t="str">
        <f>IF(AL87="","",VLOOKUP(AL87,'別紙１-１　シフト記号表（従来型・ユニット型共通）'!$C$6:$L$47,10,FALSE))</f>
        <v/>
      </c>
      <c r="AM88" s="144" t="str">
        <f>IF(AM87="","",VLOOKUP(AM87,'別紙１-１　シフト記号表（従来型・ユニット型共通）'!$C$6:$L$47,10,FALSE))</f>
        <v/>
      </c>
      <c r="AN88" s="144" t="str">
        <f>IF(AN87="","",VLOOKUP(AN87,'別紙１-１　シフト記号表（従来型・ユニット型共通）'!$C$6:$L$47,10,FALSE))</f>
        <v/>
      </c>
      <c r="AO88" s="144" t="str">
        <f>IF(AO87="","",VLOOKUP(AO87,'別紙１-１　シフト記号表（従来型・ユニット型共通）'!$C$6:$L$47,10,FALSE))</f>
        <v/>
      </c>
      <c r="AP88" s="144" t="str">
        <f>IF(AP87="","",VLOOKUP(AP87,'別紙１-１　シフト記号表（従来型・ユニット型共通）'!$C$6:$L$47,10,FALSE))</f>
        <v/>
      </c>
      <c r="AQ88" s="145" t="str">
        <f>IF(AQ87="","",VLOOKUP(AQ87,'別紙１-１　シフト記号表（従来型・ユニット型共通）'!$C$6:$L$47,10,FALSE))</f>
        <v/>
      </c>
      <c r="AR88" s="143" t="str">
        <f>IF(AR87="","",VLOOKUP(AR87,'別紙１-１　シフト記号表（従来型・ユニット型共通）'!$C$6:$L$47,10,FALSE))</f>
        <v/>
      </c>
      <c r="AS88" s="144" t="str">
        <f>IF(AS87="","",VLOOKUP(AS87,'別紙１-１　シフト記号表（従来型・ユニット型共通）'!$C$6:$L$47,10,FALSE))</f>
        <v/>
      </c>
      <c r="AT88" s="144" t="str">
        <f>IF(AT87="","",VLOOKUP(AT87,'別紙１-１　シフト記号表（従来型・ユニット型共通）'!$C$6:$L$47,10,FALSE))</f>
        <v/>
      </c>
      <c r="AU88" s="144" t="str">
        <f>IF(AU87="","",VLOOKUP(AU87,'別紙１-１　シフト記号表（従来型・ユニット型共通）'!$C$6:$L$47,10,FALSE))</f>
        <v/>
      </c>
      <c r="AV88" s="144" t="str">
        <f>IF(AV87="","",VLOOKUP(AV87,'別紙１-１　シフト記号表（従来型・ユニット型共通）'!$C$6:$L$47,10,FALSE))</f>
        <v/>
      </c>
      <c r="AW88" s="144" t="str">
        <f>IF(AW87="","",VLOOKUP(AW87,'別紙１-１　シフト記号表（従来型・ユニット型共通）'!$C$6:$L$47,10,FALSE))</f>
        <v/>
      </c>
      <c r="AX88" s="145" t="str">
        <f>IF(AX87="","",VLOOKUP(AX87,'別紙１-１　シフト記号表（従来型・ユニット型共通）'!$C$6:$L$47,10,FALSE))</f>
        <v/>
      </c>
      <c r="AY88" s="143" t="str">
        <f>IF(AY87="","",VLOOKUP(AY87,'別紙１-１　シフト記号表（従来型・ユニット型共通）'!$C$6:$L$47,10,FALSE))</f>
        <v/>
      </c>
      <c r="AZ88" s="144" t="str">
        <f>IF(AZ87="","",VLOOKUP(AZ87,'別紙１-１　シフト記号表（従来型・ユニット型共通）'!$C$6:$L$47,10,FALSE))</f>
        <v/>
      </c>
      <c r="BA88" s="144" t="str">
        <f>IF(BA87="","",VLOOKUP(BA87,'別紙１-１　シフト記号表（従来型・ユニット型共通）'!$C$6:$L$47,10,FALSE))</f>
        <v/>
      </c>
      <c r="BB88" s="367">
        <f>IF($BE$3="４週",SUM(W88:AX88),IF($BE$3="暦月",SUM(W88:BA88),""))</f>
        <v>0</v>
      </c>
      <c r="BC88" s="368"/>
      <c r="BD88" s="369">
        <f>IF($BE$3="４週",BB88/4,IF($BE$3="暦月",(BB88/($BE$8/7)),""))</f>
        <v>0</v>
      </c>
      <c r="BE88" s="368"/>
      <c r="BF88" s="364"/>
      <c r="BG88" s="365"/>
      <c r="BH88" s="365"/>
      <c r="BI88" s="365"/>
      <c r="BJ88" s="366"/>
    </row>
    <row r="89" spans="2:62" ht="20.25" customHeight="1" x14ac:dyDescent="0.2">
      <c r="B89" s="317">
        <f>B87+1</f>
        <v>37</v>
      </c>
      <c r="C89" s="319"/>
      <c r="D89" s="320"/>
      <c r="E89" s="138"/>
      <c r="F89" s="139"/>
      <c r="G89" s="138"/>
      <c r="H89" s="139"/>
      <c r="I89" s="323"/>
      <c r="J89" s="324"/>
      <c r="K89" s="327"/>
      <c r="L89" s="328"/>
      <c r="M89" s="328"/>
      <c r="N89" s="320"/>
      <c r="O89" s="331"/>
      <c r="P89" s="332"/>
      <c r="Q89" s="332"/>
      <c r="R89" s="332"/>
      <c r="S89" s="333"/>
      <c r="T89" s="158" t="s">
        <v>150</v>
      </c>
      <c r="V89" s="159"/>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2"/>
      <c r="AU89" s="152"/>
      <c r="AV89" s="152"/>
      <c r="AW89" s="152"/>
      <c r="AX89" s="153"/>
      <c r="AY89" s="151"/>
      <c r="AZ89" s="152"/>
      <c r="BA89" s="154"/>
      <c r="BB89" s="334"/>
      <c r="BC89" s="335"/>
      <c r="BD89" s="347"/>
      <c r="BE89" s="348"/>
      <c r="BF89" s="349"/>
      <c r="BG89" s="350"/>
      <c r="BH89" s="350"/>
      <c r="BI89" s="350"/>
      <c r="BJ89" s="351"/>
    </row>
    <row r="90" spans="2:62" ht="20.25" customHeight="1" x14ac:dyDescent="0.2">
      <c r="B90" s="318"/>
      <c r="C90" s="358"/>
      <c r="D90" s="359"/>
      <c r="E90" s="160"/>
      <c r="F90" s="161">
        <f>C89</f>
        <v>0</v>
      </c>
      <c r="G90" s="160"/>
      <c r="H90" s="161">
        <f>I89</f>
        <v>0</v>
      </c>
      <c r="I90" s="360"/>
      <c r="J90" s="361"/>
      <c r="K90" s="362"/>
      <c r="L90" s="363"/>
      <c r="M90" s="363"/>
      <c r="N90" s="359"/>
      <c r="O90" s="331"/>
      <c r="P90" s="332"/>
      <c r="Q90" s="332"/>
      <c r="R90" s="332"/>
      <c r="S90" s="333"/>
      <c r="T90" s="155" t="s">
        <v>153</v>
      </c>
      <c r="U90" s="156"/>
      <c r="V90" s="157"/>
      <c r="W90" s="143" t="str">
        <f>IF(W89="","",VLOOKUP(W89,'別紙１-１　シフト記号表（従来型・ユニット型共通）'!$C$6:$L$47,10,FALSE))</f>
        <v/>
      </c>
      <c r="X90" s="144" t="str">
        <f>IF(X89="","",VLOOKUP(X89,'別紙１-１　シフト記号表（従来型・ユニット型共通）'!$C$6:$L$47,10,FALSE))</f>
        <v/>
      </c>
      <c r="Y90" s="144" t="str">
        <f>IF(Y89="","",VLOOKUP(Y89,'別紙１-１　シフト記号表（従来型・ユニット型共通）'!$C$6:$L$47,10,FALSE))</f>
        <v/>
      </c>
      <c r="Z90" s="144" t="str">
        <f>IF(Z89="","",VLOOKUP(Z89,'別紙１-１　シフト記号表（従来型・ユニット型共通）'!$C$6:$L$47,10,FALSE))</f>
        <v/>
      </c>
      <c r="AA90" s="144" t="str">
        <f>IF(AA89="","",VLOOKUP(AA89,'別紙１-１　シフト記号表（従来型・ユニット型共通）'!$C$6:$L$47,10,FALSE))</f>
        <v/>
      </c>
      <c r="AB90" s="144" t="str">
        <f>IF(AB89="","",VLOOKUP(AB89,'別紙１-１　シフト記号表（従来型・ユニット型共通）'!$C$6:$L$47,10,FALSE))</f>
        <v/>
      </c>
      <c r="AC90" s="145" t="str">
        <f>IF(AC89="","",VLOOKUP(AC89,'別紙１-１　シフト記号表（従来型・ユニット型共通）'!$C$6:$L$47,10,FALSE))</f>
        <v/>
      </c>
      <c r="AD90" s="143" t="str">
        <f>IF(AD89="","",VLOOKUP(AD89,'別紙１-１　シフト記号表（従来型・ユニット型共通）'!$C$6:$L$47,10,FALSE))</f>
        <v/>
      </c>
      <c r="AE90" s="144" t="str">
        <f>IF(AE89="","",VLOOKUP(AE89,'別紙１-１　シフト記号表（従来型・ユニット型共通）'!$C$6:$L$47,10,FALSE))</f>
        <v/>
      </c>
      <c r="AF90" s="144" t="str">
        <f>IF(AF89="","",VLOOKUP(AF89,'別紙１-１　シフト記号表（従来型・ユニット型共通）'!$C$6:$L$47,10,FALSE))</f>
        <v/>
      </c>
      <c r="AG90" s="144" t="str">
        <f>IF(AG89="","",VLOOKUP(AG89,'別紙１-１　シフト記号表（従来型・ユニット型共通）'!$C$6:$L$47,10,FALSE))</f>
        <v/>
      </c>
      <c r="AH90" s="144" t="str">
        <f>IF(AH89="","",VLOOKUP(AH89,'別紙１-１　シフト記号表（従来型・ユニット型共通）'!$C$6:$L$47,10,FALSE))</f>
        <v/>
      </c>
      <c r="AI90" s="144" t="str">
        <f>IF(AI89="","",VLOOKUP(AI89,'別紙１-１　シフト記号表（従来型・ユニット型共通）'!$C$6:$L$47,10,FALSE))</f>
        <v/>
      </c>
      <c r="AJ90" s="145" t="str">
        <f>IF(AJ89="","",VLOOKUP(AJ89,'別紙１-１　シフト記号表（従来型・ユニット型共通）'!$C$6:$L$47,10,FALSE))</f>
        <v/>
      </c>
      <c r="AK90" s="143" t="str">
        <f>IF(AK89="","",VLOOKUP(AK89,'別紙１-１　シフト記号表（従来型・ユニット型共通）'!$C$6:$L$47,10,FALSE))</f>
        <v/>
      </c>
      <c r="AL90" s="144" t="str">
        <f>IF(AL89="","",VLOOKUP(AL89,'別紙１-１　シフト記号表（従来型・ユニット型共通）'!$C$6:$L$47,10,FALSE))</f>
        <v/>
      </c>
      <c r="AM90" s="144" t="str">
        <f>IF(AM89="","",VLOOKUP(AM89,'別紙１-１　シフト記号表（従来型・ユニット型共通）'!$C$6:$L$47,10,FALSE))</f>
        <v/>
      </c>
      <c r="AN90" s="144" t="str">
        <f>IF(AN89="","",VLOOKUP(AN89,'別紙１-１　シフト記号表（従来型・ユニット型共通）'!$C$6:$L$47,10,FALSE))</f>
        <v/>
      </c>
      <c r="AO90" s="144" t="str">
        <f>IF(AO89="","",VLOOKUP(AO89,'別紙１-１　シフト記号表（従来型・ユニット型共通）'!$C$6:$L$47,10,FALSE))</f>
        <v/>
      </c>
      <c r="AP90" s="144" t="str">
        <f>IF(AP89="","",VLOOKUP(AP89,'別紙１-１　シフト記号表（従来型・ユニット型共通）'!$C$6:$L$47,10,FALSE))</f>
        <v/>
      </c>
      <c r="AQ90" s="145" t="str">
        <f>IF(AQ89="","",VLOOKUP(AQ89,'別紙１-１　シフト記号表（従来型・ユニット型共通）'!$C$6:$L$47,10,FALSE))</f>
        <v/>
      </c>
      <c r="AR90" s="143" t="str">
        <f>IF(AR89="","",VLOOKUP(AR89,'別紙１-１　シフト記号表（従来型・ユニット型共通）'!$C$6:$L$47,10,FALSE))</f>
        <v/>
      </c>
      <c r="AS90" s="144" t="str">
        <f>IF(AS89="","",VLOOKUP(AS89,'別紙１-１　シフト記号表（従来型・ユニット型共通）'!$C$6:$L$47,10,FALSE))</f>
        <v/>
      </c>
      <c r="AT90" s="144" t="str">
        <f>IF(AT89="","",VLOOKUP(AT89,'別紙１-１　シフト記号表（従来型・ユニット型共通）'!$C$6:$L$47,10,FALSE))</f>
        <v/>
      </c>
      <c r="AU90" s="144" t="str">
        <f>IF(AU89="","",VLOOKUP(AU89,'別紙１-１　シフト記号表（従来型・ユニット型共通）'!$C$6:$L$47,10,FALSE))</f>
        <v/>
      </c>
      <c r="AV90" s="144" t="str">
        <f>IF(AV89="","",VLOOKUP(AV89,'別紙１-１　シフト記号表（従来型・ユニット型共通）'!$C$6:$L$47,10,FALSE))</f>
        <v/>
      </c>
      <c r="AW90" s="144" t="str">
        <f>IF(AW89="","",VLOOKUP(AW89,'別紙１-１　シフト記号表（従来型・ユニット型共通）'!$C$6:$L$47,10,FALSE))</f>
        <v/>
      </c>
      <c r="AX90" s="145" t="str">
        <f>IF(AX89="","",VLOOKUP(AX89,'別紙１-１　シフト記号表（従来型・ユニット型共通）'!$C$6:$L$47,10,FALSE))</f>
        <v/>
      </c>
      <c r="AY90" s="143" t="str">
        <f>IF(AY89="","",VLOOKUP(AY89,'別紙１-１　シフト記号表（従来型・ユニット型共通）'!$C$6:$L$47,10,FALSE))</f>
        <v/>
      </c>
      <c r="AZ90" s="144" t="str">
        <f>IF(AZ89="","",VLOOKUP(AZ89,'別紙１-１　シフト記号表（従来型・ユニット型共通）'!$C$6:$L$47,10,FALSE))</f>
        <v/>
      </c>
      <c r="BA90" s="144" t="str">
        <f>IF(BA89="","",VLOOKUP(BA89,'別紙１-１　シフト記号表（従来型・ユニット型共通）'!$C$6:$L$47,10,FALSE))</f>
        <v/>
      </c>
      <c r="BB90" s="367">
        <f>IF($BE$3="４週",SUM(W90:AX90),IF($BE$3="暦月",SUM(W90:BA90),""))</f>
        <v>0</v>
      </c>
      <c r="BC90" s="368"/>
      <c r="BD90" s="369">
        <f>IF($BE$3="４週",BB90/4,IF($BE$3="暦月",(BB90/($BE$8/7)),""))</f>
        <v>0</v>
      </c>
      <c r="BE90" s="368"/>
      <c r="BF90" s="364"/>
      <c r="BG90" s="365"/>
      <c r="BH90" s="365"/>
      <c r="BI90" s="365"/>
      <c r="BJ90" s="366"/>
    </row>
    <row r="91" spans="2:62" ht="20.25" customHeight="1" x14ac:dyDescent="0.2">
      <c r="B91" s="317">
        <f>B89+1</f>
        <v>38</v>
      </c>
      <c r="C91" s="319"/>
      <c r="D91" s="320"/>
      <c r="E91" s="138"/>
      <c r="F91" s="139"/>
      <c r="G91" s="138"/>
      <c r="H91" s="139"/>
      <c r="I91" s="323"/>
      <c r="J91" s="324"/>
      <c r="K91" s="327"/>
      <c r="L91" s="328"/>
      <c r="M91" s="328"/>
      <c r="N91" s="320"/>
      <c r="O91" s="331"/>
      <c r="P91" s="332"/>
      <c r="Q91" s="332"/>
      <c r="R91" s="332"/>
      <c r="S91" s="333"/>
      <c r="T91" s="158" t="s">
        <v>150</v>
      </c>
      <c r="V91" s="159"/>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2"/>
      <c r="AU91" s="152"/>
      <c r="AV91" s="152"/>
      <c r="AW91" s="152"/>
      <c r="AX91" s="153"/>
      <c r="AY91" s="151"/>
      <c r="AZ91" s="152"/>
      <c r="BA91" s="154"/>
      <c r="BB91" s="334"/>
      <c r="BC91" s="335"/>
      <c r="BD91" s="347"/>
      <c r="BE91" s="348"/>
      <c r="BF91" s="349"/>
      <c r="BG91" s="350"/>
      <c r="BH91" s="350"/>
      <c r="BI91" s="350"/>
      <c r="BJ91" s="351"/>
    </row>
    <row r="92" spans="2:62" ht="20.25" customHeight="1" x14ac:dyDescent="0.2">
      <c r="B92" s="318"/>
      <c r="C92" s="358"/>
      <c r="D92" s="359"/>
      <c r="E92" s="160"/>
      <c r="F92" s="161">
        <f>C91</f>
        <v>0</v>
      </c>
      <c r="G92" s="160"/>
      <c r="H92" s="161">
        <f>I91</f>
        <v>0</v>
      </c>
      <c r="I92" s="360"/>
      <c r="J92" s="361"/>
      <c r="K92" s="362"/>
      <c r="L92" s="363"/>
      <c r="M92" s="363"/>
      <c r="N92" s="359"/>
      <c r="O92" s="331"/>
      <c r="P92" s="332"/>
      <c r="Q92" s="332"/>
      <c r="R92" s="332"/>
      <c r="S92" s="333"/>
      <c r="T92" s="155" t="s">
        <v>153</v>
      </c>
      <c r="U92" s="156"/>
      <c r="V92" s="157"/>
      <c r="W92" s="143" t="str">
        <f>IF(W91="","",VLOOKUP(W91,'別紙１-１　シフト記号表（従来型・ユニット型共通）'!$C$6:$L$47,10,FALSE))</f>
        <v/>
      </c>
      <c r="X92" s="144" t="str">
        <f>IF(X91="","",VLOOKUP(X91,'別紙１-１　シフト記号表（従来型・ユニット型共通）'!$C$6:$L$47,10,FALSE))</f>
        <v/>
      </c>
      <c r="Y92" s="144" t="str">
        <f>IF(Y91="","",VLOOKUP(Y91,'別紙１-１　シフト記号表（従来型・ユニット型共通）'!$C$6:$L$47,10,FALSE))</f>
        <v/>
      </c>
      <c r="Z92" s="144" t="str">
        <f>IF(Z91="","",VLOOKUP(Z91,'別紙１-１　シフト記号表（従来型・ユニット型共通）'!$C$6:$L$47,10,FALSE))</f>
        <v/>
      </c>
      <c r="AA92" s="144" t="str">
        <f>IF(AA91="","",VLOOKUP(AA91,'別紙１-１　シフト記号表（従来型・ユニット型共通）'!$C$6:$L$47,10,FALSE))</f>
        <v/>
      </c>
      <c r="AB92" s="144" t="str">
        <f>IF(AB91="","",VLOOKUP(AB91,'別紙１-１　シフト記号表（従来型・ユニット型共通）'!$C$6:$L$47,10,FALSE))</f>
        <v/>
      </c>
      <c r="AC92" s="145" t="str">
        <f>IF(AC91="","",VLOOKUP(AC91,'別紙１-１　シフト記号表（従来型・ユニット型共通）'!$C$6:$L$47,10,FALSE))</f>
        <v/>
      </c>
      <c r="AD92" s="143" t="str">
        <f>IF(AD91="","",VLOOKUP(AD91,'別紙１-１　シフト記号表（従来型・ユニット型共通）'!$C$6:$L$47,10,FALSE))</f>
        <v/>
      </c>
      <c r="AE92" s="144" t="str">
        <f>IF(AE91="","",VLOOKUP(AE91,'別紙１-１　シフト記号表（従来型・ユニット型共通）'!$C$6:$L$47,10,FALSE))</f>
        <v/>
      </c>
      <c r="AF92" s="144" t="str">
        <f>IF(AF91="","",VLOOKUP(AF91,'別紙１-１　シフト記号表（従来型・ユニット型共通）'!$C$6:$L$47,10,FALSE))</f>
        <v/>
      </c>
      <c r="AG92" s="144" t="str">
        <f>IF(AG91="","",VLOOKUP(AG91,'別紙１-１　シフト記号表（従来型・ユニット型共通）'!$C$6:$L$47,10,FALSE))</f>
        <v/>
      </c>
      <c r="AH92" s="144" t="str">
        <f>IF(AH91="","",VLOOKUP(AH91,'別紙１-１　シフト記号表（従来型・ユニット型共通）'!$C$6:$L$47,10,FALSE))</f>
        <v/>
      </c>
      <c r="AI92" s="144" t="str">
        <f>IF(AI91="","",VLOOKUP(AI91,'別紙１-１　シフト記号表（従来型・ユニット型共通）'!$C$6:$L$47,10,FALSE))</f>
        <v/>
      </c>
      <c r="AJ92" s="145" t="str">
        <f>IF(AJ91="","",VLOOKUP(AJ91,'別紙１-１　シフト記号表（従来型・ユニット型共通）'!$C$6:$L$47,10,FALSE))</f>
        <v/>
      </c>
      <c r="AK92" s="143" t="str">
        <f>IF(AK91="","",VLOOKUP(AK91,'別紙１-１　シフト記号表（従来型・ユニット型共通）'!$C$6:$L$47,10,FALSE))</f>
        <v/>
      </c>
      <c r="AL92" s="144" t="str">
        <f>IF(AL91="","",VLOOKUP(AL91,'別紙１-１　シフト記号表（従来型・ユニット型共通）'!$C$6:$L$47,10,FALSE))</f>
        <v/>
      </c>
      <c r="AM92" s="144" t="str">
        <f>IF(AM91="","",VLOOKUP(AM91,'別紙１-１　シフト記号表（従来型・ユニット型共通）'!$C$6:$L$47,10,FALSE))</f>
        <v/>
      </c>
      <c r="AN92" s="144" t="str">
        <f>IF(AN91="","",VLOOKUP(AN91,'別紙１-１　シフト記号表（従来型・ユニット型共通）'!$C$6:$L$47,10,FALSE))</f>
        <v/>
      </c>
      <c r="AO92" s="144" t="str">
        <f>IF(AO91="","",VLOOKUP(AO91,'別紙１-１　シフト記号表（従来型・ユニット型共通）'!$C$6:$L$47,10,FALSE))</f>
        <v/>
      </c>
      <c r="AP92" s="144" t="str">
        <f>IF(AP91="","",VLOOKUP(AP91,'別紙１-１　シフト記号表（従来型・ユニット型共通）'!$C$6:$L$47,10,FALSE))</f>
        <v/>
      </c>
      <c r="AQ92" s="145" t="str">
        <f>IF(AQ91="","",VLOOKUP(AQ91,'別紙１-１　シフト記号表（従来型・ユニット型共通）'!$C$6:$L$47,10,FALSE))</f>
        <v/>
      </c>
      <c r="AR92" s="143" t="str">
        <f>IF(AR91="","",VLOOKUP(AR91,'別紙１-１　シフト記号表（従来型・ユニット型共通）'!$C$6:$L$47,10,FALSE))</f>
        <v/>
      </c>
      <c r="AS92" s="144" t="str">
        <f>IF(AS91="","",VLOOKUP(AS91,'別紙１-１　シフト記号表（従来型・ユニット型共通）'!$C$6:$L$47,10,FALSE))</f>
        <v/>
      </c>
      <c r="AT92" s="144" t="str">
        <f>IF(AT91="","",VLOOKUP(AT91,'別紙１-１　シフト記号表（従来型・ユニット型共通）'!$C$6:$L$47,10,FALSE))</f>
        <v/>
      </c>
      <c r="AU92" s="144" t="str">
        <f>IF(AU91="","",VLOOKUP(AU91,'別紙１-１　シフト記号表（従来型・ユニット型共通）'!$C$6:$L$47,10,FALSE))</f>
        <v/>
      </c>
      <c r="AV92" s="144" t="str">
        <f>IF(AV91="","",VLOOKUP(AV91,'別紙１-１　シフト記号表（従来型・ユニット型共通）'!$C$6:$L$47,10,FALSE))</f>
        <v/>
      </c>
      <c r="AW92" s="144" t="str">
        <f>IF(AW91="","",VLOOKUP(AW91,'別紙１-１　シフト記号表（従来型・ユニット型共通）'!$C$6:$L$47,10,FALSE))</f>
        <v/>
      </c>
      <c r="AX92" s="145" t="str">
        <f>IF(AX91="","",VLOOKUP(AX91,'別紙１-１　シフト記号表（従来型・ユニット型共通）'!$C$6:$L$47,10,FALSE))</f>
        <v/>
      </c>
      <c r="AY92" s="143" t="str">
        <f>IF(AY91="","",VLOOKUP(AY91,'別紙１-１　シフト記号表（従来型・ユニット型共通）'!$C$6:$L$47,10,FALSE))</f>
        <v/>
      </c>
      <c r="AZ92" s="144" t="str">
        <f>IF(AZ91="","",VLOOKUP(AZ91,'別紙１-１　シフト記号表（従来型・ユニット型共通）'!$C$6:$L$47,10,FALSE))</f>
        <v/>
      </c>
      <c r="BA92" s="144" t="str">
        <f>IF(BA91="","",VLOOKUP(BA91,'別紙１-１　シフト記号表（従来型・ユニット型共通）'!$C$6:$L$47,10,FALSE))</f>
        <v/>
      </c>
      <c r="BB92" s="367">
        <f>IF($BE$3="４週",SUM(W92:AX92),IF($BE$3="暦月",SUM(W92:BA92),""))</f>
        <v>0</v>
      </c>
      <c r="BC92" s="368"/>
      <c r="BD92" s="369">
        <f>IF($BE$3="４週",BB92/4,IF($BE$3="暦月",(BB92/($BE$8/7)),""))</f>
        <v>0</v>
      </c>
      <c r="BE92" s="368"/>
      <c r="BF92" s="364"/>
      <c r="BG92" s="365"/>
      <c r="BH92" s="365"/>
      <c r="BI92" s="365"/>
      <c r="BJ92" s="366"/>
    </row>
    <row r="93" spans="2:62" ht="20.25" customHeight="1" x14ac:dyDescent="0.2">
      <c r="B93" s="317">
        <f>B91+1</f>
        <v>39</v>
      </c>
      <c r="C93" s="319"/>
      <c r="D93" s="320"/>
      <c r="E93" s="138"/>
      <c r="F93" s="139"/>
      <c r="G93" s="138"/>
      <c r="H93" s="139"/>
      <c r="I93" s="323"/>
      <c r="J93" s="324"/>
      <c r="K93" s="327"/>
      <c r="L93" s="328"/>
      <c r="M93" s="328"/>
      <c r="N93" s="320"/>
      <c r="O93" s="331"/>
      <c r="P93" s="332"/>
      <c r="Q93" s="332"/>
      <c r="R93" s="332"/>
      <c r="S93" s="333"/>
      <c r="T93" s="158" t="s">
        <v>150</v>
      </c>
      <c r="V93" s="159"/>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2"/>
      <c r="AU93" s="152"/>
      <c r="AV93" s="152"/>
      <c r="AW93" s="152"/>
      <c r="AX93" s="153"/>
      <c r="AY93" s="151"/>
      <c r="AZ93" s="152"/>
      <c r="BA93" s="154"/>
      <c r="BB93" s="334"/>
      <c r="BC93" s="335"/>
      <c r="BD93" s="347"/>
      <c r="BE93" s="348"/>
      <c r="BF93" s="349"/>
      <c r="BG93" s="350"/>
      <c r="BH93" s="350"/>
      <c r="BI93" s="350"/>
      <c r="BJ93" s="351"/>
    </row>
    <row r="94" spans="2:62" ht="20.25" customHeight="1" x14ac:dyDescent="0.2">
      <c r="B94" s="318"/>
      <c r="C94" s="358"/>
      <c r="D94" s="359"/>
      <c r="E94" s="160"/>
      <c r="F94" s="161">
        <f>C93</f>
        <v>0</v>
      </c>
      <c r="G94" s="160"/>
      <c r="H94" s="161">
        <f>I93</f>
        <v>0</v>
      </c>
      <c r="I94" s="360"/>
      <c r="J94" s="361"/>
      <c r="K94" s="362"/>
      <c r="L94" s="363"/>
      <c r="M94" s="363"/>
      <c r="N94" s="359"/>
      <c r="O94" s="331"/>
      <c r="P94" s="332"/>
      <c r="Q94" s="332"/>
      <c r="R94" s="332"/>
      <c r="S94" s="333"/>
      <c r="T94" s="155" t="s">
        <v>153</v>
      </c>
      <c r="U94" s="156"/>
      <c r="V94" s="157"/>
      <c r="W94" s="143" t="str">
        <f>IF(W93="","",VLOOKUP(W93,'別紙１-１　シフト記号表（従来型・ユニット型共通）'!$C$6:$L$47,10,FALSE))</f>
        <v/>
      </c>
      <c r="X94" s="144" t="str">
        <f>IF(X93="","",VLOOKUP(X93,'別紙１-１　シフト記号表（従来型・ユニット型共通）'!$C$6:$L$47,10,FALSE))</f>
        <v/>
      </c>
      <c r="Y94" s="144" t="str">
        <f>IF(Y93="","",VLOOKUP(Y93,'別紙１-１　シフト記号表（従来型・ユニット型共通）'!$C$6:$L$47,10,FALSE))</f>
        <v/>
      </c>
      <c r="Z94" s="144" t="str">
        <f>IF(Z93="","",VLOOKUP(Z93,'別紙１-１　シフト記号表（従来型・ユニット型共通）'!$C$6:$L$47,10,FALSE))</f>
        <v/>
      </c>
      <c r="AA94" s="144" t="str">
        <f>IF(AA93="","",VLOOKUP(AA93,'別紙１-１　シフト記号表（従来型・ユニット型共通）'!$C$6:$L$47,10,FALSE))</f>
        <v/>
      </c>
      <c r="AB94" s="144" t="str">
        <f>IF(AB93="","",VLOOKUP(AB93,'別紙１-１　シフト記号表（従来型・ユニット型共通）'!$C$6:$L$47,10,FALSE))</f>
        <v/>
      </c>
      <c r="AC94" s="145" t="str">
        <f>IF(AC93="","",VLOOKUP(AC93,'別紙１-１　シフト記号表（従来型・ユニット型共通）'!$C$6:$L$47,10,FALSE))</f>
        <v/>
      </c>
      <c r="AD94" s="143" t="str">
        <f>IF(AD93="","",VLOOKUP(AD93,'別紙１-１　シフト記号表（従来型・ユニット型共通）'!$C$6:$L$47,10,FALSE))</f>
        <v/>
      </c>
      <c r="AE94" s="144" t="str">
        <f>IF(AE93="","",VLOOKUP(AE93,'別紙１-１　シフト記号表（従来型・ユニット型共通）'!$C$6:$L$47,10,FALSE))</f>
        <v/>
      </c>
      <c r="AF94" s="144" t="str">
        <f>IF(AF93="","",VLOOKUP(AF93,'別紙１-１　シフト記号表（従来型・ユニット型共通）'!$C$6:$L$47,10,FALSE))</f>
        <v/>
      </c>
      <c r="AG94" s="144" t="str">
        <f>IF(AG93="","",VLOOKUP(AG93,'別紙１-１　シフト記号表（従来型・ユニット型共通）'!$C$6:$L$47,10,FALSE))</f>
        <v/>
      </c>
      <c r="AH94" s="144" t="str">
        <f>IF(AH93="","",VLOOKUP(AH93,'別紙１-１　シフト記号表（従来型・ユニット型共通）'!$C$6:$L$47,10,FALSE))</f>
        <v/>
      </c>
      <c r="AI94" s="144" t="str">
        <f>IF(AI93="","",VLOOKUP(AI93,'別紙１-１　シフト記号表（従来型・ユニット型共通）'!$C$6:$L$47,10,FALSE))</f>
        <v/>
      </c>
      <c r="AJ94" s="145" t="str">
        <f>IF(AJ93="","",VLOOKUP(AJ93,'別紙１-１　シフト記号表（従来型・ユニット型共通）'!$C$6:$L$47,10,FALSE))</f>
        <v/>
      </c>
      <c r="AK94" s="143" t="str">
        <f>IF(AK93="","",VLOOKUP(AK93,'別紙１-１　シフト記号表（従来型・ユニット型共通）'!$C$6:$L$47,10,FALSE))</f>
        <v/>
      </c>
      <c r="AL94" s="144" t="str">
        <f>IF(AL93="","",VLOOKUP(AL93,'別紙１-１　シフト記号表（従来型・ユニット型共通）'!$C$6:$L$47,10,FALSE))</f>
        <v/>
      </c>
      <c r="AM94" s="144" t="str">
        <f>IF(AM93="","",VLOOKUP(AM93,'別紙１-１　シフト記号表（従来型・ユニット型共通）'!$C$6:$L$47,10,FALSE))</f>
        <v/>
      </c>
      <c r="AN94" s="144" t="str">
        <f>IF(AN93="","",VLOOKUP(AN93,'別紙１-１　シフト記号表（従来型・ユニット型共通）'!$C$6:$L$47,10,FALSE))</f>
        <v/>
      </c>
      <c r="AO94" s="144" t="str">
        <f>IF(AO93="","",VLOOKUP(AO93,'別紙１-１　シフト記号表（従来型・ユニット型共通）'!$C$6:$L$47,10,FALSE))</f>
        <v/>
      </c>
      <c r="AP94" s="144" t="str">
        <f>IF(AP93="","",VLOOKUP(AP93,'別紙１-１　シフト記号表（従来型・ユニット型共通）'!$C$6:$L$47,10,FALSE))</f>
        <v/>
      </c>
      <c r="AQ94" s="145" t="str">
        <f>IF(AQ93="","",VLOOKUP(AQ93,'別紙１-１　シフト記号表（従来型・ユニット型共通）'!$C$6:$L$47,10,FALSE))</f>
        <v/>
      </c>
      <c r="AR94" s="143" t="str">
        <f>IF(AR93="","",VLOOKUP(AR93,'別紙１-１　シフト記号表（従来型・ユニット型共通）'!$C$6:$L$47,10,FALSE))</f>
        <v/>
      </c>
      <c r="AS94" s="144" t="str">
        <f>IF(AS93="","",VLOOKUP(AS93,'別紙１-１　シフト記号表（従来型・ユニット型共通）'!$C$6:$L$47,10,FALSE))</f>
        <v/>
      </c>
      <c r="AT94" s="144" t="str">
        <f>IF(AT93="","",VLOOKUP(AT93,'別紙１-１　シフト記号表（従来型・ユニット型共通）'!$C$6:$L$47,10,FALSE))</f>
        <v/>
      </c>
      <c r="AU94" s="144" t="str">
        <f>IF(AU93="","",VLOOKUP(AU93,'別紙１-１　シフト記号表（従来型・ユニット型共通）'!$C$6:$L$47,10,FALSE))</f>
        <v/>
      </c>
      <c r="AV94" s="144" t="str">
        <f>IF(AV93="","",VLOOKUP(AV93,'別紙１-１　シフト記号表（従来型・ユニット型共通）'!$C$6:$L$47,10,FALSE))</f>
        <v/>
      </c>
      <c r="AW94" s="144" t="str">
        <f>IF(AW93="","",VLOOKUP(AW93,'別紙１-１　シフト記号表（従来型・ユニット型共通）'!$C$6:$L$47,10,FALSE))</f>
        <v/>
      </c>
      <c r="AX94" s="145" t="str">
        <f>IF(AX93="","",VLOOKUP(AX93,'別紙１-１　シフト記号表（従来型・ユニット型共通）'!$C$6:$L$47,10,FALSE))</f>
        <v/>
      </c>
      <c r="AY94" s="143" t="str">
        <f>IF(AY93="","",VLOOKUP(AY93,'別紙１-１　シフト記号表（従来型・ユニット型共通）'!$C$6:$L$47,10,FALSE))</f>
        <v/>
      </c>
      <c r="AZ94" s="144" t="str">
        <f>IF(AZ93="","",VLOOKUP(AZ93,'別紙１-１　シフト記号表（従来型・ユニット型共通）'!$C$6:$L$47,10,FALSE))</f>
        <v/>
      </c>
      <c r="BA94" s="144" t="str">
        <f>IF(BA93="","",VLOOKUP(BA93,'別紙１-１　シフト記号表（従来型・ユニット型共通）'!$C$6:$L$47,10,FALSE))</f>
        <v/>
      </c>
      <c r="BB94" s="367">
        <f>IF($BE$3="４週",SUM(W94:AX94),IF($BE$3="暦月",SUM(W94:BA94),""))</f>
        <v>0</v>
      </c>
      <c r="BC94" s="368"/>
      <c r="BD94" s="369">
        <f>IF($BE$3="４週",BB94/4,IF($BE$3="暦月",(BB94/($BE$8/7)),""))</f>
        <v>0</v>
      </c>
      <c r="BE94" s="368"/>
      <c r="BF94" s="364"/>
      <c r="BG94" s="365"/>
      <c r="BH94" s="365"/>
      <c r="BI94" s="365"/>
      <c r="BJ94" s="366"/>
    </row>
    <row r="95" spans="2:62" ht="20.25" customHeight="1" x14ac:dyDescent="0.2">
      <c r="B95" s="317">
        <f>B93+1</f>
        <v>40</v>
      </c>
      <c r="C95" s="319"/>
      <c r="D95" s="320"/>
      <c r="E95" s="138"/>
      <c r="F95" s="139"/>
      <c r="G95" s="138"/>
      <c r="H95" s="139"/>
      <c r="I95" s="323"/>
      <c r="J95" s="324"/>
      <c r="K95" s="327"/>
      <c r="L95" s="328"/>
      <c r="M95" s="328"/>
      <c r="N95" s="320"/>
      <c r="O95" s="331"/>
      <c r="P95" s="332"/>
      <c r="Q95" s="332"/>
      <c r="R95" s="332"/>
      <c r="S95" s="333"/>
      <c r="T95" s="158" t="s">
        <v>150</v>
      </c>
      <c r="V95" s="159"/>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2"/>
      <c r="AU95" s="152"/>
      <c r="AV95" s="152"/>
      <c r="AW95" s="152"/>
      <c r="AX95" s="153"/>
      <c r="AY95" s="151"/>
      <c r="AZ95" s="152"/>
      <c r="BA95" s="154"/>
      <c r="BB95" s="334"/>
      <c r="BC95" s="335"/>
      <c r="BD95" s="347"/>
      <c r="BE95" s="348"/>
      <c r="BF95" s="349"/>
      <c r="BG95" s="350"/>
      <c r="BH95" s="350"/>
      <c r="BI95" s="350"/>
      <c r="BJ95" s="351"/>
    </row>
    <row r="96" spans="2:62" ht="20.25" customHeight="1" x14ac:dyDescent="0.2">
      <c r="B96" s="318"/>
      <c r="C96" s="358"/>
      <c r="D96" s="359"/>
      <c r="E96" s="160"/>
      <c r="F96" s="161">
        <f>C95</f>
        <v>0</v>
      </c>
      <c r="G96" s="160"/>
      <c r="H96" s="161">
        <f>I95</f>
        <v>0</v>
      </c>
      <c r="I96" s="360"/>
      <c r="J96" s="361"/>
      <c r="K96" s="362"/>
      <c r="L96" s="363"/>
      <c r="M96" s="363"/>
      <c r="N96" s="359"/>
      <c r="O96" s="331"/>
      <c r="P96" s="332"/>
      <c r="Q96" s="332"/>
      <c r="R96" s="332"/>
      <c r="S96" s="333"/>
      <c r="T96" s="155" t="s">
        <v>153</v>
      </c>
      <c r="U96" s="156"/>
      <c r="V96" s="157"/>
      <c r="W96" s="143" t="str">
        <f>IF(W95="","",VLOOKUP(W95,'別紙１-１　シフト記号表（従来型・ユニット型共通）'!$C$6:$L$47,10,FALSE))</f>
        <v/>
      </c>
      <c r="X96" s="144" t="str">
        <f>IF(X95="","",VLOOKUP(X95,'別紙１-１　シフト記号表（従来型・ユニット型共通）'!$C$6:$L$47,10,FALSE))</f>
        <v/>
      </c>
      <c r="Y96" s="144" t="str">
        <f>IF(Y95="","",VLOOKUP(Y95,'別紙１-１　シフト記号表（従来型・ユニット型共通）'!$C$6:$L$47,10,FALSE))</f>
        <v/>
      </c>
      <c r="Z96" s="144" t="str">
        <f>IF(Z95="","",VLOOKUP(Z95,'別紙１-１　シフト記号表（従来型・ユニット型共通）'!$C$6:$L$47,10,FALSE))</f>
        <v/>
      </c>
      <c r="AA96" s="144" t="str">
        <f>IF(AA95="","",VLOOKUP(AA95,'別紙１-１　シフト記号表（従来型・ユニット型共通）'!$C$6:$L$47,10,FALSE))</f>
        <v/>
      </c>
      <c r="AB96" s="144" t="str">
        <f>IF(AB95="","",VLOOKUP(AB95,'別紙１-１　シフト記号表（従来型・ユニット型共通）'!$C$6:$L$47,10,FALSE))</f>
        <v/>
      </c>
      <c r="AC96" s="145" t="str">
        <f>IF(AC95="","",VLOOKUP(AC95,'別紙１-１　シフト記号表（従来型・ユニット型共通）'!$C$6:$L$47,10,FALSE))</f>
        <v/>
      </c>
      <c r="AD96" s="143" t="str">
        <f>IF(AD95="","",VLOOKUP(AD95,'別紙１-１　シフト記号表（従来型・ユニット型共通）'!$C$6:$L$47,10,FALSE))</f>
        <v/>
      </c>
      <c r="AE96" s="144" t="str">
        <f>IF(AE95="","",VLOOKUP(AE95,'別紙１-１　シフト記号表（従来型・ユニット型共通）'!$C$6:$L$47,10,FALSE))</f>
        <v/>
      </c>
      <c r="AF96" s="144" t="str">
        <f>IF(AF95="","",VLOOKUP(AF95,'別紙１-１　シフト記号表（従来型・ユニット型共通）'!$C$6:$L$47,10,FALSE))</f>
        <v/>
      </c>
      <c r="AG96" s="144" t="str">
        <f>IF(AG95="","",VLOOKUP(AG95,'別紙１-１　シフト記号表（従来型・ユニット型共通）'!$C$6:$L$47,10,FALSE))</f>
        <v/>
      </c>
      <c r="AH96" s="144" t="str">
        <f>IF(AH95="","",VLOOKUP(AH95,'別紙１-１　シフト記号表（従来型・ユニット型共通）'!$C$6:$L$47,10,FALSE))</f>
        <v/>
      </c>
      <c r="AI96" s="144" t="str">
        <f>IF(AI95="","",VLOOKUP(AI95,'別紙１-１　シフト記号表（従来型・ユニット型共通）'!$C$6:$L$47,10,FALSE))</f>
        <v/>
      </c>
      <c r="AJ96" s="145" t="str">
        <f>IF(AJ95="","",VLOOKUP(AJ95,'別紙１-１　シフト記号表（従来型・ユニット型共通）'!$C$6:$L$47,10,FALSE))</f>
        <v/>
      </c>
      <c r="AK96" s="143" t="str">
        <f>IF(AK95="","",VLOOKUP(AK95,'別紙１-１　シフト記号表（従来型・ユニット型共通）'!$C$6:$L$47,10,FALSE))</f>
        <v/>
      </c>
      <c r="AL96" s="144" t="str">
        <f>IF(AL95="","",VLOOKUP(AL95,'別紙１-１　シフト記号表（従来型・ユニット型共通）'!$C$6:$L$47,10,FALSE))</f>
        <v/>
      </c>
      <c r="AM96" s="144" t="str">
        <f>IF(AM95="","",VLOOKUP(AM95,'別紙１-１　シフト記号表（従来型・ユニット型共通）'!$C$6:$L$47,10,FALSE))</f>
        <v/>
      </c>
      <c r="AN96" s="144" t="str">
        <f>IF(AN95="","",VLOOKUP(AN95,'別紙１-１　シフト記号表（従来型・ユニット型共通）'!$C$6:$L$47,10,FALSE))</f>
        <v/>
      </c>
      <c r="AO96" s="144" t="str">
        <f>IF(AO95="","",VLOOKUP(AO95,'別紙１-１　シフト記号表（従来型・ユニット型共通）'!$C$6:$L$47,10,FALSE))</f>
        <v/>
      </c>
      <c r="AP96" s="144" t="str">
        <f>IF(AP95="","",VLOOKUP(AP95,'別紙１-１　シフト記号表（従来型・ユニット型共通）'!$C$6:$L$47,10,FALSE))</f>
        <v/>
      </c>
      <c r="AQ96" s="145" t="str">
        <f>IF(AQ95="","",VLOOKUP(AQ95,'別紙１-１　シフト記号表（従来型・ユニット型共通）'!$C$6:$L$47,10,FALSE))</f>
        <v/>
      </c>
      <c r="AR96" s="143" t="str">
        <f>IF(AR95="","",VLOOKUP(AR95,'別紙１-１　シフト記号表（従来型・ユニット型共通）'!$C$6:$L$47,10,FALSE))</f>
        <v/>
      </c>
      <c r="AS96" s="144" t="str">
        <f>IF(AS95="","",VLOOKUP(AS95,'別紙１-１　シフト記号表（従来型・ユニット型共通）'!$C$6:$L$47,10,FALSE))</f>
        <v/>
      </c>
      <c r="AT96" s="144" t="str">
        <f>IF(AT95="","",VLOOKUP(AT95,'別紙１-１　シフト記号表（従来型・ユニット型共通）'!$C$6:$L$47,10,FALSE))</f>
        <v/>
      </c>
      <c r="AU96" s="144" t="str">
        <f>IF(AU95="","",VLOOKUP(AU95,'別紙１-１　シフト記号表（従来型・ユニット型共通）'!$C$6:$L$47,10,FALSE))</f>
        <v/>
      </c>
      <c r="AV96" s="144" t="str">
        <f>IF(AV95="","",VLOOKUP(AV95,'別紙１-１　シフト記号表（従来型・ユニット型共通）'!$C$6:$L$47,10,FALSE))</f>
        <v/>
      </c>
      <c r="AW96" s="144" t="str">
        <f>IF(AW95="","",VLOOKUP(AW95,'別紙１-１　シフト記号表（従来型・ユニット型共通）'!$C$6:$L$47,10,FALSE))</f>
        <v/>
      </c>
      <c r="AX96" s="145" t="str">
        <f>IF(AX95="","",VLOOKUP(AX95,'別紙１-１　シフト記号表（従来型・ユニット型共通）'!$C$6:$L$47,10,FALSE))</f>
        <v/>
      </c>
      <c r="AY96" s="143" t="str">
        <f>IF(AY95="","",VLOOKUP(AY95,'別紙１-１　シフト記号表（従来型・ユニット型共通）'!$C$6:$L$47,10,FALSE))</f>
        <v/>
      </c>
      <c r="AZ96" s="144" t="str">
        <f>IF(AZ95="","",VLOOKUP(AZ95,'別紙１-１　シフト記号表（従来型・ユニット型共通）'!$C$6:$L$47,10,FALSE))</f>
        <v/>
      </c>
      <c r="BA96" s="144" t="str">
        <f>IF(BA95="","",VLOOKUP(BA95,'別紙１-１　シフト記号表（従来型・ユニット型共通）'!$C$6:$L$47,10,FALSE))</f>
        <v/>
      </c>
      <c r="BB96" s="367">
        <f>IF($BE$3="４週",SUM(W96:AX96),IF($BE$3="暦月",SUM(W96:BA96),""))</f>
        <v>0</v>
      </c>
      <c r="BC96" s="368"/>
      <c r="BD96" s="369">
        <f>IF($BE$3="４週",BB96/4,IF($BE$3="暦月",(BB96/($BE$8/7)),""))</f>
        <v>0</v>
      </c>
      <c r="BE96" s="368"/>
      <c r="BF96" s="364"/>
      <c r="BG96" s="365"/>
      <c r="BH96" s="365"/>
      <c r="BI96" s="365"/>
      <c r="BJ96" s="366"/>
    </row>
    <row r="97" spans="2:62" ht="20.25" customHeight="1" x14ac:dyDescent="0.2">
      <c r="B97" s="317">
        <f>B95+1</f>
        <v>41</v>
      </c>
      <c r="C97" s="319"/>
      <c r="D97" s="320"/>
      <c r="E97" s="138"/>
      <c r="F97" s="139"/>
      <c r="G97" s="138"/>
      <c r="H97" s="139"/>
      <c r="I97" s="323"/>
      <c r="J97" s="324"/>
      <c r="K97" s="327"/>
      <c r="L97" s="328"/>
      <c r="M97" s="328"/>
      <c r="N97" s="320"/>
      <c r="O97" s="331"/>
      <c r="P97" s="332"/>
      <c r="Q97" s="332"/>
      <c r="R97" s="332"/>
      <c r="S97" s="333"/>
      <c r="T97" s="158" t="s">
        <v>150</v>
      </c>
      <c r="V97" s="159"/>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2"/>
      <c r="AU97" s="152"/>
      <c r="AV97" s="152"/>
      <c r="AW97" s="152"/>
      <c r="AX97" s="153"/>
      <c r="AY97" s="151"/>
      <c r="AZ97" s="152"/>
      <c r="BA97" s="154"/>
      <c r="BB97" s="334"/>
      <c r="BC97" s="335"/>
      <c r="BD97" s="347"/>
      <c r="BE97" s="348"/>
      <c r="BF97" s="349"/>
      <c r="BG97" s="350"/>
      <c r="BH97" s="350"/>
      <c r="BI97" s="350"/>
      <c r="BJ97" s="351"/>
    </row>
    <row r="98" spans="2:62" ht="20.25" customHeight="1" x14ac:dyDescent="0.2">
      <c r="B98" s="318"/>
      <c r="C98" s="358"/>
      <c r="D98" s="359"/>
      <c r="E98" s="160"/>
      <c r="F98" s="161">
        <f>C97</f>
        <v>0</v>
      </c>
      <c r="G98" s="160"/>
      <c r="H98" s="161">
        <f>I97</f>
        <v>0</v>
      </c>
      <c r="I98" s="360"/>
      <c r="J98" s="361"/>
      <c r="K98" s="362"/>
      <c r="L98" s="363"/>
      <c r="M98" s="363"/>
      <c r="N98" s="359"/>
      <c r="O98" s="331"/>
      <c r="P98" s="332"/>
      <c r="Q98" s="332"/>
      <c r="R98" s="332"/>
      <c r="S98" s="333"/>
      <c r="T98" s="155" t="s">
        <v>153</v>
      </c>
      <c r="U98" s="156"/>
      <c r="V98" s="157"/>
      <c r="W98" s="143" t="str">
        <f>IF(W97="","",VLOOKUP(W97,'別紙１-１　シフト記号表（従来型・ユニット型共通）'!$C$6:$L$47,10,FALSE))</f>
        <v/>
      </c>
      <c r="X98" s="144" t="str">
        <f>IF(X97="","",VLOOKUP(X97,'別紙１-１　シフト記号表（従来型・ユニット型共通）'!$C$6:$L$47,10,FALSE))</f>
        <v/>
      </c>
      <c r="Y98" s="144" t="str">
        <f>IF(Y97="","",VLOOKUP(Y97,'別紙１-１　シフト記号表（従来型・ユニット型共通）'!$C$6:$L$47,10,FALSE))</f>
        <v/>
      </c>
      <c r="Z98" s="144" t="str">
        <f>IF(Z97="","",VLOOKUP(Z97,'別紙１-１　シフト記号表（従来型・ユニット型共通）'!$C$6:$L$47,10,FALSE))</f>
        <v/>
      </c>
      <c r="AA98" s="144" t="str">
        <f>IF(AA97="","",VLOOKUP(AA97,'別紙１-１　シフト記号表（従来型・ユニット型共通）'!$C$6:$L$47,10,FALSE))</f>
        <v/>
      </c>
      <c r="AB98" s="144" t="str">
        <f>IF(AB97="","",VLOOKUP(AB97,'別紙１-１　シフト記号表（従来型・ユニット型共通）'!$C$6:$L$47,10,FALSE))</f>
        <v/>
      </c>
      <c r="AC98" s="145" t="str">
        <f>IF(AC97="","",VLOOKUP(AC97,'別紙１-１　シフト記号表（従来型・ユニット型共通）'!$C$6:$L$47,10,FALSE))</f>
        <v/>
      </c>
      <c r="AD98" s="143" t="str">
        <f>IF(AD97="","",VLOOKUP(AD97,'別紙１-１　シフト記号表（従来型・ユニット型共通）'!$C$6:$L$47,10,FALSE))</f>
        <v/>
      </c>
      <c r="AE98" s="144" t="str">
        <f>IF(AE97="","",VLOOKUP(AE97,'別紙１-１　シフト記号表（従来型・ユニット型共通）'!$C$6:$L$47,10,FALSE))</f>
        <v/>
      </c>
      <c r="AF98" s="144" t="str">
        <f>IF(AF97="","",VLOOKUP(AF97,'別紙１-１　シフト記号表（従来型・ユニット型共通）'!$C$6:$L$47,10,FALSE))</f>
        <v/>
      </c>
      <c r="AG98" s="144" t="str">
        <f>IF(AG97="","",VLOOKUP(AG97,'別紙１-１　シフト記号表（従来型・ユニット型共通）'!$C$6:$L$47,10,FALSE))</f>
        <v/>
      </c>
      <c r="AH98" s="144" t="str">
        <f>IF(AH97="","",VLOOKUP(AH97,'別紙１-１　シフト記号表（従来型・ユニット型共通）'!$C$6:$L$47,10,FALSE))</f>
        <v/>
      </c>
      <c r="AI98" s="144" t="str">
        <f>IF(AI97="","",VLOOKUP(AI97,'別紙１-１　シフト記号表（従来型・ユニット型共通）'!$C$6:$L$47,10,FALSE))</f>
        <v/>
      </c>
      <c r="AJ98" s="145" t="str">
        <f>IF(AJ97="","",VLOOKUP(AJ97,'別紙１-１　シフト記号表（従来型・ユニット型共通）'!$C$6:$L$47,10,FALSE))</f>
        <v/>
      </c>
      <c r="AK98" s="143" t="str">
        <f>IF(AK97="","",VLOOKUP(AK97,'別紙１-１　シフト記号表（従来型・ユニット型共通）'!$C$6:$L$47,10,FALSE))</f>
        <v/>
      </c>
      <c r="AL98" s="144" t="str">
        <f>IF(AL97="","",VLOOKUP(AL97,'別紙１-１　シフト記号表（従来型・ユニット型共通）'!$C$6:$L$47,10,FALSE))</f>
        <v/>
      </c>
      <c r="AM98" s="144" t="str">
        <f>IF(AM97="","",VLOOKUP(AM97,'別紙１-１　シフト記号表（従来型・ユニット型共通）'!$C$6:$L$47,10,FALSE))</f>
        <v/>
      </c>
      <c r="AN98" s="144" t="str">
        <f>IF(AN97="","",VLOOKUP(AN97,'別紙１-１　シフト記号表（従来型・ユニット型共通）'!$C$6:$L$47,10,FALSE))</f>
        <v/>
      </c>
      <c r="AO98" s="144" t="str">
        <f>IF(AO97="","",VLOOKUP(AO97,'別紙１-１　シフト記号表（従来型・ユニット型共通）'!$C$6:$L$47,10,FALSE))</f>
        <v/>
      </c>
      <c r="AP98" s="144" t="str">
        <f>IF(AP97="","",VLOOKUP(AP97,'別紙１-１　シフト記号表（従来型・ユニット型共通）'!$C$6:$L$47,10,FALSE))</f>
        <v/>
      </c>
      <c r="AQ98" s="145" t="str">
        <f>IF(AQ97="","",VLOOKUP(AQ97,'別紙１-１　シフト記号表（従来型・ユニット型共通）'!$C$6:$L$47,10,FALSE))</f>
        <v/>
      </c>
      <c r="AR98" s="143" t="str">
        <f>IF(AR97="","",VLOOKUP(AR97,'別紙１-１　シフト記号表（従来型・ユニット型共通）'!$C$6:$L$47,10,FALSE))</f>
        <v/>
      </c>
      <c r="AS98" s="144" t="str">
        <f>IF(AS97="","",VLOOKUP(AS97,'別紙１-１　シフト記号表（従来型・ユニット型共通）'!$C$6:$L$47,10,FALSE))</f>
        <v/>
      </c>
      <c r="AT98" s="144" t="str">
        <f>IF(AT97="","",VLOOKUP(AT97,'別紙１-１　シフト記号表（従来型・ユニット型共通）'!$C$6:$L$47,10,FALSE))</f>
        <v/>
      </c>
      <c r="AU98" s="144" t="str">
        <f>IF(AU97="","",VLOOKUP(AU97,'別紙１-１　シフト記号表（従来型・ユニット型共通）'!$C$6:$L$47,10,FALSE))</f>
        <v/>
      </c>
      <c r="AV98" s="144" t="str">
        <f>IF(AV97="","",VLOOKUP(AV97,'別紙１-１　シフト記号表（従来型・ユニット型共通）'!$C$6:$L$47,10,FALSE))</f>
        <v/>
      </c>
      <c r="AW98" s="144" t="str">
        <f>IF(AW97="","",VLOOKUP(AW97,'別紙１-１　シフト記号表（従来型・ユニット型共通）'!$C$6:$L$47,10,FALSE))</f>
        <v/>
      </c>
      <c r="AX98" s="145" t="str">
        <f>IF(AX97="","",VLOOKUP(AX97,'別紙１-１　シフト記号表（従来型・ユニット型共通）'!$C$6:$L$47,10,FALSE))</f>
        <v/>
      </c>
      <c r="AY98" s="143" t="str">
        <f>IF(AY97="","",VLOOKUP(AY97,'別紙１-１　シフト記号表（従来型・ユニット型共通）'!$C$6:$L$47,10,FALSE))</f>
        <v/>
      </c>
      <c r="AZ98" s="144" t="str">
        <f>IF(AZ97="","",VLOOKUP(AZ97,'別紙１-１　シフト記号表（従来型・ユニット型共通）'!$C$6:$L$47,10,FALSE))</f>
        <v/>
      </c>
      <c r="BA98" s="144" t="str">
        <f>IF(BA97="","",VLOOKUP(BA97,'別紙１-１　シフト記号表（従来型・ユニット型共通）'!$C$6:$L$47,10,FALSE))</f>
        <v/>
      </c>
      <c r="BB98" s="367">
        <f>IF($BE$3="４週",SUM(W98:AX98),IF($BE$3="暦月",SUM(W98:BA98),""))</f>
        <v>0</v>
      </c>
      <c r="BC98" s="368"/>
      <c r="BD98" s="369">
        <f>IF($BE$3="４週",BB98/4,IF($BE$3="暦月",(BB98/($BE$8/7)),""))</f>
        <v>0</v>
      </c>
      <c r="BE98" s="368"/>
      <c r="BF98" s="364"/>
      <c r="BG98" s="365"/>
      <c r="BH98" s="365"/>
      <c r="BI98" s="365"/>
      <c r="BJ98" s="366"/>
    </row>
    <row r="99" spans="2:62" ht="20.25" customHeight="1" x14ac:dyDescent="0.2">
      <c r="B99" s="317">
        <f>B97+1</f>
        <v>42</v>
      </c>
      <c r="C99" s="319"/>
      <c r="D99" s="320"/>
      <c r="E99" s="138"/>
      <c r="F99" s="139"/>
      <c r="G99" s="138"/>
      <c r="H99" s="139"/>
      <c r="I99" s="323"/>
      <c r="J99" s="324"/>
      <c r="K99" s="327"/>
      <c r="L99" s="328"/>
      <c r="M99" s="328"/>
      <c r="N99" s="320"/>
      <c r="O99" s="331"/>
      <c r="P99" s="332"/>
      <c r="Q99" s="332"/>
      <c r="R99" s="332"/>
      <c r="S99" s="333"/>
      <c r="T99" s="158" t="s">
        <v>150</v>
      </c>
      <c r="V99" s="159"/>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2"/>
      <c r="AU99" s="152"/>
      <c r="AV99" s="152"/>
      <c r="AW99" s="152"/>
      <c r="AX99" s="153"/>
      <c r="AY99" s="151"/>
      <c r="AZ99" s="152"/>
      <c r="BA99" s="154"/>
      <c r="BB99" s="334"/>
      <c r="BC99" s="335"/>
      <c r="BD99" s="347"/>
      <c r="BE99" s="348"/>
      <c r="BF99" s="349"/>
      <c r="BG99" s="350"/>
      <c r="BH99" s="350"/>
      <c r="BI99" s="350"/>
      <c r="BJ99" s="351"/>
    </row>
    <row r="100" spans="2:62" ht="20.25" customHeight="1" x14ac:dyDescent="0.2">
      <c r="B100" s="318"/>
      <c r="C100" s="358"/>
      <c r="D100" s="359"/>
      <c r="E100" s="160"/>
      <c r="F100" s="161">
        <f>C99</f>
        <v>0</v>
      </c>
      <c r="G100" s="160"/>
      <c r="H100" s="161">
        <f>I99</f>
        <v>0</v>
      </c>
      <c r="I100" s="360"/>
      <c r="J100" s="361"/>
      <c r="K100" s="362"/>
      <c r="L100" s="363"/>
      <c r="M100" s="363"/>
      <c r="N100" s="359"/>
      <c r="O100" s="331"/>
      <c r="P100" s="332"/>
      <c r="Q100" s="332"/>
      <c r="R100" s="332"/>
      <c r="S100" s="333"/>
      <c r="T100" s="155" t="s">
        <v>153</v>
      </c>
      <c r="U100" s="156"/>
      <c r="V100" s="157"/>
      <c r="W100" s="143" t="str">
        <f>IF(W99="","",VLOOKUP(W99,'別紙１-１　シフト記号表（従来型・ユニット型共通）'!$C$6:$L$47,10,FALSE))</f>
        <v/>
      </c>
      <c r="X100" s="144" t="str">
        <f>IF(X99="","",VLOOKUP(X99,'別紙１-１　シフト記号表（従来型・ユニット型共通）'!$C$6:$L$47,10,FALSE))</f>
        <v/>
      </c>
      <c r="Y100" s="144" t="str">
        <f>IF(Y99="","",VLOOKUP(Y99,'別紙１-１　シフト記号表（従来型・ユニット型共通）'!$C$6:$L$47,10,FALSE))</f>
        <v/>
      </c>
      <c r="Z100" s="144" t="str">
        <f>IF(Z99="","",VLOOKUP(Z99,'別紙１-１　シフト記号表（従来型・ユニット型共通）'!$C$6:$L$47,10,FALSE))</f>
        <v/>
      </c>
      <c r="AA100" s="144" t="str">
        <f>IF(AA99="","",VLOOKUP(AA99,'別紙１-１　シフト記号表（従来型・ユニット型共通）'!$C$6:$L$47,10,FALSE))</f>
        <v/>
      </c>
      <c r="AB100" s="144" t="str">
        <f>IF(AB99="","",VLOOKUP(AB99,'別紙１-１　シフト記号表（従来型・ユニット型共通）'!$C$6:$L$47,10,FALSE))</f>
        <v/>
      </c>
      <c r="AC100" s="145" t="str">
        <f>IF(AC99="","",VLOOKUP(AC99,'別紙１-１　シフト記号表（従来型・ユニット型共通）'!$C$6:$L$47,10,FALSE))</f>
        <v/>
      </c>
      <c r="AD100" s="143" t="str">
        <f>IF(AD99="","",VLOOKUP(AD99,'別紙１-１　シフト記号表（従来型・ユニット型共通）'!$C$6:$L$47,10,FALSE))</f>
        <v/>
      </c>
      <c r="AE100" s="144" t="str">
        <f>IF(AE99="","",VLOOKUP(AE99,'別紙１-１　シフト記号表（従来型・ユニット型共通）'!$C$6:$L$47,10,FALSE))</f>
        <v/>
      </c>
      <c r="AF100" s="144" t="str">
        <f>IF(AF99="","",VLOOKUP(AF99,'別紙１-１　シフト記号表（従来型・ユニット型共通）'!$C$6:$L$47,10,FALSE))</f>
        <v/>
      </c>
      <c r="AG100" s="144" t="str">
        <f>IF(AG99="","",VLOOKUP(AG99,'別紙１-１　シフト記号表（従来型・ユニット型共通）'!$C$6:$L$47,10,FALSE))</f>
        <v/>
      </c>
      <c r="AH100" s="144" t="str">
        <f>IF(AH99="","",VLOOKUP(AH99,'別紙１-１　シフト記号表（従来型・ユニット型共通）'!$C$6:$L$47,10,FALSE))</f>
        <v/>
      </c>
      <c r="AI100" s="144" t="str">
        <f>IF(AI99="","",VLOOKUP(AI99,'別紙１-１　シフト記号表（従来型・ユニット型共通）'!$C$6:$L$47,10,FALSE))</f>
        <v/>
      </c>
      <c r="AJ100" s="145" t="str">
        <f>IF(AJ99="","",VLOOKUP(AJ99,'別紙１-１　シフト記号表（従来型・ユニット型共通）'!$C$6:$L$47,10,FALSE))</f>
        <v/>
      </c>
      <c r="AK100" s="143" t="str">
        <f>IF(AK99="","",VLOOKUP(AK99,'別紙１-１　シフト記号表（従来型・ユニット型共通）'!$C$6:$L$47,10,FALSE))</f>
        <v/>
      </c>
      <c r="AL100" s="144" t="str">
        <f>IF(AL99="","",VLOOKUP(AL99,'別紙１-１　シフト記号表（従来型・ユニット型共通）'!$C$6:$L$47,10,FALSE))</f>
        <v/>
      </c>
      <c r="AM100" s="144" t="str">
        <f>IF(AM99="","",VLOOKUP(AM99,'別紙１-１　シフト記号表（従来型・ユニット型共通）'!$C$6:$L$47,10,FALSE))</f>
        <v/>
      </c>
      <c r="AN100" s="144" t="str">
        <f>IF(AN99="","",VLOOKUP(AN99,'別紙１-１　シフト記号表（従来型・ユニット型共通）'!$C$6:$L$47,10,FALSE))</f>
        <v/>
      </c>
      <c r="AO100" s="144" t="str">
        <f>IF(AO99="","",VLOOKUP(AO99,'別紙１-１　シフト記号表（従来型・ユニット型共通）'!$C$6:$L$47,10,FALSE))</f>
        <v/>
      </c>
      <c r="AP100" s="144" t="str">
        <f>IF(AP99="","",VLOOKUP(AP99,'別紙１-１　シフト記号表（従来型・ユニット型共通）'!$C$6:$L$47,10,FALSE))</f>
        <v/>
      </c>
      <c r="AQ100" s="145" t="str">
        <f>IF(AQ99="","",VLOOKUP(AQ99,'別紙１-１　シフト記号表（従来型・ユニット型共通）'!$C$6:$L$47,10,FALSE))</f>
        <v/>
      </c>
      <c r="AR100" s="143" t="str">
        <f>IF(AR99="","",VLOOKUP(AR99,'別紙１-１　シフト記号表（従来型・ユニット型共通）'!$C$6:$L$47,10,FALSE))</f>
        <v/>
      </c>
      <c r="AS100" s="144" t="str">
        <f>IF(AS99="","",VLOOKUP(AS99,'別紙１-１　シフト記号表（従来型・ユニット型共通）'!$C$6:$L$47,10,FALSE))</f>
        <v/>
      </c>
      <c r="AT100" s="144" t="str">
        <f>IF(AT99="","",VLOOKUP(AT99,'別紙１-１　シフト記号表（従来型・ユニット型共通）'!$C$6:$L$47,10,FALSE))</f>
        <v/>
      </c>
      <c r="AU100" s="144" t="str">
        <f>IF(AU99="","",VLOOKUP(AU99,'別紙１-１　シフト記号表（従来型・ユニット型共通）'!$C$6:$L$47,10,FALSE))</f>
        <v/>
      </c>
      <c r="AV100" s="144" t="str">
        <f>IF(AV99="","",VLOOKUP(AV99,'別紙１-１　シフト記号表（従来型・ユニット型共通）'!$C$6:$L$47,10,FALSE))</f>
        <v/>
      </c>
      <c r="AW100" s="144" t="str">
        <f>IF(AW99="","",VLOOKUP(AW99,'別紙１-１　シフト記号表（従来型・ユニット型共通）'!$C$6:$L$47,10,FALSE))</f>
        <v/>
      </c>
      <c r="AX100" s="145" t="str">
        <f>IF(AX99="","",VLOOKUP(AX99,'別紙１-１　シフト記号表（従来型・ユニット型共通）'!$C$6:$L$47,10,FALSE))</f>
        <v/>
      </c>
      <c r="AY100" s="143" t="str">
        <f>IF(AY99="","",VLOOKUP(AY99,'別紙１-１　シフト記号表（従来型・ユニット型共通）'!$C$6:$L$47,10,FALSE))</f>
        <v/>
      </c>
      <c r="AZ100" s="144" t="str">
        <f>IF(AZ99="","",VLOOKUP(AZ99,'別紙１-１　シフト記号表（従来型・ユニット型共通）'!$C$6:$L$47,10,FALSE))</f>
        <v/>
      </c>
      <c r="BA100" s="144" t="str">
        <f>IF(BA99="","",VLOOKUP(BA99,'別紙１-１　シフト記号表（従来型・ユニット型共通）'!$C$6:$L$47,10,FALSE))</f>
        <v/>
      </c>
      <c r="BB100" s="367">
        <f>IF($BE$3="４週",SUM(W100:AX100),IF($BE$3="暦月",SUM(W100:BA100),""))</f>
        <v>0</v>
      </c>
      <c r="BC100" s="368"/>
      <c r="BD100" s="369">
        <f>IF($BE$3="４週",BB100/4,IF($BE$3="暦月",(BB100/($BE$8/7)),""))</f>
        <v>0</v>
      </c>
      <c r="BE100" s="368"/>
      <c r="BF100" s="364"/>
      <c r="BG100" s="365"/>
      <c r="BH100" s="365"/>
      <c r="BI100" s="365"/>
      <c r="BJ100" s="366"/>
    </row>
    <row r="101" spans="2:62" ht="20.25" customHeight="1" x14ac:dyDescent="0.2">
      <c r="B101" s="317">
        <f>B99+1</f>
        <v>43</v>
      </c>
      <c r="C101" s="319"/>
      <c r="D101" s="320"/>
      <c r="E101" s="138"/>
      <c r="F101" s="139"/>
      <c r="G101" s="138"/>
      <c r="H101" s="139"/>
      <c r="I101" s="323"/>
      <c r="J101" s="324"/>
      <c r="K101" s="327"/>
      <c r="L101" s="328"/>
      <c r="M101" s="328"/>
      <c r="N101" s="320"/>
      <c r="O101" s="331"/>
      <c r="P101" s="332"/>
      <c r="Q101" s="332"/>
      <c r="R101" s="332"/>
      <c r="S101" s="333"/>
      <c r="T101" s="158" t="s">
        <v>150</v>
      </c>
      <c r="V101" s="159"/>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2"/>
      <c r="AU101" s="152"/>
      <c r="AV101" s="152"/>
      <c r="AW101" s="152"/>
      <c r="AX101" s="153"/>
      <c r="AY101" s="151"/>
      <c r="AZ101" s="152"/>
      <c r="BA101" s="154"/>
      <c r="BB101" s="334"/>
      <c r="BC101" s="335"/>
      <c r="BD101" s="347"/>
      <c r="BE101" s="348"/>
      <c r="BF101" s="349"/>
      <c r="BG101" s="350"/>
      <c r="BH101" s="350"/>
      <c r="BI101" s="350"/>
      <c r="BJ101" s="351"/>
    </row>
    <row r="102" spans="2:62" ht="20.25" customHeight="1" x14ac:dyDescent="0.2">
      <c r="B102" s="318"/>
      <c r="C102" s="358"/>
      <c r="D102" s="359"/>
      <c r="E102" s="160"/>
      <c r="F102" s="161">
        <f>C101</f>
        <v>0</v>
      </c>
      <c r="G102" s="160"/>
      <c r="H102" s="161">
        <f>I101</f>
        <v>0</v>
      </c>
      <c r="I102" s="360"/>
      <c r="J102" s="361"/>
      <c r="K102" s="362"/>
      <c r="L102" s="363"/>
      <c r="M102" s="363"/>
      <c r="N102" s="359"/>
      <c r="O102" s="331"/>
      <c r="P102" s="332"/>
      <c r="Q102" s="332"/>
      <c r="R102" s="332"/>
      <c r="S102" s="333"/>
      <c r="T102" s="155" t="s">
        <v>153</v>
      </c>
      <c r="U102" s="156"/>
      <c r="V102" s="157"/>
      <c r="W102" s="143" t="str">
        <f>IF(W101="","",VLOOKUP(W101,'別紙１-１　シフト記号表（従来型・ユニット型共通）'!$C$6:$L$47,10,FALSE))</f>
        <v/>
      </c>
      <c r="X102" s="144" t="str">
        <f>IF(X101="","",VLOOKUP(X101,'別紙１-１　シフト記号表（従来型・ユニット型共通）'!$C$6:$L$47,10,FALSE))</f>
        <v/>
      </c>
      <c r="Y102" s="144" t="str">
        <f>IF(Y101="","",VLOOKUP(Y101,'別紙１-１　シフト記号表（従来型・ユニット型共通）'!$C$6:$L$47,10,FALSE))</f>
        <v/>
      </c>
      <c r="Z102" s="144" t="str">
        <f>IF(Z101="","",VLOOKUP(Z101,'別紙１-１　シフト記号表（従来型・ユニット型共通）'!$C$6:$L$47,10,FALSE))</f>
        <v/>
      </c>
      <c r="AA102" s="144" t="str">
        <f>IF(AA101="","",VLOOKUP(AA101,'別紙１-１　シフト記号表（従来型・ユニット型共通）'!$C$6:$L$47,10,FALSE))</f>
        <v/>
      </c>
      <c r="AB102" s="144" t="str">
        <f>IF(AB101="","",VLOOKUP(AB101,'別紙１-１　シフト記号表（従来型・ユニット型共通）'!$C$6:$L$47,10,FALSE))</f>
        <v/>
      </c>
      <c r="AC102" s="145" t="str">
        <f>IF(AC101="","",VLOOKUP(AC101,'別紙１-１　シフト記号表（従来型・ユニット型共通）'!$C$6:$L$47,10,FALSE))</f>
        <v/>
      </c>
      <c r="AD102" s="143" t="str">
        <f>IF(AD101="","",VLOOKUP(AD101,'別紙１-１　シフト記号表（従来型・ユニット型共通）'!$C$6:$L$47,10,FALSE))</f>
        <v/>
      </c>
      <c r="AE102" s="144" t="str">
        <f>IF(AE101="","",VLOOKUP(AE101,'別紙１-１　シフト記号表（従来型・ユニット型共通）'!$C$6:$L$47,10,FALSE))</f>
        <v/>
      </c>
      <c r="AF102" s="144" t="str">
        <f>IF(AF101="","",VLOOKUP(AF101,'別紙１-１　シフト記号表（従来型・ユニット型共通）'!$C$6:$L$47,10,FALSE))</f>
        <v/>
      </c>
      <c r="AG102" s="144" t="str">
        <f>IF(AG101="","",VLOOKUP(AG101,'別紙１-１　シフト記号表（従来型・ユニット型共通）'!$C$6:$L$47,10,FALSE))</f>
        <v/>
      </c>
      <c r="AH102" s="144" t="str">
        <f>IF(AH101="","",VLOOKUP(AH101,'別紙１-１　シフト記号表（従来型・ユニット型共通）'!$C$6:$L$47,10,FALSE))</f>
        <v/>
      </c>
      <c r="AI102" s="144" t="str">
        <f>IF(AI101="","",VLOOKUP(AI101,'別紙１-１　シフト記号表（従来型・ユニット型共通）'!$C$6:$L$47,10,FALSE))</f>
        <v/>
      </c>
      <c r="AJ102" s="145" t="str">
        <f>IF(AJ101="","",VLOOKUP(AJ101,'別紙１-１　シフト記号表（従来型・ユニット型共通）'!$C$6:$L$47,10,FALSE))</f>
        <v/>
      </c>
      <c r="AK102" s="143" t="str">
        <f>IF(AK101="","",VLOOKUP(AK101,'別紙１-１　シフト記号表（従来型・ユニット型共通）'!$C$6:$L$47,10,FALSE))</f>
        <v/>
      </c>
      <c r="AL102" s="144" t="str">
        <f>IF(AL101="","",VLOOKUP(AL101,'別紙１-１　シフト記号表（従来型・ユニット型共通）'!$C$6:$L$47,10,FALSE))</f>
        <v/>
      </c>
      <c r="AM102" s="144" t="str">
        <f>IF(AM101="","",VLOOKUP(AM101,'別紙１-１　シフト記号表（従来型・ユニット型共通）'!$C$6:$L$47,10,FALSE))</f>
        <v/>
      </c>
      <c r="AN102" s="144" t="str">
        <f>IF(AN101="","",VLOOKUP(AN101,'別紙１-１　シフト記号表（従来型・ユニット型共通）'!$C$6:$L$47,10,FALSE))</f>
        <v/>
      </c>
      <c r="AO102" s="144" t="str">
        <f>IF(AO101="","",VLOOKUP(AO101,'別紙１-１　シフト記号表（従来型・ユニット型共通）'!$C$6:$L$47,10,FALSE))</f>
        <v/>
      </c>
      <c r="AP102" s="144" t="str">
        <f>IF(AP101="","",VLOOKUP(AP101,'別紙１-１　シフト記号表（従来型・ユニット型共通）'!$C$6:$L$47,10,FALSE))</f>
        <v/>
      </c>
      <c r="AQ102" s="145" t="str">
        <f>IF(AQ101="","",VLOOKUP(AQ101,'別紙１-１　シフト記号表（従来型・ユニット型共通）'!$C$6:$L$47,10,FALSE))</f>
        <v/>
      </c>
      <c r="AR102" s="143" t="str">
        <f>IF(AR101="","",VLOOKUP(AR101,'別紙１-１　シフト記号表（従来型・ユニット型共通）'!$C$6:$L$47,10,FALSE))</f>
        <v/>
      </c>
      <c r="AS102" s="144" t="str">
        <f>IF(AS101="","",VLOOKUP(AS101,'別紙１-１　シフト記号表（従来型・ユニット型共通）'!$C$6:$L$47,10,FALSE))</f>
        <v/>
      </c>
      <c r="AT102" s="144" t="str">
        <f>IF(AT101="","",VLOOKUP(AT101,'別紙１-１　シフト記号表（従来型・ユニット型共通）'!$C$6:$L$47,10,FALSE))</f>
        <v/>
      </c>
      <c r="AU102" s="144" t="str">
        <f>IF(AU101="","",VLOOKUP(AU101,'別紙１-１　シフト記号表（従来型・ユニット型共通）'!$C$6:$L$47,10,FALSE))</f>
        <v/>
      </c>
      <c r="AV102" s="144" t="str">
        <f>IF(AV101="","",VLOOKUP(AV101,'別紙１-１　シフト記号表（従来型・ユニット型共通）'!$C$6:$L$47,10,FALSE))</f>
        <v/>
      </c>
      <c r="AW102" s="144" t="str">
        <f>IF(AW101="","",VLOOKUP(AW101,'別紙１-１　シフト記号表（従来型・ユニット型共通）'!$C$6:$L$47,10,FALSE))</f>
        <v/>
      </c>
      <c r="AX102" s="145" t="str">
        <f>IF(AX101="","",VLOOKUP(AX101,'別紙１-１　シフト記号表（従来型・ユニット型共通）'!$C$6:$L$47,10,FALSE))</f>
        <v/>
      </c>
      <c r="AY102" s="143" t="str">
        <f>IF(AY101="","",VLOOKUP(AY101,'別紙１-１　シフト記号表（従来型・ユニット型共通）'!$C$6:$L$47,10,FALSE))</f>
        <v/>
      </c>
      <c r="AZ102" s="144" t="str">
        <f>IF(AZ101="","",VLOOKUP(AZ101,'別紙１-１　シフト記号表（従来型・ユニット型共通）'!$C$6:$L$47,10,FALSE))</f>
        <v/>
      </c>
      <c r="BA102" s="144" t="str">
        <f>IF(BA101="","",VLOOKUP(BA101,'別紙１-１　シフト記号表（従来型・ユニット型共通）'!$C$6:$L$47,10,FALSE))</f>
        <v/>
      </c>
      <c r="BB102" s="367">
        <f>IF($BE$3="４週",SUM(W102:AX102),IF($BE$3="暦月",SUM(W102:BA102),""))</f>
        <v>0</v>
      </c>
      <c r="BC102" s="368"/>
      <c r="BD102" s="369">
        <f>IF($BE$3="４週",BB102/4,IF($BE$3="暦月",(BB102/($BE$8/7)),""))</f>
        <v>0</v>
      </c>
      <c r="BE102" s="368"/>
      <c r="BF102" s="364"/>
      <c r="BG102" s="365"/>
      <c r="BH102" s="365"/>
      <c r="BI102" s="365"/>
      <c r="BJ102" s="366"/>
    </row>
    <row r="103" spans="2:62" ht="20.25" customHeight="1" x14ac:dyDescent="0.2">
      <c r="B103" s="317">
        <f>B101+1</f>
        <v>44</v>
      </c>
      <c r="C103" s="319"/>
      <c r="D103" s="320"/>
      <c r="E103" s="138"/>
      <c r="F103" s="139"/>
      <c r="G103" s="138"/>
      <c r="H103" s="139"/>
      <c r="I103" s="323"/>
      <c r="J103" s="324"/>
      <c r="K103" s="327"/>
      <c r="L103" s="328"/>
      <c r="M103" s="328"/>
      <c r="N103" s="320"/>
      <c r="O103" s="331"/>
      <c r="P103" s="332"/>
      <c r="Q103" s="332"/>
      <c r="R103" s="332"/>
      <c r="S103" s="333"/>
      <c r="T103" s="158" t="s">
        <v>150</v>
      </c>
      <c r="V103" s="159"/>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2"/>
      <c r="AU103" s="152"/>
      <c r="AV103" s="152"/>
      <c r="AW103" s="152"/>
      <c r="AX103" s="153"/>
      <c r="AY103" s="151"/>
      <c r="AZ103" s="152"/>
      <c r="BA103" s="154"/>
      <c r="BB103" s="334"/>
      <c r="BC103" s="335"/>
      <c r="BD103" s="347"/>
      <c r="BE103" s="348"/>
      <c r="BF103" s="349"/>
      <c r="BG103" s="350"/>
      <c r="BH103" s="350"/>
      <c r="BI103" s="350"/>
      <c r="BJ103" s="351"/>
    </row>
    <row r="104" spans="2:62" ht="20.25" customHeight="1" x14ac:dyDescent="0.2">
      <c r="B104" s="318"/>
      <c r="C104" s="358"/>
      <c r="D104" s="359"/>
      <c r="E104" s="160"/>
      <c r="F104" s="161">
        <f>C103</f>
        <v>0</v>
      </c>
      <c r="G104" s="160"/>
      <c r="H104" s="161">
        <f>I103</f>
        <v>0</v>
      </c>
      <c r="I104" s="360"/>
      <c r="J104" s="361"/>
      <c r="K104" s="362"/>
      <c r="L104" s="363"/>
      <c r="M104" s="363"/>
      <c r="N104" s="359"/>
      <c r="O104" s="331"/>
      <c r="P104" s="332"/>
      <c r="Q104" s="332"/>
      <c r="R104" s="332"/>
      <c r="S104" s="333"/>
      <c r="T104" s="155" t="s">
        <v>153</v>
      </c>
      <c r="U104" s="156"/>
      <c r="V104" s="157"/>
      <c r="W104" s="143" t="str">
        <f>IF(W103="","",VLOOKUP(W103,'別紙１-１　シフト記号表（従来型・ユニット型共通）'!$C$6:$L$47,10,FALSE))</f>
        <v/>
      </c>
      <c r="X104" s="144" t="str">
        <f>IF(X103="","",VLOOKUP(X103,'別紙１-１　シフト記号表（従来型・ユニット型共通）'!$C$6:$L$47,10,FALSE))</f>
        <v/>
      </c>
      <c r="Y104" s="144" t="str">
        <f>IF(Y103="","",VLOOKUP(Y103,'別紙１-１　シフト記号表（従来型・ユニット型共通）'!$C$6:$L$47,10,FALSE))</f>
        <v/>
      </c>
      <c r="Z104" s="144" t="str">
        <f>IF(Z103="","",VLOOKUP(Z103,'別紙１-１　シフト記号表（従来型・ユニット型共通）'!$C$6:$L$47,10,FALSE))</f>
        <v/>
      </c>
      <c r="AA104" s="144" t="str">
        <f>IF(AA103="","",VLOOKUP(AA103,'別紙１-１　シフト記号表（従来型・ユニット型共通）'!$C$6:$L$47,10,FALSE))</f>
        <v/>
      </c>
      <c r="AB104" s="144" t="str">
        <f>IF(AB103="","",VLOOKUP(AB103,'別紙１-１　シフト記号表（従来型・ユニット型共通）'!$C$6:$L$47,10,FALSE))</f>
        <v/>
      </c>
      <c r="AC104" s="145" t="str">
        <f>IF(AC103="","",VLOOKUP(AC103,'別紙１-１　シフト記号表（従来型・ユニット型共通）'!$C$6:$L$47,10,FALSE))</f>
        <v/>
      </c>
      <c r="AD104" s="143" t="str">
        <f>IF(AD103="","",VLOOKUP(AD103,'別紙１-１　シフト記号表（従来型・ユニット型共通）'!$C$6:$L$47,10,FALSE))</f>
        <v/>
      </c>
      <c r="AE104" s="144" t="str">
        <f>IF(AE103="","",VLOOKUP(AE103,'別紙１-１　シフト記号表（従来型・ユニット型共通）'!$C$6:$L$47,10,FALSE))</f>
        <v/>
      </c>
      <c r="AF104" s="144" t="str">
        <f>IF(AF103="","",VLOOKUP(AF103,'別紙１-１　シフト記号表（従来型・ユニット型共通）'!$C$6:$L$47,10,FALSE))</f>
        <v/>
      </c>
      <c r="AG104" s="144" t="str">
        <f>IF(AG103="","",VLOOKUP(AG103,'別紙１-１　シフト記号表（従来型・ユニット型共通）'!$C$6:$L$47,10,FALSE))</f>
        <v/>
      </c>
      <c r="AH104" s="144" t="str">
        <f>IF(AH103="","",VLOOKUP(AH103,'別紙１-１　シフト記号表（従来型・ユニット型共通）'!$C$6:$L$47,10,FALSE))</f>
        <v/>
      </c>
      <c r="AI104" s="144" t="str">
        <f>IF(AI103="","",VLOOKUP(AI103,'別紙１-１　シフト記号表（従来型・ユニット型共通）'!$C$6:$L$47,10,FALSE))</f>
        <v/>
      </c>
      <c r="AJ104" s="145" t="str">
        <f>IF(AJ103="","",VLOOKUP(AJ103,'別紙１-１　シフト記号表（従来型・ユニット型共通）'!$C$6:$L$47,10,FALSE))</f>
        <v/>
      </c>
      <c r="AK104" s="143" t="str">
        <f>IF(AK103="","",VLOOKUP(AK103,'別紙１-１　シフト記号表（従来型・ユニット型共通）'!$C$6:$L$47,10,FALSE))</f>
        <v/>
      </c>
      <c r="AL104" s="144" t="str">
        <f>IF(AL103="","",VLOOKUP(AL103,'別紙１-１　シフト記号表（従来型・ユニット型共通）'!$C$6:$L$47,10,FALSE))</f>
        <v/>
      </c>
      <c r="AM104" s="144" t="str">
        <f>IF(AM103="","",VLOOKUP(AM103,'別紙１-１　シフト記号表（従来型・ユニット型共通）'!$C$6:$L$47,10,FALSE))</f>
        <v/>
      </c>
      <c r="AN104" s="144" t="str">
        <f>IF(AN103="","",VLOOKUP(AN103,'別紙１-１　シフト記号表（従来型・ユニット型共通）'!$C$6:$L$47,10,FALSE))</f>
        <v/>
      </c>
      <c r="AO104" s="144" t="str">
        <f>IF(AO103="","",VLOOKUP(AO103,'別紙１-１　シフト記号表（従来型・ユニット型共通）'!$C$6:$L$47,10,FALSE))</f>
        <v/>
      </c>
      <c r="AP104" s="144" t="str">
        <f>IF(AP103="","",VLOOKUP(AP103,'別紙１-１　シフト記号表（従来型・ユニット型共通）'!$C$6:$L$47,10,FALSE))</f>
        <v/>
      </c>
      <c r="AQ104" s="145" t="str">
        <f>IF(AQ103="","",VLOOKUP(AQ103,'別紙１-１　シフト記号表（従来型・ユニット型共通）'!$C$6:$L$47,10,FALSE))</f>
        <v/>
      </c>
      <c r="AR104" s="143" t="str">
        <f>IF(AR103="","",VLOOKUP(AR103,'別紙１-１　シフト記号表（従来型・ユニット型共通）'!$C$6:$L$47,10,FALSE))</f>
        <v/>
      </c>
      <c r="AS104" s="144" t="str">
        <f>IF(AS103="","",VLOOKUP(AS103,'別紙１-１　シフト記号表（従来型・ユニット型共通）'!$C$6:$L$47,10,FALSE))</f>
        <v/>
      </c>
      <c r="AT104" s="144" t="str">
        <f>IF(AT103="","",VLOOKUP(AT103,'別紙１-１　シフト記号表（従来型・ユニット型共通）'!$C$6:$L$47,10,FALSE))</f>
        <v/>
      </c>
      <c r="AU104" s="144" t="str">
        <f>IF(AU103="","",VLOOKUP(AU103,'別紙１-１　シフト記号表（従来型・ユニット型共通）'!$C$6:$L$47,10,FALSE))</f>
        <v/>
      </c>
      <c r="AV104" s="144" t="str">
        <f>IF(AV103="","",VLOOKUP(AV103,'別紙１-１　シフト記号表（従来型・ユニット型共通）'!$C$6:$L$47,10,FALSE))</f>
        <v/>
      </c>
      <c r="AW104" s="144" t="str">
        <f>IF(AW103="","",VLOOKUP(AW103,'別紙１-１　シフト記号表（従来型・ユニット型共通）'!$C$6:$L$47,10,FALSE))</f>
        <v/>
      </c>
      <c r="AX104" s="145" t="str">
        <f>IF(AX103="","",VLOOKUP(AX103,'別紙１-１　シフト記号表（従来型・ユニット型共通）'!$C$6:$L$47,10,FALSE))</f>
        <v/>
      </c>
      <c r="AY104" s="143" t="str">
        <f>IF(AY103="","",VLOOKUP(AY103,'別紙１-１　シフト記号表（従来型・ユニット型共通）'!$C$6:$L$47,10,FALSE))</f>
        <v/>
      </c>
      <c r="AZ104" s="144" t="str">
        <f>IF(AZ103="","",VLOOKUP(AZ103,'別紙１-１　シフト記号表（従来型・ユニット型共通）'!$C$6:$L$47,10,FALSE))</f>
        <v/>
      </c>
      <c r="BA104" s="144" t="str">
        <f>IF(BA103="","",VLOOKUP(BA103,'別紙１-１　シフト記号表（従来型・ユニット型共通）'!$C$6:$L$47,10,FALSE))</f>
        <v/>
      </c>
      <c r="BB104" s="367">
        <f>IF($BE$3="４週",SUM(W104:AX104),IF($BE$3="暦月",SUM(W104:BA104),""))</f>
        <v>0</v>
      </c>
      <c r="BC104" s="368"/>
      <c r="BD104" s="369">
        <f>IF($BE$3="４週",BB104/4,IF($BE$3="暦月",(BB104/($BE$8/7)),""))</f>
        <v>0</v>
      </c>
      <c r="BE104" s="368"/>
      <c r="BF104" s="364"/>
      <c r="BG104" s="365"/>
      <c r="BH104" s="365"/>
      <c r="BI104" s="365"/>
      <c r="BJ104" s="366"/>
    </row>
    <row r="105" spans="2:62" ht="20.25" customHeight="1" x14ac:dyDescent="0.2">
      <c r="B105" s="317">
        <f>B103+1</f>
        <v>45</v>
      </c>
      <c r="C105" s="319"/>
      <c r="D105" s="320"/>
      <c r="E105" s="138"/>
      <c r="F105" s="139"/>
      <c r="G105" s="138"/>
      <c r="H105" s="139"/>
      <c r="I105" s="323"/>
      <c r="J105" s="324"/>
      <c r="K105" s="327"/>
      <c r="L105" s="328"/>
      <c r="M105" s="328"/>
      <c r="N105" s="320"/>
      <c r="O105" s="331"/>
      <c r="P105" s="332"/>
      <c r="Q105" s="332"/>
      <c r="R105" s="332"/>
      <c r="S105" s="333"/>
      <c r="T105" s="158" t="s">
        <v>150</v>
      </c>
      <c r="V105" s="159"/>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2"/>
      <c r="AU105" s="152"/>
      <c r="AV105" s="152"/>
      <c r="AW105" s="152"/>
      <c r="AX105" s="153"/>
      <c r="AY105" s="151"/>
      <c r="AZ105" s="152"/>
      <c r="BA105" s="154"/>
      <c r="BB105" s="334"/>
      <c r="BC105" s="335"/>
      <c r="BD105" s="347"/>
      <c r="BE105" s="348"/>
      <c r="BF105" s="349"/>
      <c r="BG105" s="350"/>
      <c r="BH105" s="350"/>
      <c r="BI105" s="350"/>
      <c r="BJ105" s="351"/>
    </row>
    <row r="106" spans="2:62" ht="20.25" customHeight="1" x14ac:dyDescent="0.2">
      <c r="B106" s="318"/>
      <c r="C106" s="358"/>
      <c r="D106" s="359"/>
      <c r="E106" s="160"/>
      <c r="F106" s="161">
        <f>C105</f>
        <v>0</v>
      </c>
      <c r="G106" s="160"/>
      <c r="H106" s="161">
        <f>I105</f>
        <v>0</v>
      </c>
      <c r="I106" s="360"/>
      <c r="J106" s="361"/>
      <c r="K106" s="362"/>
      <c r="L106" s="363"/>
      <c r="M106" s="363"/>
      <c r="N106" s="359"/>
      <c r="O106" s="331"/>
      <c r="P106" s="332"/>
      <c r="Q106" s="332"/>
      <c r="R106" s="332"/>
      <c r="S106" s="333"/>
      <c r="T106" s="155" t="s">
        <v>153</v>
      </c>
      <c r="U106" s="156"/>
      <c r="V106" s="157"/>
      <c r="W106" s="143" t="str">
        <f>IF(W105="","",VLOOKUP(W105,'別紙１-１　シフト記号表（従来型・ユニット型共通）'!$C$6:$L$47,10,FALSE))</f>
        <v/>
      </c>
      <c r="X106" s="144" t="str">
        <f>IF(X105="","",VLOOKUP(X105,'別紙１-１　シフト記号表（従来型・ユニット型共通）'!$C$6:$L$47,10,FALSE))</f>
        <v/>
      </c>
      <c r="Y106" s="144" t="str">
        <f>IF(Y105="","",VLOOKUP(Y105,'別紙１-１　シフト記号表（従来型・ユニット型共通）'!$C$6:$L$47,10,FALSE))</f>
        <v/>
      </c>
      <c r="Z106" s="144" t="str">
        <f>IF(Z105="","",VLOOKUP(Z105,'別紙１-１　シフト記号表（従来型・ユニット型共通）'!$C$6:$L$47,10,FALSE))</f>
        <v/>
      </c>
      <c r="AA106" s="144" t="str">
        <f>IF(AA105="","",VLOOKUP(AA105,'別紙１-１　シフト記号表（従来型・ユニット型共通）'!$C$6:$L$47,10,FALSE))</f>
        <v/>
      </c>
      <c r="AB106" s="144" t="str">
        <f>IF(AB105="","",VLOOKUP(AB105,'別紙１-１　シフト記号表（従来型・ユニット型共通）'!$C$6:$L$47,10,FALSE))</f>
        <v/>
      </c>
      <c r="AC106" s="145" t="str">
        <f>IF(AC105="","",VLOOKUP(AC105,'別紙１-１　シフト記号表（従来型・ユニット型共通）'!$C$6:$L$47,10,FALSE))</f>
        <v/>
      </c>
      <c r="AD106" s="143" t="str">
        <f>IF(AD105="","",VLOOKUP(AD105,'別紙１-１　シフト記号表（従来型・ユニット型共通）'!$C$6:$L$47,10,FALSE))</f>
        <v/>
      </c>
      <c r="AE106" s="144" t="str">
        <f>IF(AE105="","",VLOOKUP(AE105,'別紙１-１　シフト記号表（従来型・ユニット型共通）'!$C$6:$L$47,10,FALSE))</f>
        <v/>
      </c>
      <c r="AF106" s="144" t="str">
        <f>IF(AF105="","",VLOOKUP(AF105,'別紙１-１　シフト記号表（従来型・ユニット型共通）'!$C$6:$L$47,10,FALSE))</f>
        <v/>
      </c>
      <c r="AG106" s="144" t="str">
        <f>IF(AG105="","",VLOOKUP(AG105,'別紙１-１　シフト記号表（従来型・ユニット型共通）'!$C$6:$L$47,10,FALSE))</f>
        <v/>
      </c>
      <c r="AH106" s="144" t="str">
        <f>IF(AH105="","",VLOOKUP(AH105,'別紙１-１　シフト記号表（従来型・ユニット型共通）'!$C$6:$L$47,10,FALSE))</f>
        <v/>
      </c>
      <c r="AI106" s="144" t="str">
        <f>IF(AI105="","",VLOOKUP(AI105,'別紙１-１　シフト記号表（従来型・ユニット型共通）'!$C$6:$L$47,10,FALSE))</f>
        <v/>
      </c>
      <c r="AJ106" s="145" t="str">
        <f>IF(AJ105="","",VLOOKUP(AJ105,'別紙１-１　シフト記号表（従来型・ユニット型共通）'!$C$6:$L$47,10,FALSE))</f>
        <v/>
      </c>
      <c r="AK106" s="143" t="str">
        <f>IF(AK105="","",VLOOKUP(AK105,'別紙１-１　シフト記号表（従来型・ユニット型共通）'!$C$6:$L$47,10,FALSE))</f>
        <v/>
      </c>
      <c r="AL106" s="144" t="str">
        <f>IF(AL105="","",VLOOKUP(AL105,'別紙１-１　シフト記号表（従来型・ユニット型共通）'!$C$6:$L$47,10,FALSE))</f>
        <v/>
      </c>
      <c r="AM106" s="144" t="str">
        <f>IF(AM105="","",VLOOKUP(AM105,'別紙１-１　シフト記号表（従来型・ユニット型共通）'!$C$6:$L$47,10,FALSE))</f>
        <v/>
      </c>
      <c r="AN106" s="144" t="str">
        <f>IF(AN105="","",VLOOKUP(AN105,'別紙１-１　シフト記号表（従来型・ユニット型共通）'!$C$6:$L$47,10,FALSE))</f>
        <v/>
      </c>
      <c r="AO106" s="144" t="str">
        <f>IF(AO105="","",VLOOKUP(AO105,'別紙１-１　シフト記号表（従来型・ユニット型共通）'!$C$6:$L$47,10,FALSE))</f>
        <v/>
      </c>
      <c r="AP106" s="144" t="str">
        <f>IF(AP105="","",VLOOKUP(AP105,'別紙１-１　シフト記号表（従来型・ユニット型共通）'!$C$6:$L$47,10,FALSE))</f>
        <v/>
      </c>
      <c r="AQ106" s="145" t="str">
        <f>IF(AQ105="","",VLOOKUP(AQ105,'別紙１-１　シフト記号表（従来型・ユニット型共通）'!$C$6:$L$47,10,FALSE))</f>
        <v/>
      </c>
      <c r="AR106" s="143" t="str">
        <f>IF(AR105="","",VLOOKUP(AR105,'別紙１-１　シフト記号表（従来型・ユニット型共通）'!$C$6:$L$47,10,FALSE))</f>
        <v/>
      </c>
      <c r="AS106" s="144" t="str">
        <f>IF(AS105="","",VLOOKUP(AS105,'別紙１-１　シフト記号表（従来型・ユニット型共通）'!$C$6:$L$47,10,FALSE))</f>
        <v/>
      </c>
      <c r="AT106" s="144" t="str">
        <f>IF(AT105="","",VLOOKUP(AT105,'別紙１-１　シフト記号表（従来型・ユニット型共通）'!$C$6:$L$47,10,FALSE))</f>
        <v/>
      </c>
      <c r="AU106" s="144" t="str">
        <f>IF(AU105="","",VLOOKUP(AU105,'別紙１-１　シフト記号表（従来型・ユニット型共通）'!$C$6:$L$47,10,FALSE))</f>
        <v/>
      </c>
      <c r="AV106" s="144" t="str">
        <f>IF(AV105="","",VLOOKUP(AV105,'別紙１-１　シフト記号表（従来型・ユニット型共通）'!$C$6:$L$47,10,FALSE))</f>
        <v/>
      </c>
      <c r="AW106" s="144" t="str">
        <f>IF(AW105="","",VLOOKUP(AW105,'別紙１-１　シフト記号表（従来型・ユニット型共通）'!$C$6:$L$47,10,FALSE))</f>
        <v/>
      </c>
      <c r="AX106" s="145" t="str">
        <f>IF(AX105="","",VLOOKUP(AX105,'別紙１-１　シフト記号表（従来型・ユニット型共通）'!$C$6:$L$47,10,FALSE))</f>
        <v/>
      </c>
      <c r="AY106" s="143" t="str">
        <f>IF(AY105="","",VLOOKUP(AY105,'別紙１-１　シフト記号表（従来型・ユニット型共通）'!$C$6:$L$47,10,FALSE))</f>
        <v/>
      </c>
      <c r="AZ106" s="144" t="str">
        <f>IF(AZ105="","",VLOOKUP(AZ105,'別紙１-１　シフト記号表（従来型・ユニット型共通）'!$C$6:$L$47,10,FALSE))</f>
        <v/>
      </c>
      <c r="BA106" s="144" t="str">
        <f>IF(BA105="","",VLOOKUP(BA105,'別紙１-１　シフト記号表（従来型・ユニット型共通）'!$C$6:$L$47,10,FALSE))</f>
        <v/>
      </c>
      <c r="BB106" s="367">
        <f>IF($BE$3="４週",SUM(W106:AX106),IF($BE$3="暦月",SUM(W106:BA106),""))</f>
        <v>0</v>
      </c>
      <c r="BC106" s="368"/>
      <c r="BD106" s="369">
        <f>IF($BE$3="４週",BB106/4,IF($BE$3="暦月",(BB106/($BE$8/7)),""))</f>
        <v>0</v>
      </c>
      <c r="BE106" s="368"/>
      <c r="BF106" s="364"/>
      <c r="BG106" s="365"/>
      <c r="BH106" s="365"/>
      <c r="BI106" s="365"/>
      <c r="BJ106" s="366"/>
    </row>
    <row r="107" spans="2:62" ht="20.25" customHeight="1" x14ac:dyDescent="0.2">
      <c r="B107" s="317">
        <f>B105+1</f>
        <v>46</v>
      </c>
      <c r="C107" s="319"/>
      <c r="D107" s="320"/>
      <c r="E107" s="138"/>
      <c r="F107" s="139"/>
      <c r="G107" s="138"/>
      <c r="H107" s="139"/>
      <c r="I107" s="323"/>
      <c r="J107" s="324"/>
      <c r="K107" s="327"/>
      <c r="L107" s="328"/>
      <c r="M107" s="328"/>
      <c r="N107" s="320"/>
      <c r="O107" s="331"/>
      <c r="P107" s="332"/>
      <c r="Q107" s="332"/>
      <c r="R107" s="332"/>
      <c r="S107" s="333"/>
      <c r="T107" s="158" t="s">
        <v>150</v>
      </c>
      <c r="V107" s="159"/>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2"/>
      <c r="AU107" s="152"/>
      <c r="AV107" s="152"/>
      <c r="AW107" s="152"/>
      <c r="AX107" s="153"/>
      <c r="AY107" s="151"/>
      <c r="AZ107" s="152"/>
      <c r="BA107" s="154"/>
      <c r="BB107" s="334"/>
      <c r="BC107" s="335"/>
      <c r="BD107" s="347"/>
      <c r="BE107" s="348"/>
      <c r="BF107" s="349"/>
      <c r="BG107" s="350"/>
      <c r="BH107" s="350"/>
      <c r="BI107" s="350"/>
      <c r="BJ107" s="351"/>
    </row>
    <row r="108" spans="2:62" ht="20.25" customHeight="1" x14ac:dyDescent="0.2">
      <c r="B108" s="318"/>
      <c r="C108" s="358"/>
      <c r="D108" s="359"/>
      <c r="E108" s="160"/>
      <c r="F108" s="161">
        <f>C107</f>
        <v>0</v>
      </c>
      <c r="G108" s="160"/>
      <c r="H108" s="161">
        <f>I107</f>
        <v>0</v>
      </c>
      <c r="I108" s="360"/>
      <c r="J108" s="361"/>
      <c r="K108" s="362"/>
      <c r="L108" s="363"/>
      <c r="M108" s="363"/>
      <c r="N108" s="359"/>
      <c r="O108" s="331"/>
      <c r="P108" s="332"/>
      <c r="Q108" s="332"/>
      <c r="R108" s="332"/>
      <c r="S108" s="333"/>
      <c r="T108" s="155" t="s">
        <v>153</v>
      </c>
      <c r="U108" s="156"/>
      <c r="V108" s="157"/>
      <c r="W108" s="143" t="str">
        <f>IF(W107="","",VLOOKUP(W107,'別紙１-１　シフト記号表（従来型・ユニット型共通）'!$C$6:$L$47,10,FALSE))</f>
        <v/>
      </c>
      <c r="X108" s="144" t="str">
        <f>IF(X107="","",VLOOKUP(X107,'別紙１-１　シフト記号表（従来型・ユニット型共通）'!$C$6:$L$47,10,FALSE))</f>
        <v/>
      </c>
      <c r="Y108" s="144" t="str">
        <f>IF(Y107="","",VLOOKUP(Y107,'別紙１-１　シフト記号表（従来型・ユニット型共通）'!$C$6:$L$47,10,FALSE))</f>
        <v/>
      </c>
      <c r="Z108" s="144" t="str">
        <f>IF(Z107="","",VLOOKUP(Z107,'別紙１-１　シフト記号表（従来型・ユニット型共通）'!$C$6:$L$47,10,FALSE))</f>
        <v/>
      </c>
      <c r="AA108" s="144" t="str">
        <f>IF(AA107="","",VLOOKUP(AA107,'別紙１-１　シフト記号表（従来型・ユニット型共通）'!$C$6:$L$47,10,FALSE))</f>
        <v/>
      </c>
      <c r="AB108" s="144" t="str">
        <f>IF(AB107="","",VLOOKUP(AB107,'別紙１-１　シフト記号表（従来型・ユニット型共通）'!$C$6:$L$47,10,FALSE))</f>
        <v/>
      </c>
      <c r="AC108" s="145" t="str">
        <f>IF(AC107="","",VLOOKUP(AC107,'別紙１-１　シフト記号表（従来型・ユニット型共通）'!$C$6:$L$47,10,FALSE))</f>
        <v/>
      </c>
      <c r="AD108" s="143" t="str">
        <f>IF(AD107="","",VLOOKUP(AD107,'別紙１-１　シフト記号表（従来型・ユニット型共通）'!$C$6:$L$47,10,FALSE))</f>
        <v/>
      </c>
      <c r="AE108" s="144" t="str">
        <f>IF(AE107="","",VLOOKUP(AE107,'別紙１-１　シフト記号表（従来型・ユニット型共通）'!$C$6:$L$47,10,FALSE))</f>
        <v/>
      </c>
      <c r="AF108" s="144" t="str">
        <f>IF(AF107="","",VLOOKUP(AF107,'別紙１-１　シフト記号表（従来型・ユニット型共通）'!$C$6:$L$47,10,FALSE))</f>
        <v/>
      </c>
      <c r="AG108" s="144" t="str">
        <f>IF(AG107="","",VLOOKUP(AG107,'別紙１-１　シフト記号表（従来型・ユニット型共通）'!$C$6:$L$47,10,FALSE))</f>
        <v/>
      </c>
      <c r="AH108" s="144" t="str">
        <f>IF(AH107="","",VLOOKUP(AH107,'別紙１-１　シフト記号表（従来型・ユニット型共通）'!$C$6:$L$47,10,FALSE))</f>
        <v/>
      </c>
      <c r="AI108" s="144" t="str">
        <f>IF(AI107="","",VLOOKUP(AI107,'別紙１-１　シフト記号表（従来型・ユニット型共通）'!$C$6:$L$47,10,FALSE))</f>
        <v/>
      </c>
      <c r="AJ108" s="145" t="str">
        <f>IF(AJ107="","",VLOOKUP(AJ107,'別紙１-１　シフト記号表（従来型・ユニット型共通）'!$C$6:$L$47,10,FALSE))</f>
        <v/>
      </c>
      <c r="AK108" s="143" t="str">
        <f>IF(AK107="","",VLOOKUP(AK107,'別紙１-１　シフト記号表（従来型・ユニット型共通）'!$C$6:$L$47,10,FALSE))</f>
        <v/>
      </c>
      <c r="AL108" s="144" t="str">
        <f>IF(AL107="","",VLOOKUP(AL107,'別紙１-１　シフト記号表（従来型・ユニット型共通）'!$C$6:$L$47,10,FALSE))</f>
        <v/>
      </c>
      <c r="AM108" s="144" t="str">
        <f>IF(AM107="","",VLOOKUP(AM107,'別紙１-１　シフト記号表（従来型・ユニット型共通）'!$C$6:$L$47,10,FALSE))</f>
        <v/>
      </c>
      <c r="AN108" s="144" t="str">
        <f>IF(AN107="","",VLOOKUP(AN107,'別紙１-１　シフト記号表（従来型・ユニット型共通）'!$C$6:$L$47,10,FALSE))</f>
        <v/>
      </c>
      <c r="AO108" s="144" t="str">
        <f>IF(AO107="","",VLOOKUP(AO107,'別紙１-１　シフト記号表（従来型・ユニット型共通）'!$C$6:$L$47,10,FALSE))</f>
        <v/>
      </c>
      <c r="AP108" s="144" t="str">
        <f>IF(AP107="","",VLOOKUP(AP107,'別紙１-１　シフト記号表（従来型・ユニット型共通）'!$C$6:$L$47,10,FALSE))</f>
        <v/>
      </c>
      <c r="AQ108" s="145" t="str">
        <f>IF(AQ107="","",VLOOKUP(AQ107,'別紙１-１　シフト記号表（従来型・ユニット型共通）'!$C$6:$L$47,10,FALSE))</f>
        <v/>
      </c>
      <c r="AR108" s="143" t="str">
        <f>IF(AR107="","",VLOOKUP(AR107,'別紙１-１　シフト記号表（従来型・ユニット型共通）'!$C$6:$L$47,10,FALSE))</f>
        <v/>
      </c>
      <c r="AS108" s="144" t="str">
        <f>IF(AS107="","",VLOOKUP(AS107,'別紙１-１　シフト記号表（従来型・ユニット型共通）'!$C$6:$L$47,10,FALSE))</f>
        <v/>
      </c>
      <c r="AT108" s="144" t="str">
        <f>IF(AT107="","",VLOOKUP(AT107,'別紙１-１　シフト記号表（従来型・ユニット型共通）'!$C$6:$L$47,10,FALSE))</f>
        <v/>
      </c>
      <c r="AU108" s="144" t="str">
        <f>IF(AU107="","",VLOOKUP(AU107,'別紙１-１　シフト記号表（従来型・ユニット型共通）'!$C$6:$L$47,10,FALSE))</f>
        <v/>
      </c>
      <c r="AV108" s="144" t="str">
        <f>IF(AV107="","",VLOOKUP(AV107,'別紙１-１　シフト記号表（従来型・ユニット型共通）'!$C$6:$L$47,10,FALSE))</f>
        <v/>
      </c>
      <c r="AW108" s="144" t="str">
        <f>IF(AW107="","",VLOOKUP(AW107,'別紙１-１　シフト記号表（従来型・ユニット型共通）'!$C$6:$L$47,10,FALSE))</f>
        <v/>
      </c>
      <c r="AX108" s="145" t="str">
        <f>IF(AX107="","",VLOOKUP(AX107,'別紙１-１　シフト記号表（従来型・ユニット型共通）'!$C$6:$L$47,10,FALSE))</f>
        <v/>
      </c>
      <c r="AY108" s="143" t="str">
        <f>IF(AY107="","",VLOOKUP(AY107,'別紙１-１　シフト記号表（従来型・ユニット型共通）'!$C$6:$L$47,10,FALSE))</f>
        <v/>
      </c>
      <c r="AZ108" s="144" t="str">
        <f>IF(AZ107="","",VLOOKUP(AZ107,'別紙１-１　シフト記号表（従来型・ユニット型共通）'!$C$6:$L$47,10,FALSE))</f>
        <v/>
      </c>
      <c r="BA108" s="144" t="str">
        <f>IF(BA107="","",VLOOKUP(BA107,'別紙１-１　シフト記号表（従来型・ユニット型共通）'!$C$6:$L$47,10,FALSE))</f>
        <v/>
      </c>
      <c r="BB108" s="367">
        <f>IF($BE$3="４週",SUM(W108:AX108),IF($BE$3="暦月",SUM(W108:BA108),""))</f>
        <v>0</v>
      </c>
      <c r="BC108" s="368"/>
      <c r="BD108" s="369">
        <f>IF($BE$3="４週",BB108/4,IF($BE$3="暦月",(BB108/($BE$8/7)),""))</f>
        <v>0</v>
      </c>
      <c r="BE108" s="368"/>
      <c r="BF108" s="364"/>
      <c r="BG108" s="365"/>
      <c r="BH108" s="365"/>
      <c r="BI108" s="365"/>
      <c r="BJ108" s="366"/>
    </row>
    <row r="109" spans="2:62" ht="20.25" customHeight="1" x14ac:dyDescent="0.2">
      <c r="B109" s="317">
        <f>B107+1</f>
        <v>47</v>
      </c>
      <c r="C109" s="319"/>
      <c r="D109" s="320"/>
      <c r="E109" s="138"/>
      <c r="F109" s="139"/>
      <c r="G109" s="138"/>
      <c r="H109" s="139"/>
      <c r="I109" s="323"/>
      <c r="J109" s="324"/>
      <c r="K109" s="327"/>
      <c r="L109" s="328"/>
      <c r="M109" s="328"/>
      <c r="N109" s="320"/>
      <c r="O109" s="331"/>
      <c r="P109" s="332"/>
      <c r="Q109" s="332"/>
      <c r="R109" s="332"/>
      <c r="S109" s="333"/>
      <c r="T109" s="158" t="s">
        <v>150</v>
      </c>
      <c r="V109" s="159"/>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2"/>
      <c r="AU109" s="152"/>
      <c r="AV109" s="152"/>
      <c r="AW109" s="152"/>
      <c r="AX109" s="153"/>
      <c r="AY109" s="151"/>
      <c r="AZ109" s="152"/>
      <c r="BA109" s="154"/>
      <c r="BB109" s="334"/>
      <c r="BC109" s="335"/>
      <c r="BD109" s="347"/>
      <c r="BE109" s="348"/>
      <c r="BF109" s="349"/>
      <c r="BG109" s="350"/>
      <c r="BH109" s="350"/>
      <c r="BI109" s="350"/>
      <c r="BJ109" s="351"/>
    </row>
    <row r="110" spans="2:62" ht="20.25" customHeight="1" x14ac:dyDescent="0.2">
      <c r="B110" s="318"/>
      <c r="C110" s="358"/>
      <c r="D110" s="359"/>
      <c r="E110" s="160"/>
      <c r="F110" s="161">
        <f>C109</f>
        <v>0</v>
      </c>
      <c r="G110" s="160"/>
      <c r="H110" s="161">
        <f>I109</f>
        <v>0</v>
      </c>
      <c r="I110" s="360"/>
      <c r="J110" s="361"/>
      <c r="K110" s="362"/>
      <c r="L110" s="363"/>
      <c r="M110" s="363"/>
      <c r="N110" s="359"/>
      <c r="O110" s="331"/>
      <c r="P110" s="332"/>
      <c r="Q110" s="332"/>
      <c r="R110" s="332"/>
      <c r="S110" s="333"/>
      <c r="T110" s="155" t="s">
        <v>153</v>
      </c>
      <c r="U110" s="156"/>
      <c r="V110" s="157"/>
      <c r="W110" s="143" t="str">
        <f>IF(W109="","",VLOOKUP(W109,'別紙１-１　シフト記号表（従来型・ユニット型共通）'!$C$6:$L$47,10,FALSE))</f>
        <v/>
      </c>
      <c r="X110" s="144" t="str">
        <f>IF(X109="","",VLOOKUP(X109,'別紙１-１　シフト記号表（従来型・ユニット型共通）'!$C$6:$L$47,10,FALSE))</f>
        <v/>
      </c>
      <c r="Y110" s="144" t="str">
        <f>IF(Y109="","",VLOOKUP(Y109,'別紙１-１　シフト記号表（従来型・ユニット型共通）'!$C$6:$L$47,10,FALSE))</f>
        <v/>
      </c>
      <c r="Z110" s="144" t="str">
        <f>IF(Z109="","",VLOOKUP(Z109,'別紙１-１　シフト記号表（従来型・ユニット型共通）'!$C$6:$L$47,10,FALSE))</f>
        <v/>
      </c>
      <c r="AA110" s="144" t="str">
        <f>IF(AA109="","",VLOOKUP(AA109,'別紙１-１　シフト記号表（従来型・ユニット型共通）'!$C$6:$L$47,10,FALSE))</f>
        <v/>
      </c>
      <c r="AB110" s="144" t="str">
        <f>IF(AB109="","",VLOOKUP(AB109,'別紙１-１　シフト記号表（従来型・ユニット型共通）'!$C$6:$L$47,10,FALSE))</f>
        <v/>
      </c>
      <c r="AC110" s="145" t="str">
        <f>IF(AC109="","",VLOOKUP(AC109,'別紙１-１　シフト記号表（従来型・ユニット型共通）'!$C$6:$L$47,10,FALSE))</f>
        <v/>
      </c>
      <c r="AD110" s="143" t="str">
        <f>IF(AD109="","",VLOOKUP(AD109,'別紙１-１　シフト記号表（従来型・ユニット型共通）'!$C$6:$L$47,10,FALSE))</f>
        <v/>
      </c>
      <c r="AE110" s="144" t="str">
        <f>IF(AE109="","",VLOOKUP(AE109,'別紙１-１　シフト記号表（従来型・ユニット型共通）'!$C$6:$L$47,10,FALSE))</f>
        <v/>
      </c>
      <c r="AF110" s="144" t="str">
        <f>IF(AF109="","",VLOOKUP(AF109,'別紙１-１　シフト記号表（従来型・ユニット型共通）'!$C$6:$L$47,10,FALSE))</f>
        <v/>
      </c>
      <c r="AG110" s="144" t="str">
        <f>IF(AG109="","",VLOOKUP(AG109,'別紙１-１　シフト記号表（従来型・ユニット型共通）'!$C$6:$L$47,10,FALSE))</f>
        <v/>
      </c>
      <c r="AH110" s="144" t="str">
        <f>IF(AH109="","",VLOOKUP(AH109,'別紙１-１　シフト記号表（従来型・ユニット型共通）'!$C$6:$L$47,10,FALSE))</f>
        <v/>
      </c>
      <c r="AI110" s="144" t="str">
        <f>IF(AI109="","",VLOOKUP(AI109,'別紙１-１　シフト記号表（従来型・ユニット型共通）'!$C$6:$L$47,10,FALSE))</f>
        <v/>
      </c>
      <c r="AJ110" s="145" t="str">
        <f>IF(AJ109="","",VLOOKUP(AJ109,'別紙１-１　シフト記号表（従来型・ユニット型共通）'!$C$6:$L$47,10,FALSE))</f>
        <v/>
      </c>
      <c r="AK110" s="143" t="str">
        <f>IF(AK109="","",VLOOKUP(AK109,'別紙１-１　シフト記号表（従来型・ユニット型共通）'!$C$6:$L$47,10,FALSE))</f>
        <v/>
      </c>
      <c r="AL110" s="144" t="str">
        <f>IF(AL109="","",VLOOKUP(AL109,'別紙１-１　シフト記号表（従来型・ユニット型共通）'!$C$6:$L$47,10,FALSE))</f>
        <v/>
      </c>
      <c r="AM110" s="144" t="str">
        <f>IF(AM109="","",VLOOKUP(AM109,'別紙１-１　シフト記号表（従来型・ユニット型共通）'!$C$6:$L$47,10,FALSE))</f>
        <v/>
      </c>
      <c r="AN110" s="144" t="str">
        <f>IF(AN109="","",VLOOKUP(AN109,'別紙１-１　シフト記号表（従来型・ユニット型共通）'!$C$6:$L$47,10,FALSE))</f>
        <v/>
      </c>
      <c r="AO110" s="144" t="str">
        <f>IF(AO109="","",VLOOKUP(AO109,'別紙１-１　シフト記号表（従来型・ユニット型共通）'!$C$6:$L$47,10,FALSE))</f>
        <v/>
      </c>
      <c r="AP110" s="144" t="str">
        <f>IF(AP109="","",VLOOKUP(AP109,'別紙１-１　シフト記号表（従来型・ユニット型共通）'!$C$6:$L$47,10,FALSE))</f>
        <v/>
      </c>
      <c r="AQ110" s="145" t="str">
        <f>IF(AQ109="","",VLOOKUP(AQ109,'別紙１-１　シフト記号表（従来型・ユニット型共通）'!$C$6:$L$47,10,FALSE))</f>
        <v/>
      </c>
      <c r="AR110" s="143" t="str">
        <f>IF(AR109="","",VLOOKUP(AR109,'別紙１-１　シフト記号表（従来型・ユニット型共通）'!$C$6:$L$47,10,FALSE))</f>
        <v/>
      </c>
      <c r="AS110" s="144" t="str">
        <f>IF(AS109="","",VLOOKUP(AS109,'別紙１-１　シフト記号表（従来型・ユニット型共通）'!$C$6:$L$47,10,FALSE))</f>
        <v/>
      </c>
      <c r="AT110" s="144" t="str">
        <f>IF(AT109="","",VLOOKUP(AT109,'別紙１-１　シフト記号表（従来型・ユニット型共通）'!$C$6:$L$47,10,FALSE))</f>
        <v/>
      </c>
      <c r="AU110" s="144" t="str">
        <f>IF(AU109="","",VLOOKUP(AU109,'別紙１-１　シフト記号表（従来型・ユニット型共通）'!$C$6:$L$47,10,FALSE))</f>
        <v/>
      </c>
      <c r="AV110" s="144" t="str">
        <f>IF(AV109="","",VLOOKUP(AV109,'別紙１-１　シフト記号表（従来型・ユニット型共通）'!$C$6:$L$47,10,FALSE))</f>
        <v/>
      </c>
      <c r="AW110" s="144" t="str">
        <f>IF(AW109="","",VLOOKUP(AW109,'別紙１-１　シフト記号表（従来型・ユニット型共通）'!$C$6:$L$47,10,FALSE))</f>
        <v/>
      </c>
      <c r="AX110" s="145" t="str">
        <f>IF(AX109="","",VLOOKUP(AX109,'別紙１-１　シフト記号表（従来型・ユニット型共通）'!$C$6:$L$47,10,FALSE))</f>
        <v/>
      </c>
      <c r="AY110" s="143" t="str">
        <f>IF(AY109="","",VLOOKUP(AY109,'別紙１-１　シフト記号表（従来型・ユニット型共通）'!$C$6:$L$47,10,FALSE))</f>
        <v/>
      </c>
      <c r="AZ110" s="144" t="str">
        <f>IF(AZ109="","",VLOOKUP(AZ109,'別紙１-１　シフト記号表（従来型・ユニット型共通）'!$C$6:$L$47,10,FALSE))</f>
        <v/>
      </c>
      <c r="BA110" s="144" t="str">
        <f>IF(BA109="","",VLOOKUP(BA109,'別紙１-１　シフト記号表（従来型・ユニット型共通）'!$C$6:$L$47,10,FALSE))</f>
        <v/>
      </c>
      <c r="BB110" s="367">
        <f>IF($BE$3="４週",SUM(W110:AX110),IF($BE$3="暦月",SUM(W110:BA110),""))</f>
        <v>0</v>
      </c>
      <c r="BC110" s="368"/>
      <c r="BD110" s="369">
        <f>IF($BE$3="４週",BB110/4,IF($BE$3="暦月",(BB110/($BE$8/7)),""))</f>
        <v>0</v>
      </c>
      <c r="BE110" s="368"/>
      <c r="BF110" s="364"/>
      <c r="BG110" s="365"/>
      <c r="BH110" s="365"/>
      <c r="BI110" s="365"/>
      <c r="BJ110" s="366"/>
    </row>
    <row r="111" spans="2:62" ht="20.25" customHeight="1" x14ac:dyDescent="0.2">
      <c r="B111" s="317">
        <f>B109+1</f>
        <v>48</v>
      </c>
      <c r="C111" s="319"/>
      <c r="D111" s="320"/>
      <c r="E111" s="138"/>
      <c r="F111" s="139"/>
      <c r="G111" s="138"/>
      <c r="H111" s="139"/>
      <c r="I111" s="323"/>
      <c r="J111" s="324"/>
      <c r="K111" s="327"/>
      <c r="L111" s="328"/>
      <c r="M111" s="328"/>
      <c r="N111" s="320"/>
      <c r="O111" s="331"/>
      <c r="P111" s="332"/>
      <c r="Q111" s="332"/>
      <c r="R111" s="332"/>
      <c r="S111" s="333"/>
      <c r="T111" s="158" t="s">
        <v>150</v>
      </c>
      <c r="V111" s="159"/>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2"/>
      <c r="AU111" s="152"/>
      <c r="AV111" s="152"/>
      <c r="AW111" s="152"/>
      <c r="AX111" s="153"/>
      <c r="AY111" s="151"/>
      <c r="AZ111" s="152"/>
      <c r="BA111" s="154"/>
      <c r="BB111" s="334"/>
      <c r="BC111" s="335"/>
      <c r="BD111" s="347"/>
      <c r="BE111" s="348"/>
      <c r="BF111" s="349"/>
      <c r="BG111" s="350"/>
      <c r="BH111" s="350"/>
      <c r="BI111" s="350"/>
      <c r="BJ111" s="351"/>
    </row>
    <row r="112" spans="2:62" ht="20.25" customHeight="1" x14ac:dyDescent="0.2">
      <c r="B112" s="318"/>
      <c r="C112" s="358"/>
      <c r="D112" s="359"/>
      <c r="E112" s="160"/>
      <c r="F112" s="161">
        <f>C111</f>
        <v>0</v>
      </c>
      <c r="G112" s="160"/>
      <c r="H112" s="161">
        <f>I111</f>
        <v>0</v>
      </c>
      <c r="I112" s="360"/>
      <c r="J112" s="361"/>
      <c r="K112" s="362"/>
      <c r="L112" s="363"/>
      <c r="M112" s="363"/>
      <c r="N112" s="359"/>
      <c r="O112" s="331"/>
      <c r="P112" s="332"/>
      <c r="Q112" s="332"/>
      <c r="R112" s="332"/>
      <c r="S112" s="333"/>
      <c r="T112" s="155" t="s">
        <v>153</v>
      </c>
      <c r="U112" s="156"/>
      <c r="V112" s="157"/>
      <c r="W112" s="143" t="str">
        <f>IF(W111="","",VLOOKUP(W111,'別紙１-１　シフト記号表（従来型・ユニット型共通）'!$C$6:$L$47,10,FALSE))</f>
        <v/>
      </c>
      <c r="X112" s="144" t="str">
        <f>IF(X111="","",VLOOKUP(X111,'別紙１-１　シフト記号表（従来型・ユニット型共通）'!$C$6:$L$47,10,FALSE))</f>
        <v/>
      </c>
      <c r="Y112" s="144" t="str">
        <f>IF(Y111="","",VLOOKUP(Y111,'別紙１-１　シフト記号表（従来型・ユニット型共通）'!$C$6:$L$47,10,FALSE))</f>
        <v/>
      </c>
      <c r="Z112" s="144" t="str">
        <f>IF(Z111="","",VLOOKUP(Z111,'別紙１-１　シフト記号表（従来型・ユニット型共通）'!$C$6:$L$47,10,FALSE))</f>
        <v/>
      </c>
      <c r="AA112" s="144" t="str">
        <f>IF(AA111="","",VLOOKUP(AA111,'別紙１-１　シフト記号表（従来型・ユニット型共通）'!$C$6:$L$47,10,FALSE))</f>
        <v/>
      </c>
      <c r="AB112" s="144" t="str">
        <f>IF(AB111="","",VLOOKUP(AB111,'別紙１-１　シフト記号表（従来型・ユニット型共通）'!$C$6:$L$47,10,FALSE))</f>
        <v/>
      </c>
      <c r="AC112" s="145" t="str">
        <f>IF(AC111="","",VLOOKUP(AC111,'別紙１-１　シフト記号表（従来型・ユニット型共通）'!$C$6:$L$47,10,FALSE))</f>
        <v/>
      </c>
      <c r="AD112" s="143" t="str">
        <f>IF(AD111="","",VLOOKUP(AD111,'別紙１-１　シフト記号表（従来型・ユニット型共通）'!$C$6:$L$47,10,FALSE))</f>
        <v/>
      </c>
      <c r="AE112" s="144" t="str">
        <f>IF(AE111="","",VLOOKUP(AE111,'別紙１-１　シフト記号表（従来型・ユニット型共通）'!$C$6:$L$47,10,FALSE))</f>
        <v/>
      </c>
      <c r="AF112" s="144" t="str">
        <f>IF(AF111="","",VLOOKUP(AF111,'別紙１-１　シフト記号表（従来型・ユニット型共通）'!$C$6:$L$47,10,FALSE))</f>
        <v/>
      </c>
      <c r="AG112" s="144" t="str">
        <f>IF(AG111="","",VLOOKUP(AG111,'別紙１-１　シフト記号表（従来型・ユニット型共通）'!$C$6:$L$47,10,FALSE))</f>
        <v/>
      </c>
      <c r="AH112" s="144" t="str">
        <f>IF(AH111="","",VLOOKUP(AH111,'別紙１-１　シフト記号表（従来型・ユニット型共通）'!$C$6:$L$47,10,FALSE))</f>
        <v/>
      </c>
      <c r="AI112" s="144" t="str">
        <f>IF(AI111="","",VLOOKUP(AI111,'別紙１-１　シフト記号表（従来型・ユニット型共通）'!$C$6:$L$47,10,FALSE))</f>
        <v/>
      </c>
      <c r="AJ112" s="145" t="str">
        <f>IF(AJ111="","",VLOOKUP(AJ111,'別紙１-１　シフト記号表（従来型・ユニット型共通）'!$C$6:$L$47,10,FALSE))</f>
        <v/>
      </c>
      <c r="AK112" s="143" t="str">
        <f>IF(AK111="","",VLOOKUP(AK111,'別紙１-１　シフト記号表（従来型・ユニット型共通）'!$C$6:$L$47,10,FALSE))</f>
        <v/>
      </c>
      <c r="AL112" s="144" t="str">
        <f>IF(AL111="","",VLOOKUP(AL111,'別紙１-１　シフト記号表（従来型・ユニット型共通）'!$C$6:$L$47,10,FALSE))</f>
        <v/>
      </c>
      <c r="AM112" s="144" t="str">
        <f>IF(AM111="","",VLOOKUP(AM111,'別紙１-１　シフト記号表（従来型・ユニット型共通）'!$C$6:$L$47,10,FALSE))</f>
        <v/>
      </c>
      <c r="AN112" s="144" t="str">
        <f>IF(AN111="","",VLOOKUP(AN111,'別紙１-１　シフト記号表（従来型・ユニット型共通）'!$C$6:$L$47,10,FALSE))</f>
        <v/>
      </c>
      <c r="AO112" s="144" t="str">
        <f>IF(AO111="","",VLOOKUP(AO111,'別紙１-１　シフト記号表（従来型・ユニット型共通）'!$C$6:$L$47,10,FALSE))</f>
        <v/>
      </c>
      <c r="AP112" s="144" t="str">
        <f>IF(AP111="","",VLOOKUP(AP111,'別紙１-１　シフト記号表（従来型・ユニット型共通）'!$C$6:$L$47,10,FALSE))</f>
        <v/>
      </c>
      <c r="AQ112" s="145" t="str">
        <f>IF(AQ111="","",VLOOKUP(AQ111,'別紙１-１　シフト記号表（従来型・ユニット型共通）'!$C$6:$L$47,10,FALSE))</f>
        <v/>
      </c>
      <c r="AR112" s="143" t="str">
        <f>IF(AR111="","",VLOOKUP(AR111,'別紙１-１　シフト記号表（従来型・ユニット型共通）'!$C$6:$L$47,10,FALSE))</f>
        <v/>
      </c>
      <c r="AS112" s="144" t="str">
        <f>IF(AS111="","",VLOOKUP(AS111,'別紙１-１　シフト記号表（従来型・ユニット型共通）'!$C$6:$L$47,10,FALSE))</f>
        <v/>
      </c>
      <c r="AT112" s="144" t="str">
        <f>IF(AT111="","",VLOOKUP(AT111,'別紙１-１　シフト記号表（従来型・ユニット型共通）'!$C$6:$L$47,10,FALSE))</f>
        <v/>
      </c>
      <c r="AU112" s="144" t="str">
        <f>IF(AU111="","",VLOOKUP(AU111,'別紙１-１　シフト記号表（従来型・ユニット型共通）'!$C$6:$L$47,10,FALSE))</f>
        <v/>
      </c>
      <c r="AV112" s="144" t="str">
        <f>IF(AV111="","",VLOOKUP(AV111,'別紙１-１　シフト記号表（従来型・ユニット型共通）'!$C$6:$L$47,10,FALSE))</f>
        <v/>
      </c>
      <c r="AW112" s="144" t="str">
        <f>IF(AW111="","",VLOOKUP(AW111,'別紙１-１　シフト記号表（従来型・ユニット型共通）'!$C$6:$L$47,10,FALSE))</f>
        <v/>
      </c>
      <c r="AX112" s="145" t="str">
        <f>IF(AX111="","",VLOOKUP(AX111,'別紙１-１　シフト記号表（従来型・ユニット型共通）'!$C$6:$L$47,10,FALSE))</f>
        <v/>
      </c>
      <c r="AY112" s="143" t="str">
        <f>IF(AY111="","",VLOOKUP(AY111,'別紙１-１　シフト記号表（従来型・ユニット型共通）'!$C$6:$L$47,10,FALSE))</f>
        <v/>
      </c>
      <c r="AZ112" s="144" t="str">
        <f>IF(AZ111="","",VLOOKUP(AZ111,'別紙１-１　シフト記号表（従来型・ユニット型共通）'!$C$6:$L$47,10,FALSE))</f>
        <v/>
      </c>
      <c r="BA112" s="144" t="str">
        <f>IF(BA111="","",VLOOKUP(BA111,'別紙１-１　シフト記号表（従来型・ユニット型共通）'!$C$6:$L$47,10,FALSE))</f>
        <v/>
      </c>
      <c r="BB112" s="367">
        <f>IF($BE$3="４週",SUM(W112:AX112),IF($BE$3="暦月",SUM(W112:BA112),""))</f>
        <v>0</v>
      </c>
      <c r="BC112" s="368"/>
      <c r="BD112" s="369">
        <f>IF($BE$3="４週",BB112/4,IF($BE$3="暦月",(BB112/($BE$8/7)),""))</f>
        <v>0</v>
      </c>
      <c r="BE112" s="368"/>
      <c r="BF112" s="364"/>
      <c r="BG112" s="365"/>
      <c r="BH112" s="365"/>
      <c r="BI112" s="365"/>
      <c r="BJ112" s="366"/>
    </row>
    <row r="113" spans="2:62" ht="20.25" customHeight="1" x14ac:dyDescent="0.2">
      <c r="B113" s="317">
        <f>B111+1</f>
        <v>49</v>
      </c>
      <c r="C113" s="319"/>
      <c r="D113" s="320"/>
      <c r="E113" s="138"/>
      <c r="F113" s="139"/>
      <c r="G113" s="138"/>
      <c r="H113" s="139"/>
      <c r="I113" s="323"/>
      <c r="J113" s="324"/>
      <c r="K113" s="327"/>
      <c r="L113" s="328"/>
      <c r="M113" s="328"/>
      <c r="N113" s="320"/>
      <c r="O113" s="331"/>
      <c r="P113" s="332"/>
      <c r="Q113" s="332"/>
      <c r="R113" s="332"/>
      <c r="S113" s="333"/>
      <c r="T113" s="158" t="s">
        <v>150</v>
      </c>
      <c r="V113" s="159"/>
      <c r="W113" s="151"/>
      <c r="X113" s="152"/>
      <c r="Y113" s="152"/>
      <c r="Z113" s="152"/>
      <c r="AA113" s="152"/>
      <c r="AB113" s="152"/>
      <c r="AC113" s="153"/>
      <c r="AD113" s="151"/>
      <c r="AE113" s="152"/>
      <c r="AF113" s="152"/>
      <c r="AG113" s="152"/>
      <c r="AH113" s="152"/>
      <c r="AI113" s="152"/>
      <c r="AJ113" s="153"/>
      <c r="AK113" s="151"/>
      <c r="AL113" s="152"/>
      <c r="AM113" s="152"/>
      <c r="AN113" s="152"/>
      <c r="AO113" s="152"/>
      <c r="AP113" s="152"/>
      <c r="AQ113" s="153"/>
      <c r="AR113" s="151"/>
      <c r="AS113" s="152"/>
      <c r="AT113" s="152"/>
      <c r="AU113" s="152"/>
      <c r="AV113" s="152"/>
      <c r="AW113" s="152"/>
      <c r="AX113" s="153"/>
      <c r="AY113" s="151"/>
      <c r="AZ113" s="152"/>
      <c r="BA113" s="154"/>
      <c r="BB113" s="334"/>
      <c r="BC113" s="335"/>
      <c r="BD113" s="347"/>
      <c r="BE113" s="348"/>
      <c r="BF113" s="349"/>
      <c r="BG113" s="350"/>
      <c r="BH113" s="350"/>
      <c r="BI113" s="350"/>
      <c r="BJ113" s="351"/>
    </row>
    <row r="114" spans="2:62" ht="20.25" customHeight="1" x14ac:dyDescent="0.2">
      <c r="B114" s="318"/>
      <c r="C114" s="358"/>
      <c r="D114" s="359"/>
      <c r="E114" s="160"/>
      <c r="F114" s="161">
        <f>C113</f>
        <v>0</v>
      </c>
      <c r="G114" s="160"/>
      <c r="H114" s="161">
        <f>I113</f>
        <v>0</v>
      </c>
      <c r="I114" s="360"/>
      <c r="J114" s="361"/>
      <c r="K114" s="362"/>
      <c r="L114" s="363"/>
      <c r="M114" s="363"/>
      <c r="N114" s="359"/>
      <c r="O114" s="331"/>
      <c r="P114" s="332"/>
      <c r="Q114" s="332"/>
      <c r="R114" s="332"/>
      <c r="S114" s="333"/>
      <c r="T114" s="155" t="s">
        <v>153</v>
      </c>
      <c r="U114" s="156"/>
      <c r="V114" s="157"/>
      <c r="W114" s="143" t="str">
        <f>IF(W113="","",VLOOKUP(W113,'別紙１-１　シフト記号表（従来型・ユニット型共通）'!$C$6:$L$47,10,FALSE))</f>
        <v/>
      </c>
      <c r="X114" s="144" t="str">
        <f>IF(X113="","",VLOOKUP(X113,'別紙１-１　シフト記号表（従来型・ユニット型共通）'!$C$6:$L$47,10,FALSE))</f>
        <v/>
      </c>
      <c r="Y114" s="144" t="str">
        <f>IF(Y113="","",VLOOKUP(Y113,'別紙１-１　シフト記号表（従来型・ユニット型共通）'!$C$6:$L$47,10,FALSE))</f>
        <v/>
      </c>
      <c r="Z114" s="144" t="str">
        <f>IF(Z113="","",VLOOKUP(Z113,'別紙１-１　シフト記号表（従来型・ユニット型共通）'!$C$6:$L$47,10,FALSE))</f>
        <v/>
      </c>
      <c r="AA114" s="144" t="str">
        <f>IF(AA113="","",VLOOKUP(AA113,'別紙１-１　シフト記号表（従来型・ユニット型共通）'!$C$6:$L$47,10,FALSE))</f>
        <v/>
      </c>
      <c r="AB114" s="144" t="str">
        <f>IF(AB113="","",VLOOKUP(AB113,'別紙１-１　シフト記号表（従来型・ユニット型共通）'!$C$6:$L$47,10,FALSE))</f>
        <v/>
      </c>
      <c r="AC114" s="145" t="str">
        <f>IF(AC113="","",VLOOKUP(AC113,'別紙１-１　シフト記号表（従来型・ユニット型共通）'!$C$6:$L$47,10,FALSE))</f>
        <v/>
      </c>
      <c r="AD114" s="143" t="str">
        <f>IF(AD113="","",VLOOKUP(AD113,'別紙１-１　シフト記号表（従来型・ユニット型共通）'!$C$6:$L$47,10,FALSE))</f>
        <v/>
      </c>
      <c r="AE114" s="144" t="str">
        <f>IF(AE113="","",VLOOKUP(AE113,'別紙１-１　シフト記号表（従来型・ユニット型共通）'!$C$6:$L$47,10,FALSE))</f>
        <v/>
      </c>
      <c r="AF114" s="144" t="str">
        <f>IF(AF113="","",VLOOKUP(AF113,'別紙１-１　シフト記号表（従来型・ユニット型共通）'!$C$6:$L$47,10,FALSE))</f>
        <v/>
      </c>
      <c r="AG114" s="144" t="str">
        <f>IF(AG113="","",VLOOKUP(AG113,'別紙１-１　シフト記号表（従来型・ユニット型共通）'!$C$6:$L$47,10,FALSE))</f>
        <v/>
      </c>
      <c r="AH114" s="144" t="str">
        <f>IF(AH113="","",VLOOKUP(AH113,'別紙１-１　シフト記号表（従来型・ユニット型共通）'!$C$6:$L$47,10,FALSE))</f>
        <v/>
      </c>
      <c r="AI114" s="144" t="str">
        <f>IF(AI113="","",VLOOKUP(AI113,'別紙１-１　シフト記号表（従来型・ユニット型共通）'!$C$6:$L$47,10,FALSE))</f>
        <v/>
      </c>
      <c r="AJ114" s="145" t="str">
        <f>IF(AJ113="","",VLOOKUP(AJ113,'別紙１-１　シフト記号表（従来型・ユニット型共通）'!$C$6:$L$47,10,FALSE))</f>
        <v/>
      </c>
      <c r="AK114" s="143" t="str">
        <f>IF(AK113="","",VLOOKUP(AK113,'別紙１-１　シフト記号表（従来型・ユニット型共通）'!$C$6:$L$47,10,FALSE))</f>
        <v/>
      </c>
      <c r="AL114" s="144" t="str">
        <f>IF(AL113="","",VLOOKUP(AL113,'別紙１-１　シフト記号表（従来型・ユニット型共通）'!$C$6:$L$47,10,FALSE))</f>
        <v/>
      </c>
      <c r="AM114" s="144" t="str">
        <f>IF(AM113="","",VLOOKUP(AM113,'別紙１-１　シフト記号表（従来型・ユニット型共通）'!$C$6:$L$47,10,FALSE))</f>
        <v/>
      </c>
      <c r="AN114" s="144" t="str">
        <f>IF(AN113="","",VLOOKUP(AN113,'別紙１-１　シフト記号表（従来型・ユニット型共通）'!$C$6:$L$47,10,FALSE))</f>
        <v/>
      </c>
      <c r="AO114" s="144" t="str">
        <f>IF(AO113="","",VLOOKUP(AO113,'別紙１-１　シフト記号表（従来型・ユニット型共通）'!$C$6:$L$47,10,FALSE))</f>
        <v/>
      </c>
      <c r="AP114" s="144" t="str">
        <f>IF(AP113="","",VLOOKUP(AP113,'別紙１-１　シフト記号表（従来型・ユニット型共通）'!$C$6:$L$47,10,FALSE))</f>
        <v/>
      </c>
      <c r="AQ114" s="145" t="str">
        <f>IF(AQ113="","",VLOOKUP(AQ113,'別紙１-１　シフト記号表（従来型・ユニット型共通）'!$C$6:$L$47,10,FALSE))</f>
        <v/>
      </c>
      <c r="AR114" s="143" t="str">
        <f>IF(AR113="","",VLOOKUP(AR113,'別紙１-１　シフト記号表（従来型・ユニット型共通）'!$C$6:$L$47,10,FALSE))</f>
        <v/>
      </c>
      <c r="AS114" s="144" t="str">
        <f>IF(AS113="","",VLOOKUP(AS113,'別紙１-１　シフト記号表（従来型・ユニット型共通）'!$C$6:$L$47,10,FALSE))</f>
        <v/>
      </c>
      <c r="AT114" s="144" t="str">
        <f>IF(AT113="","",VLOOKUP(AT113,'別紙１-１　シフト記号表（従来型・ユニット型共通）'!$C$6:$L$47,10,FALSE))</f>
        <v/>
      </c>
      <c r="AU114" s="144" t="str">
        <f>IF(AU113="","",VLOOKUP(AU113,'別紙１-１　シフト記号表（従来型・ユニット型共通）'!$C$6:$L$47,10,FALSE))</f>
        <v/>
      </c>
      <c r="AV114" s="144" t="str">
        <f>IF(AV113="","",VLOOKUP(AV113,'別紙１-１　シフト記号表（従来型・ユニット型共通）'!$C$6:$L$47,10,FALSE))</f>
        <v/>
      </c>
      <c r="AW114" s="144" t="str">
        <f>IF(AW113="","",VLOOKUP(AW113,'別紙１-１　シフト記号表（従来型・ユニット型共通）'!$C$6:$L$47,10,FALSE))</f>
        <v/>
      </c>
      <c r="AX114" s="145" t="str">
        <f>IF(AX113="","",VLOOKUP(AX113,'別紙１-１　シフト記号表（従来型・ユニット型共通）'!$C$6:$L$47,10,FALSE))</f>
        <v/>
      </c>
      <c r="AY114" s="143" t="str">
        <f>IF(AY113="","",VLOOKUP(AY113,'別紙１-１　シフト記号表（従来型・ユニット型共通）'!$C$6:$L$47,10,FALSE))</f>
        <v/>
      </c>
      <c r="AZ114" s="144" t="str">
        <f>IF(AZ113="","",VLOOKUP(AZ113,'別紙１-１　シフト記号表（従来型・ユニット型共通）'!$C$6:$L$47,10,FALSE))</f>
        <v/>
      </c>
      <c r="BA114" s="144" t="str">
        <f>IF(BA113="","",VLOOKUP(BA113,'別紙１-１　シフト記号表（従来型・ユニット型共通）'!$C$6:$L$47,10,FALSE))</f>
        <v/>
      </c>
      <c r="BB114" s="367">
        <f>IF($BE$3="４週",SUM(W114:AX114),IF($BE$3="暦月",SUM(W114:BA114),""))</f>
        <v>0</v>
      </c>
      <c r="BC114" s="368"/>
      <c r="BD114" s="369">
        <f>IF($BE$3="４週",BB114/4,IF($BE$3="暦月",(BB114/($BE$8/7)),""))</f>
        <v>0</v>
      </c>
      <c r="BE114" s="368"/>
      <c r="BF114" s="364"/>
      <c r="BG114" s="365"/>
      <c r="BH114" s="365"/>
      <c r="BI114" s="365"/>
      <c r="BJ114" s="366"/>
    </row>
    <row r="115" spans="2:62" ht="20.25" customHeight="1" x14ac:dyDescent="0.2">
      <c r="B115" s="317">
        <f>B113+1</f>
        <v>50</v>
      </c>
      <c r="C115" s="319"/>
      <c r="D115" s="320"/>
      <c r="E115" s="138"/>
      <c r="F115" s="139"/>
      <c r="G115" s="138"/>
      <c r="H115" s="139"/>
      <c r="I115" s="323"/>
      <c r="J115" s="324"/>
      <c r="K115" s="327"/>
      <c r="L115" s="328"/>
      <c r="M115" s="328"/>
      <c r="N115" s="320"/>
      <c r="O115" s="331"/>
      <c r="P115" s="332"/>
      <c r="Q115" s="332"/>
      <c r="R115" s="332"/>
      <c r="S115" s="333"/>
      <c r="T115" s="158" t="s">
        <v>150</v>
      </c>
      <c r="V115" s="159"/>
      <c r="W115" s="151"/>
      <c r="X115" s="152"/>
      <c r="Y115" s="152"/>
      <c r="Z115" s="152"/>
      <c r="AA115" s="152"/>
      <c r="AB115" s="152"/>
      <c r="AC115" s="153"/>
      <c r="AD115" s="151"/>
      <c r="AE115" s="152"/>
      <c r="AF115" s="152"/>
      <c r="AG115" s="152"/>
      <c r="AH115" s="152"/>
      <c r="AI115" s="152"/>
      <c r="AJ115" s="153"/>
      <c r="AK115" s="151"/>
      <c r="AL115" s="152"/>
      <c r="AM115" s="152"/>
      <c r="AN115" s="152"/>
      <c r="AO115" s="152"/>
      <c r="AP115" s="152"/>
      <c r="AQ115" s="153"/>
      <c r="AR115" s="151"/>
      <c r="AS115" s="152"/>
      <c r="AT115" s="152"/>
      <c r="AU115" s="152"/>
      <c r="AV115" s="152"/>
      <c r="AW115" s="152"/>
      <c r="AX115" s="153"/>
      <c r="AY115" s="151"/>
      <c r="AZ115" s="152"/>
      <c r="BA115" s="154"/>
      <c r="BB115" s="334"/>
      <c r="BC115" s="335"/>
      <c r="BD115" s="347"/>
      <c r="BE115" s="348"/>
      <c r="BF115" s="349"/>
      <c r="BG115" s="350"/>
      <c r="BH115" s="350"/>
      <c r="BI115" s="350"/>
      <c r="BJ115" s="351"/>
    </row>
    <row r="116" spans="2:62" ht="20.25" customHeight="1" x14ac:dyDescent="0.2">
      <c r="B116" s="318"/>
      <c r="C116" s="358"/>
      <c r="D116" s="359"/>
      <c r="E116" s="160"/>
      <c r="F116" s="161">
        <f>C115</f>
        <v>0</v>
      </c>
      <c r="G116" s="160"/>
      <c r="H116" s="161">
        <f>I115</f>
        <v>0</v>
      </c>
      <c r="I116" s="360"/>
      <c r="J116" s="361"/>
      <c r="K116" s="362"/>
      <c r="L116" s="363"/>
      <c r="M116" s="363"/>
      <c r="N116" s="359"/>
      <c r="O116" s="331"/>
      <c r="P116" s="332"/>
      <c r="Q116" s="332"/>
      <c r="R116" s="332"/>
      <c r="S116" s="333"/>
      <c r="T116" s="155" t="s">
        <v>153</v>
      </c>
      <c r="U116" s="156"/>
      <c r="V116" s="157"/>
      <c r="W116" s="143" t="str">
        <f>IF(W115="","",VLOOKUP(W115,'別紙１-１　シフト記号表（従来型・ユニット型共通）'!$C$6:$L$47,10,FALSE))</f>
        <v/>
      </c>
      <c r="X116" s="144" t="str">
        <f>IF(X115="","",VLOOKUP(X115,'別紙１-１　シフト記号表（従来型・ユニット型共通）'!$C$6:$L$47,10,FALSE))</f>
        <v/>
      </c>
      <c r="Y116" s="144" t="str">
        <f>IF(Y115="","",VLOOKUP(Y115,'別紙１-１　シフト記号表（従来型・ユニット型共通）'!$C$6:$L$47,10,FALSE))</f>
        <v/>
      </c>
      <c r="Z116" s="144" t="str">
        <f>IF(Z115="","",VLOOKUP(Z115,'別紙１-１　シフト記号表（従来型・ユニット型共通）'!$C$6:$L$47,10,FALSE))</f>
        <v/>
      </c>
      <c r="AA116" s="144" t="str">
        <f>IF(AA115="","",VLOOKUP(AA115,'別紙１-１　シフト記号表（従来型・ユニット型共通）'!$C$6:$L$47,10,FALSE))</f>
        <v/>
      </c>
      <c r="AB116" s="144" t="str">
        <f>IF(AB115="","",VLOOKUP(AB115,'別紙１-１　シフト記号表（従来型・ユニット型共通）'!$C$6:$L$47,10,FALSE))</f>
        <v/>
      </c>
      <c r="AC116" s="145" t="str">
        <f>IF(AC115="","",VLOOKUP(AC115,'別紙１-１　シフト記号表（従来型・ユニット型共通）'!$C$6:$L$47,10,FALSE))</f>
        <v/>
      </c>
      <c r="AD116" s="143" t="str">
        <f>IF(AD115="","",VLOOKUP(AD115,'別紙１-１　シフト記号表（従来型・ユニット型共通）'!$C$6:$L$47,10,FALSE))</f>
        <v/>
      </c>
      <c r="AE116" s="144" t="str">
        <f>IF(AE115="","",VLOOKUP(AE115,'別紙１-１　シフト記号表（従来型・ユニット型共通）'!$C$6:$L$47,10,FALSE))</f>
        <v/>
      </c>
      <c r="AF116" s="144" t="str">
        <f>IF(AF115="","",VLOOKUP(AF115,'別紙１-１　シフト記号表（従来型・ユニット型共通）'!$C$6:$L$47,10,FALSE))</f>
        <v/>
      </c>
      <c r="AG116" s="144" t="str">
        <f>IF(AG115="","",VLOOKUP(AG115,'別紙１-１　シフト記号表（従来型・ユニット型共通）'!$C$6:$L$47,10,FALSE))</f>
        <v/>
      </c>
      <c r="AH116" s="144" t="str">
        <f>IF(AH115="","",VLOOKUP(AH115,'別紙１-１　シフト記号表（従来型・ユニット型共通）'!$C$6:$L$47,10,FALSE))</f>
        <v/>
      </c>
      <c r="AI116" s="144" t="str">
        <f>IF(AI115="","",VLOOKUP(AI115,'別紙１-１　シフト記号表（従来型・ユニット型共通）'!$C$6:$L$47,10,FALSE))</f>
        <v/>
      </c>
      <c r="AJ116" s="145" t="str">
        <f>IF(AJ115="","",VLOOKUP(AJ115,'別紙１-１　シフト記号表（従来型・ユニット型共通）'!$C$6:$L$47,10,FALSE))</f>
        <v/>
      </c>
      <c r="AK116" s="143" t="str">
        <f>IF(AK115="","",VLOOKUP(AK115,'別紙１-１　シフト記号表（従来型・ユニット型共通）'!$C$6:$L$47,10,FALSE))</f>
        <v/>
      </c>
      <c r="AL116" s="144" t="str">
        <f>IF(AL115="","",VLOOKUP(AL115,'別紙１-１　シフト記号表（従来型・ユニット型共通）'!$C$6:$L$47,10,FALSE))</f>
        <v/>
      </c>
      <c r="AM116" s="144" t="str">
        <f>IF(AM115="","",VLOOKUP(AM115,'別紙１-１　シフト記号表（従来型・ユニット型共通）'!$C$6:$L$47,10,FALSE))</f>
        <v/>
      </c>
      <c r="AN116" s="144" t="str">
        <f>IF(AN115="","",VLOOKUP(AN115,'別紙１-１　シフト記号表（従来型・ユニット型共通）'!$C$6:$L$47,10,FALSE))</f>
        <v/>
      </c>
      <c r="AO116" s="144" t="str">
        <f>IF(AO115="","",VLOOKUP(AO115,'別紙１-１　シフト記号表（従来型・ユニット型共通）'!$C$6:$L$47,10,FALSE))</f>
        <v/>
      </c>
      <c r="AP116" s="144" t="str">
        <f>IF(AP115="","",VLOOKUP(AP115,'別紙１-１　シフト記号表（従来型・ユニット型共通）'!$C$6:$L$47,10,FALSE))</f>
        <v/>
      </c>
      <c r="AQ116" s="145" t="str">
        <f>IF(AQ115="","",VLOOKUP(AQ115,'別紙１-１　シフト記号表（従来型・ユニット型共通）'!$C$6:$L$47,10,FALSE))</f>
        <v/>
      </c>
      <c r="AR116" s="143" t="str">
        <f>IF(AR115="","",VLOOKUP(AR115,'別紙１-１　シフト記号表（従来型・ユニット型共通）'!$C$6:$L$47,10,FALSE))</f>
        <v/>
      </c>
      <c r="AS116" s="144" t="str">
        <f>IF(AS115="","",VLOOKUP(AS115,'別紙１-１　シフト記号表（従来型・ユニット型共通）'!$C$6:$L$47,10,FALSE))</f>
        <v/>
      </c>
      <c r="AT116" s="144" t="str">
        <f>IF(AT115="","",VLOOKUP(AT115,'別紙１-１　シフト記号表（従来型・ユニット型共通）'!$C$6:$L$47,10,FALSE))</f>
        <v/>
      </c>
      <c r="AU116" s="144" t="str">
        <f>IF(AU115="","",VLOOKUP(AU115,'別紙１-１　シフト記号表（従来型・ユニット型共通）'!$C$6:$L$47,10,FALSE))</f>
        <v/>
      </c>
      <c r="AV116" s="144" t="str">
        <f>IF(AV115="","",VLOOKUP(AV115,'別紙１-１　シフト記号表（従来型・ユニット型共通）'!$C$6:$L$47,10,FALSE))</f>
        <v/>
      </c>
      <c r="AW116" s="144" t="str">
        <f>IF(AW115="","",VLOOKUP(AW115,'別紙１-１　シフト記号表（従来型・ユニット型共通）'!$C$6:$L$47,10,FALSE))</f>
        <v/>
      </c>
      <c r="AX116" s="145" t="str">
        <f>IF(AX115="","",VLOOKUP(AX115,'別紙１-１　シフト記号表（従来型・ユニット型共通）'!$C$6:$L$47,10,FALSE))</f>
        <v/>
      </c>
      <c r="AY116" s="143" t="str">
        <f>IF(AY115="","",VLOOKUP(AY115,'別紙１-１　シフト記号表（従来型・ユニット型共通）'!$C$6:$L$47,10,FALSE))</f>
        <v/>
      </c>
      <c r="AZ116" s="144" t="str">
        <f>IF(AZ115="","",VLOOKUP(AZ115,'別紙１-１　シフト記号表（従来型・ユニット型共通）'!$C$6:$L$47,10,FALSE))</f>
        <v/>
      </c>
      <c r="BA116" s="144" t="str">
        <f>IF(BA115="","",VLOOKUP(BA115,'別紙１-１　シフト記号表（従来型・ユニット型共通）'!$C$6:$L$47,10,FALSE))</f>
        <v/>
      </c>
      <c r="BB116" s="367">
        <f>IF($BE$3="４週",SUM(W116:AX116),IF($BE$3="暦月",SUM(W116:BA116),""))</f>
        <v>0</v>
      </c>
      <c r="BC116" s="368"/>
      <c r="BD116" s="369">
        <f>IF($BE$3="４週",BB116/4,IF($BE$3="暦月",(BB116/($BE$8/7)),""))</f>
        <v>0</v>
      </c>
      <c r="BE116" s="368"/>
      <c r="BF116" s="364"/>
      <c r="BG116" s="365"/>
      <c r="BH116" s="365"/>
      <c r="BI116" s="365"/>
      <c r="BJ116" s="366"/>
    </row>
    <row r="117" spans="2:62" ht="20.25" customHeight="1" x14ac:dyDescent="0.2">
      <c r="B117" s="317">
        <f>B115+1</f>
        <v>51</v>
      </c>
      <c r="C117" s="319"/>
      <c r="D117" s="320"/>
      <c r="E117" s="138"/>
      <c r="F117" s="139"/>
      <c r="G117" s="138"/>
      <c r="H117" s="139"/>
      <c r="I117" s="323"/>
      <c r="J117" s="324"/>
      <c r="K117" s="327"/>
      <c r="L117" s="328"/>
      <c r="M117" s="328"/>
      <c r="N117" s="320"/>
      <c r="O117" s="331"/>
      <c r="P117" s="332"/>
      <c r="Q117" s="332"/>
      <c r="R117" s="332"/>
      <c r="S117" s="333"/>
      <c r="T117" s="158" t="s">
        <v>150</v>
      </c>
      <c r="V117" s="159"/>
      <c r="W117" s="151"/>
      <c r="X117" s="152"/>
      <c r="Y117" s="152"/>
      <c r="Z117" s="152"/>
      <c r="AA117" s="152"/>
      <c r="AB117" s="152"/>
      <c r="AC117" s="153"/>
      <c r="AD117" s="151"/>
      <c r="AE117" s="152"/>
      <c r="AF117" s="152"/>
      <c r="AG117" s="152"/>
      <c r="AH117" s="152"/>
      <c r="AI117" s="152"/>
      <c r="AJ117" s="153"/>
      <c r="AK117" s="151"/>
      <c r="AL117" s="152"/>
      <c r="AM117" s="152"/>
      <c r="AN117" s="152"/>
      <c r="AO117" s="152"/>
      <c r="AP117" s="152"/>
      <c r="AQ117" s="153"/>
      <c r="AR117" s="151"/>
      <c r="AS117" s="152"/>
      <c r="AT117" s="152"/>
      <c r="AU117" s="152"/>
      <c r="AV117" s="152"/>
      <c r="AW117" s="152"/>
      <c r="AX117" s="153"/>
      <c r="AY117" s="151"/>
      <c r="AZ117" s="152"/>
      <c r="BA117" s="154"/>
      <c r="BB117" s="334"/>
      <c r="BC117" s="335"/>
      <c r="BD117" s="347"/>
      <c r="BE117" s="348"/>
      <c r="BF117" s="349"/>
      <c r="BG117" s="350"/>
      <c r="BH117" s="350"/>
      <c r="BI117" s="350"/>
      <c r="BJ117" s="351"/>
    </row>
    <row r="118" spans="2:62" ht="20.25" customHeight="1" x14ac:dyDescent="0.2">
      <c r="B118" s="318"/>
      <c r="C118" s="358"/>
      <c r="D118" s="359"/>
      <c r="E118" s="160"/>
      <c r="F118" s="161">
        <f>C117</f>
        <v>0</v>
      </c>
      <c r="G118" s="160"/>
      <c r="H118" s="161">
        <f>I117</f>
        <v>0</v>
      </c>
      <c r="I118" s="360"/>
      <c r="J118" s="361"/>
      <c r="K118" s="362"/>
      <c r="L118" s="363"/>
      <c r="M118" s="363"/>
      <c r="N118" s="359"/>
      <c r="O118" s="331"/>
      <c r="P118" s="332"/>
      <c r="Q118" s="332"/>
      <c r="R118" s="332"/>
      <c r="S118" s="333"/>
      <c r="T118" s="155" t="s">
        <v>153</v>
      </c>
      <c r="U118" s="156"/>
      <c r="V118" s="157"/>
      <c r="W118" s="143" t="str">
        <f>IF(W117="","",VLOOKUP(W117,'別紙１-１　シフト記号表（従来型・ユニット型共通）'!$C$6:$L$47,10,FALSE))</f>
        <v/>
      </c>
      <c r="X118" s="144" t="str">
        <f>IF(X117="","",VLOOKUP(X117,'別紙１-１　シフト記号表（従来型・ユニット型共通）'!$C$6:$L$47,10,FALSE))</f>
        <v/>
      </c>
      <c r="Y118" s="144" t="str">
        <f>IF(Y117="","",VLOOKUP(Y117,'別紙１-１　シフト記号表（従来型・ユニット型共通）'!$C$6:$L$47,10,FALSE))</f>
        <v/>
      </c>
      <c r="Z118" s="144" t="str">
        <f>IF(Z117="","",VLOOKUP(Z117,'別紙１-１　シフト記号表（従来型・ユニット型共通）'!$C$6:$L$47,10,FALSE))</f>
        <v/>
      </c>
      <c r="AA118" s="144" t="str">
        <f>IF(AA117="","",VLOOKUP(AA117,'別紙１-１　シフト記号表（従来型・ユニット型共通）'!$C$6:$L$47,10,FALSE))</f>
        <v/>
      </c>
      <c r="AB118" s="144" t="str">
        <f>IF(AB117="","",VLOOKUP(AB117,'別紙１-１　シフト記号表（従来型・ユニット型共通）'!$C$6:$L$47,10,FALSE))</f>
        <v/>
      </c>
      <c r="AC118" s="145" t="str">
        <f>IF(AC117="","",VLOOKUP(AC117,'別紙１-１　シフト記号表（従来型・ユニット型共通）'!$C$6:$L$47,10,FALSE))</f>
        <v/>
      </c>
      <c r="AD118" s="143" t="str">
        <f>IF(AD117="","",VLOOKUP(AD117,'別紙１-１　シフト記号表（従来型・ユニット型共通）'!$C$6:$L$47,10,FALSE))</f>
        <v/>
      </c>
      <c r="AE118" s="144" t="str">
        <f>IF(AE117="","",VLOOKUP(AE117,'別紙１-１　シフト記号表（従来型・ユニット型共通）'!$C$6:$L$47,10,FALSE))</f>
        <v/>
      </c>
      <c r="AF118" s="144" t="str">
        <f>IF(AF117="","",VLOOKUP(AF117,'別紙１-１　シフト記号表（従来型・ユニット型共通）'!$C$6:$L$47,10,FALSE))</f>
        <v/>
      </c>
      <c r="AG118" s="144" t="str">
        <f>IF(AG117="","",VLOOKUP(AG117,'別紙１-１　シフト記号表（従来型・ユニット型共通）'!$C$6:$L$47,10,FALSE))</f>
        <v/>
      </c>
      <c r="AH118" s="144" t="str">
        <f>IF(AH117="","",VLOOKUP(AH117,'別紙１-１　シフト記号表（従来型・ユニット型共通）'!$C$6:$L$47,10,FALSE))</f>
        <v/>
      </c>
      <c r="AI118" s="144" t="str">
        <f>IF(AI117="","",VLOOKUP(AI117,'別紙１-１　シフト記号表（従来型・ユニット型共通）'!$C$6:$L$47,10,FALSE))</f>
        <v/>
      </c>
      <c r="AJ118" s="145" t="str">
        <f>IF(AJ117="","",VLOOKUP(AJ117,'別紙１-１　シフト記号表（従来型・ユニット型共通）'!$C$6:$L$47,10,FALSE))</f>
        <v/>
      </c>
      <c r="AK118" s="143" t="str">
        <f>IF(AK117="","",VLOOKUP(AK117,'別紙１-１　シフト記号表（従来型・ユニット型共通）'!$C$6:$L$47,10,FALSE))</f>
        <v/>
      </c>
      <c r="AL118" s="144" t="str">
        <f>IF(AL117="","",VLOOKUP(AL117,'別紙１-１　シフト記号表（従来型・ユニット型共通）'!$C$6:$L$47,10,FALSE))</f>
        <v/>
      </c>
      <c r="AM118" s="144" t="str">
        <f>IF(AM117="","",VLOOKUP(AM117,'別紙１-１　シフト記号表（従来型・ユニット型共通）'!$C$6:$L$47,10,FALSE))</f>
        <v/>
      </c>
      <c r="AN118" s="144" t="str">
        <f>IF(AN117="","",VLOOKUP(AN117,'別紙１-１　シフト記号表（従来型・ユニット型共通）'!$C$6:$L$47,10,FALSE))</f>
        <v/>
      </c>
      <c r="AO118" s="144" t="str">
        <f>IF(AO117="","",VLOOKUP(AO117,'別紙１-１　シフト記号表（従来型・ユニット型共通）'!$C$6:$L$47,10,FALSE))</f>
        <v/>
      </c>
      <c r="AP118" s="144" t="str">
        <f>IF(AP117="","",VLOOKUP(AP117,'別紙１-１　シフト記号表（従来型・ユニット型共通）'!$C$6:$L$47,10,FALSE))</f>
        <v/>
      </c>
      <c r="AQ118" s="145" t="str">
        <f>IF(AQ117="","",VLOOKUP(AQ117,'別紙１-１　シフト記号表（従来型・ユニット型共通）'!$C$6:$L$47,10,FALSE))</f>
        <v/>
      </c>
      <c r="AR118" s="143" t="str">
        <f>IF(AR117="","",VLOOKUP(AR117,'別紙１-１　シフト記号表（従来型・ユニット型共通）'!$C$6:$L$47,10,FALSE))</f>
        <v/>
      </c>
      <c r="AS118" s="144" t="str">
        <f>IF(AS117="","",VLOOKUP(AS117,'別紙１-１　シフト記号表（従来型・ユニット型共通）'!$C$6:$L$47,10,FALSE))</f>
        <v/>
      </c>
      <c r="AT118" s="144" t="str">
        <f>IF(AT117="","",VLOOKUP(AT117,'別紙１-１　シフト記号表（従来型・ユニット型共通）'!$C$6:$L$47,10,FALSE))</f>
        <v/>
      </c>
      <c r="AU118" s="144" t="str">
        <f>IF(AU117="","",VLOOKUP(AU117,'別紙１-１　シフト記号表（従来型・ユニット型共通）'!$C$6:$L$47,10,FALSE))</f>
        <v/>
      </c>
      <c r="AV118" s="144" t="str">
        <f>IF(AV117="","",VLOOKUP(AV117,'別紙１-１　シフト記号表（従来型・ユニット型共通）'!$C$6:$L$47,10,FALSE))</f>
        <v/>
      </c>
      <c r="AW118" s="144" t="str">
        <f>IF(AW117="","",VLOOKUP(AW117,'別紙１-１　シフト記号表（従来型・ユニット型共通）'!$C$6:$L$47,10,FALSE))</f>
        <v/>
      </c>
      <c r="AX118" s="145" t="str">
        <f>IF(AX117="","",VLOOKUP(AX117,'別紙１-１　シフト記号表（従来型・ユニット型共通）'!$C$6:$L$47,10,FALSE))</f>
        <v/>
      </c>
      <c r="AY118" s="143" t="str">
        <f>IF(AY117="","",VLOOKUP(AY117,'別紙１-１　シフト記号表（従来型・ユニット型共通）'!$C$6:$L$47,10,FALSE))</f>
        <v/>
      </c>
      <c r="AZ118" s="144" t="str">
        <f>IF(AZ117="","",VLOOKUP(AZ117,'別紙１-１　シフト記号表（従来型・ユニット型共通）'!$C$6:$L$47,10,FALSE))</f>
        <v/>
      </c>
      <c r="BA118" s="144" t="str">
        <f>IF(BA117="","",VLOOKUP(BA117,'別紙１-１　シフト記号表（従来型・ユニット型共通）'!$C$6:$L$47,10,FALSE))</f>
        <v/>
      </c>
      <c r="BB118" s="367">
        <f>IF($BE$3="４週",SUM(W118:AX118),IF($BE$3="暦月",SUM(W118:BA118),""))</f>
        <v>0</v>
      </c>
      <c r="BC118" s="368"/>
      <c r="BD118" s="369">
        <f>IF($BE$3="４週",BB118/4,IF($BE$3="暦月",(BB118/($BE$8/7)),""))</f>
        <v>0</v>
      </c>
      <c r="BE118" s="368"/>
      <c r="BF118" s="364"/>
      <c r="BG118" s="365"/>
      <c r="BH118" s="365"/>
      <c r="BI118" s="365"/>
      <c r="BJ118" s="366"/>
    </row>
    <row r="119" spans="2:62" ht="20.25" customHeight="1" x14ac:dyDescent="0.2">
      <c r="B119" s="317">
        <f>B117+1</f>
        <v>52</v>
      </c>
      <c r="C119" s="319"/>
      <c r="D119" s="320"/>
      <c r="E119" s="138"/>
      <c r="F119" s="139"/>
      <c r="G119" s="138"/>
      <c r="H119" s="139"/>
      <c r="I119" s="323"/>
      <c r="J119" s="324"/>
      <c r="K119" s="327"/>
      <c r="L119" s="328"/>
      <c r="M119" s="328"/>
      <c r="N119" s="320"/>
      <c r="O119" s="331"/>
      <c r="P119" s="332"/>
      <c r="Q119" s="332"/>
      <c r="R119" s="332"/>
      <c r="S119" s="333"/>
      <c r="T119" s="158" t="s">
        <v>150</v>
      </c>
      <c r="V119" s="159"/>
      <c r="W119" s="151"/>
      <c r="X119" s="152"/>
      <c r="Y119" s="152"/>
      <c r="Z119" s="152"/>
      <c r="AA119" s="152"/>
      <c r="AB119" s="152"/>
      <c r="AC119" s="153"/>
      <c r="AD119" s="151"/>
      <c r="AE119" s="152"/>
      <c r="AF119" s="152"/>
      <c r="AG119" s="152"/>
      <c r="AH119" s="152"/>
      <c r="AI119" s="152"/>
      <c r="AJ119" s="153"/>
      <c r="AK119" s="151"/>
      <c r="AL119" s="152"/>
      <c r="AM119" s="152"/>
      <c r="AN119" s="152"/>
      <c r="AO119" s="152"/>
      <c r="AP119" s="152"/>
      <c r="AQ119" s="153"/>
      <c r="AR119" s="151"/>
      <c r="AS119" s="152"/>
      <c r="AT119" s="152"/>
      <c r="AU119" s="152"/>
      <c r="AV119" s="152"/>
      <c r="AW119" s="152"/>
      <c r="AX119" s="153"/>
      <c r="AY119" s="151"/>
      <c r="AZ119" s="152"/>
      <c r="BA119" s="154"/>
      <c r="BB119" s="334"/>
      <c r="BC119" s="335"/>
      <c r="BD119" s="347"/>
      <c r="BE119" s="348"/>
      <c r="BF119" s="349"/>
      <c r="BG119" s="350"/>
      <c r="BH119" s="350"/>
      <c r="BI119" s="350"/>
      <c r="BJ119" s="351"/>
    </row>
    <row r="120" spans="2:62" ht="20.25" customHeight="1" x14ac:dyDescent="0.2">
      <c r="B120" s="318"/>
      <c r="C120" s="358"/>
      <c r="D120" s="359"/>
      <c r="E120" s="160"/>
      <c r="F120" s="161">
        <f>C119</f>
        <v>0</v>
      </c>
      <c r="G120" s="160"/>
      <c r="H120" s="161">
        <f>I119</f>
        <v>0</v>
      </c>
      <c r="I120" s="360"/>
      <c r="J120" s="361"/>
      <c r="K120" s="362"/>
      <c r="L120" s="363"/>
      <c r="M120" s="363"/>
      <c r="N120" s="359"/>
      <c r="O120" s="331"/>
      <c r="P120" s="332"/>
      <c r="Q120" s="332"/>
      <c r="R120" s="332"/>
      <c r="S120" s="333"/>
      <c r="T120" s="155" t="s">
        <v>153</v>
      </c>
      <c r="U120" s="156"/>
      <c r="V120" s="157"/>
      <c r="W120" s="143" t="str">
        <f>IF(W119="","",VLOOKUP(W119,'別紙１-１　シフト記号表（従来型・ユニット型共通）'!$C$6:$L$47,10,FALSE))</f>
        <v/>
      </c>
      <c r="X120" s="144" t="str">
        <f>IF(X119="","",VLOOKUP(X119,'別紙１-１　シフト記号表（従来型・ユニット型共通）'!$C$6:$L$47,10,FALSE))</f>
        <v/>
      </c>
      <c r="Y120" s="144" t="str">
        <f>IF(Y119="","",VLOOKUP(Y119,'別紙１-１　シフト記号表（従来型・ユニット型共通）'!$C$6:$L$47,10,FALSE))</f>
        <v/>
      </c>
      <c r="Z120" s="144" t="str">
        <f>IF(Z119="","",VLOOKUP(Z119,'別紙１-１　シフト記号表（従来型・ユニット型共通）'!$C$6:$L$47,10,FALSE))</f>
        <v/>
      </c>
      <c r="AA120" s="144" t="str">
        <f>IF(AA119="","",VLOOKUP(AA119,'別紙１-１　シフト記号表（従来型・ユニット型共通）'!$C$6:$L$47,10,FALSE))</f>
        <v/>
      </c>
      <c r="AB120" s="144" t="str">
        <f>IF(AB119="","",VLOOKUP(AB119,'別紙１-１　シフト記号表（従来型・ユニット型共通）'!$C$6:$L$47,10,FALSE))</f>
        <v/>
      </c>
      <c r="AC120" s="145" t="str">
        <f>IF(AC119="","",VLOOKUP(AC119,'別紙１-１　シフト記号表（従来型・ユニット型共通）'!$C$6:$L$47,10,FALSE))</f>
        <v/>
      </c>
      <c r="AD120" s="143" t="str">
        <f>IF(AD119="","",VLOOKUP(AD119,'別紙１-１　シフト記号表（従来型・ユニット型共通）'!$C$6:$L$47,10,FALSE))</f>
        <v/>
      </c>
      <c r="AE120" s="144" t="str">
        <f>IF(AE119="","",VLOOKUP(AE119,'別紙１-１　シフト記号表（従来型・ユニット型共通）'!$C$6:$L$47,10,FALSE))</f>
        <v/>
      </c>
      <c r="AF120" s="144" t="str">
        <f>IF(AF119="","",VLOOKUP(AF119,'別紙１-１　シフト記号表（従来型・ユニット型共通）'!$C$6:$L$47,10,FALSE))</f>
        <v/>
      </c>
      <c r="AG120" s="144" t="str">
        <f>IF(AG119="","",VLOOKUP(AG119,'別紙１-１　シフト記号表（従来型・ユニット型共通）'!$C$6:$L$47,10,FALSE))</f>
        <v/>
      </c>
      <c r="AH120" s="144" t="str">
        <f>IF(AH119="","",VLOOKUP(AH119,'別紙１-１　シフト記号表（従来型・ユニット型共通）'!$C$6:$L$47,10,FALSE))</f>
        <v/>
      </c>
      <c r="AI120" s="144" t="str">
        <f>IF(AI119="","",VLOOKUP(AI119,'別紙１-１　シフト記号表（従来型・ユニット型共通）'!$C$6:$L$47,10,FALSE))</f>
        <v/>
      </c>
      <c r="AJ120" s="145" t="str">
        <f>IF(AJ119="","",VLOOKUP(AJ119,'別紙１-１　シフト記号表（従来型・ユニット型共通）'!$C$6:$L$47,10,FALSE))</f>
        <v/>
      </c>
      <c r="AK120" s="143" t="str">
        <f>IF(AK119="","",VLOOKUP(AK119,'別紙１-１　シフト記号表（従来型・ユニット型共通）'!$C$6:$L$47,10,FALSE))</f>
        <v/>
      </c>
      <c r="AL120" s="144" t="str">
        <f>IF(AL119="","",VLOOKUP(AL119,'別紙１-１　シフト記号表（従来型・ユニット型共通）'!$C$6:$L$47,10,FALSE))</f>
        <v/>
      </c>
      <c r="AM120" s="144" t="str">
        <f>IF(AM119="","",VLOOKUP(AM119,'別紙１-１　シフト記号表（従来型・ユニット型共通）'!$C$6:$L$47,10,FALSE))</f>
        <v/>
      </c>
      <c r="AN120" s="144" t="str">
        <f>IF(AN119="","",VLOOKUP(AN119,'別紙１-１　シフト記号表（従来型・ユニット型共通）'!$C$6:$L$47,10,FALSE))</f>
        <v/>
      </c>
      <c r="AO120" s="144" t="str">
        <f>IF(AO119="","",VLOOKUP(AO119,'別紙１-１　シフト記号表（従来型・ユニット型共通）'!$C$6:$L$47,10,FALSE))</f>
        <v/>
      </c>
      <c r="AP120" s="144" t="str">
        <f>IF(AP119="","",VLOOKUP(AP119,'別紙１-１　シフト記号表（従来型・ユニット型共通）'!$C$6:$L$47,10,FALSE))</f>
        <v/>
      </c>
      <c r="AQ120" s="145" t="str">
        <f>IF(AQ119="","",VLOOKUP(AQ119,'別紙１-１　シフト記号表（従来型・ユニット型共通）'!$C$6:$L$47,10,FALSE))</f>
        <v/>
      </c>
      <c r="AR120" s="143" t="str">
        <f>IF(AR119="","",VLOOKUP(AR119,'別紙１-１　シフト記号表（従来型・ユニット型共通）'!$C$6:$L$47,10,FALSE))</f>
        <v/>
      </c>
      <c r="AS120" s="144" t="str">
        <f>IF(AS119="","",VLOOKUP(AS119,'別紙１-１　シフト記号表（従来型・ユニット型共通）'!$C$6:$L$47,10,FALSE))</f>
        <v/>
      </c>
      <c r="AT120" s="144" t="str">
        <f>IF(AT119="","",VLOOKUP(AT119,'別紙１-１　シフト記号表（従来型・ユニット型共通）'!$C$6:$L$47,10,FALSE))</f>
        <v/>
      </c>
      <c r="AU120" s="144" t="str">
        <f>IF(AU119="","",VLOOKUP(AU119,'別紙１-１　シフト記号表（従来型・ユニット型共通）'!$C$6:$L$47,10,FALSE))</f>
        <v/>
      </c>
      <c r="AV120" s="144" t="str">
        <f>IF(AV119="","",VLOOKUP(AV119,'別紙１-１　シフト記号表（従来型・ユニット型共通）'!$C$6:$L$47,10,FALSE))</f>
        <v/>
      </c>
      <c r="AW120" s="144" t="str">
        <f>IF(AW119="","",VLOOKUP(AW119,'別紙１-１　シフト記号表（従来型・ユニット型共通）'!$C$6:$L$47,10,FALSE))</f>
        <v/>
      </c>
      <c r="AX120" s="145" t="str">
        <f>IF(AX119="","",VLOOKUP(AX119,'別紙１-１　シフト記号表（従来型・ユニット型共通）'!$C$6:$L$47,10,FALSE))</f>
        <v/>
      </c>
      <c r="AY120" s="143" t="str">
        <f>IF(AY119="","",VLOOKUP(AY119,'別紙１-１　シフト記号表（従来型・ユニット型共通）'!$C$6:$L$47,10,FALSE))</f>
        <v/>
      </c>
      <c r="AZ120" s="144" t="str">
        <f>IF(AZ119="","",VLOOKUP(AZ119,'別紙１-１　シフト記号表（従来型・ユニット型共通）'!$C$6:$L$47,10,FALSE))</f>
        <v/>
      </c>
      <c r="BA120" s="144" t="str">
        <f>IF(BA119="","",VLOOKUP(BA119,'別紙１-１　シフト記号表（従来型・ユニット型共通）'!$C$6:$L$47,10,FALSE))</f>
        <v/>
      </c>
      <c r="BB120" s="367">
        <f>IF($BE$3="４週",SUM(W120:AX120),IF($BE$3="暦月",SUM(W120:BA120),""))</f>
        <v>0</v>
      </c>
      <c r="BC120" s="368"/>
      <c r="BD120" s="369">
        <f>IF($BE$3="４週",BB120/4,IF($BE$3="暦月",(BB120/($BE$8/7)),""))</f>
        <v>0</v>
      </c>
      <c r="BE120" s="368"/>
      <c r="BF120" s="364"/>
      <c r="BG120" s="365"/>
      <c r="BH120" s="365"/>
      <c r="BI120" s="365"/>
      <c r="BJ120" s="366"/>
    </row>
    <row r="121" spans="2:62" ht="20.25" customHeight="1" x14ac:dyDescent="0.2">
      <c r="B121" s="317">
        <f>B119+1</f>
        <v>53</v>
      </c>
      <c r="C121" s="319"/>
      <c r="D121" s="320"/>
      <c r="E121" s="138"/>
      <c r="F121" s="139"/>
      <c r="G121" s="138"/>
      <c r="H121" s="139"/>
      <c r="I121" s="323"/>
      <c r="J121" s="324"/>
      <c r="K121" s="327"/>
      <c r="L121" s="328"/>
      <c r="M121" s="328"/>
      <c r="N121" s="320"/>
      <c r="O121" s="331"/>
      <c r="P121" s="332"/>
      <c r="Q121" s="332"/>
      <c r="R121" s="332"/>
      <c r="S121" s="333"/>
      <c r="T121" s="158" t="s">
        <v>150</v>
      </c>
      <c r="V121" s="159"/>
      <c r="W121" s="151"/>
      <c r="X121" s="152"/>
      <c r="Y121" s="152"/>
      <c r="Z121" s="152"/>
      <c r="AA121" s="152"/>
      <c r="AB121" s="152"/>
      <c r="AC121" s="153"/>
      <c r="AD121" s="151"/>
      <c r="AE121" s="152"/>
      <c r="AF121" s="152"/>
      <c r="AG121" s="152"/>
      <c r="AH121" s="152"/>
      <c r="AI121" s="152"/>
      <c r="AJ121" s="153"/>
      <c r="AK121" s="151"/>
      <c r="AL121" s="152"/>
      <c r="AM121" s="152"/>
      <c r="AN121" s="152"/>
      <c r="AO121" s="152"/>
      <c r="AP121" s="152"/>
      <c r="AQ121" s="153"/>
      <c r="AR121" s="151"/>
      <c r="AS121" s="152"/>
      <c r="AT121" s="152"/>
      <c r="AU121" s="152"/>
      <c r="AV121" s="152"/>
      <c r="AW121" s="152"/>
      <c r="AX121" s="153"/>
      <c r="AY121" s="151"/>
      <c r="AZ121" s="152"/>
      <c r="BA121" s="154"/>
      <c r="BB121" s="334"/>
      <c r="BC121" s="335"/>
      <c r="BD121" s="347"/>
      <c r="BE121" s="348"/>
      <c r="BF121" s="349"/>
      <c r="BG121" s="350"/>
      <c r="BH121" s="350"/>
      <c r="BI121" s="350"/>
      <c r="BJ121" s="351"/>
    </row>
    <row r="122" spans="2:62" ht="20.25" customHeight="1" x14ac:dyDescent="0.2">
      <c r="B122" s="318"/>
      <c r="C122" s="358"/>
      <c r="D122" s="359"/>
      <c r="E122" s="160"/>
      <c r="F122" s="161">
        <f>C121</f>
        <v>0</v>
      </c>
      <c r="G122" s="160"/>
      <c r="H122" s="161">
        <f>I121</f>
        <v>0</v>
      </c>
      <c r="I122" s="360"/>
      <c r="J122" s="361"/>
      <c r="K122" s="362"/>
      <c r="L122" s="363"/>
      <c r="M122" s="363"/>
      <c r="N122" s="359"/>
      <c r="O122" s="331"/>
      <c r="P122" s="332"/>
      <c r="Q122" s="332"/>
      <c r="R122" s="332"/>
      <c r="S122" s="333"/>
      <c r="T122" s="155" t="s">
        <v>153</v>
      </c>
      <c r="U122" s="156"/>
      <c r="V122" s="157"/>
      <c r="W122" s="143" t="str">
        <f>IF(W121="","",VLOOKUP(W121,'別紙１-１　シフト記号表（従来型・ユニット型共通）'!$C$6:$L$47,10,FALSE))</f>
        <v/>
      </c>
      <c r="X122" s="144" t="str">
        <f>IF(X121="","",VLOOKUP(X121,'別紙１-１　シフト記号表（従来型・ユニット型共通）'!$C$6:$L$47,10,FALSE))</f>
        <v/>
      </c>
      <c r="Y122" s="144" t="str">
        <f>IF(Y121="","",VLOOKUP(Y121,'別紙１-１　シフト記号表（従来型・ユニット型共通）'!$C$6:$L$47,10,FALSE))</f>
        <v/>
      </c>
      <c r="Z122" s="144" t="str">
        <f>IF(Z121="","",VLOOKUP(Z121,'別紙１-１　シフト記号表（従来型・ユニット型共通）'!$C$6:$L$47,10,FALSE))</f>
        <v/>
      </c>
      <c r="AA122" s="144" t="str">
        <f>IF(AA121="","",VLOOKUP(AA121,'別紙１-１　シフト記号表（従来型・ユニット型共通）'!$C$6:$L$47,10,FALSE))</f>
        <v/>
      </c>
      <c r="AB122" s="144" t="str">
        <f>IF(AB121="","",VLOOKUP(AB121,'別紙１-１　シフト記号表（従来型・ユニット型共通）'!$C$6:$L$47,10,FALSE))</f>
        <v/>
      </c>
      <c r="AC122" s="145" t="str">
        <f>IF(AC121="","",VLOOKUP(AC121,'別紙１-１　シフト記号表（従来型・ユニット型共通）'!$C$6:$L$47,10,FALSE))</f>
        <v/>
      </c>
      <c r="AD122" s="143" t="str">
        <f>IF(AD121="","",VLOOKUP(AD121,'別紙１-１　シフト記号表（従来型・ユニット型共通）'!$C$6:$L$47,10,FALSE))</f>
        <v/>
      </c>
      <c r="AE122" s="144" t="str">
        <f>IF(AE121="","",VLOOKUP(AE121,'別紙１-１　シフト記号表（従来型・ユニット型共通）'!$C$6:$L$47,10,FALSE))</f>
        <v/>
      </c>
      <c r="AF122" s="144" t="str">
        <f>IF(AF121="","",VLOOKUP(AF121,'別紙１-１　シフト記号表（従来型・ユニット型共通）'!$C$6:$L$47,10,FALSE))</f>
        <v/>
      </c>
      <c r="AG122" s="144" t="str">
        <f>IF(AG121="","",VLOOKUP(AG121,'別紙１-１　シフト記号表（従来型・ユニット型共通）'!$C$6:$L$47,10,FALSE))</f>
        <v/>
      </c>
      <c r="AH122" s="144" t="str">
        <f>IF(AH121="","",VLOOKUP(AH121,'別紙１-１　シフト記号表（従来型・ユニット型共通）'!$C$6:$L$47,10,FALSE))</f>
        <v/>
      </c>
      <c r="AI122" s="144" t="str">
        <f>IF(AI121="","",VLOOKUP(AI121,'別紙１-１　シフト記号表（従来型・ユニット型共通）'!$C$6:$L$47,10,FALSE))</f>
        <v/>
      </c>
      <c r="AJ122" s="145" t="str">
        <f>IF(AJ121="","",VLOOKUP(AJ121,'別紙１-１　シフト記号表（従来型・ユニット型共通）'!$C$6:$L$47,10,FALSE))</f>
        <v/>
      </c>
      <c r="AK122" s="143" t="str">
        <f>IF(AK121="","",VLOOKUP(AK121,'別紙１-１　シフト記号表（従来型・ユニット型共通）'!$C$6:$L$47,10,FALSE))</f>
        <v/>
      </c>
      <c r="AL122" s="144" t="str">
        <f>IF(AL121="","",VLOOKUP(AL121,'別紙１-１　シフト記号表（従来型・ユニット型共通）'!$C$6:$L$47,10,FALSE))</f>
        <v/>
      </c>
      <c r="AM122" s="144" t="str">
        <f>IF(AM121="","",VLOOKUP(AM121,'別紙１-１　シフト記号表（従来型・ユニット型共通）'!$C$6:$L$47,10,FALSE))</f>
        <v/>
      </c>
      <c r="AN122" s="144" t="str">
        <f>IF(AN121="","",VLOOKUP(AN121,'別紙１-１　シフト記号表（従来型・ユニット型共通）'!$C$6:$L$47,10,FALSE))</f>
        <v/>
      </c>
      <c r="AO122" s="144" t="str">
        <f>IF(AO121="","",VLOOKUP(AO121,'別紙１-１　シフト記号表（従来型・ユニット型共通）'!$C$6:$L$47,10,FALSE))</f>
        <v/>
      </c>
      <c r="AP122" s="144" t="str">
        <f>IF(AP121="","",VLOOKUP(AP121,'別紙１-１　シフト記号表（従来型・ユニット型共通）'!$C$6:$L$47,10,FALSE))</f>
        <v/>
      </c>
      <c r="AQ122" s="145" t="str">
        <f>IF(AQ121="","",VLOOKUP(AQ121,'別紙１-１　シフト記号表（従来型・ユニット型共通）'!$C$6:$L$47,10,FALSE))</f>
        <v/>
      </c>
      <c r="AR122" s="143" t="str">
        <f>IF(AR121="","",VLOOKUP(AR121,'別紙１-１　シフト記号表（従来型・ユニット型共通）'!$C$6:$L$47,10,FALSE))</f>
        <v/>
      </c>
      <c r="AS122" s="144" t="str">
        <f>IF(AS121="","",VLOOKUP(AS121,'別紙１-１　シフト記号表（従来型・ユニット型共通）'!$C$6:$L$47,10,FALSE))</f>
        <v/>
      </c>
      <c r="AT122" s="144" t="str">
        <f>IF(AT121="","",VLOOKUP(AT121,'別紙１-１　シフト記号表（従来型・ユニット型共通）'!$C$6:$L$47,10,FALSE))</f>
        <v/>
      </c>
      <c r="AU122" s="144" t="str">
        <f>IF(AU121="","",VLOOKUP(AU121,'別紙１-１　シフト記号表（従来型・ユニット型共通）'!$C$6:$L$47,10,FALSE))</f>
        <v/>
      </c>
      <c r="AV122" s="144" t="str">
        <f>IF(AV121="","",VLOOKUP(AV121,'別紙１-１　シフト記号表（従来型・ユニット型共通）'!$C$6:$L$47,10,FALSE))</f>
        <v/>
      </c>
      <c r="AW122" s="144" t="str">
        <f>IF(AW121="","",VLOOKUP(AW121,'別紙１-１　シフト記号表（従来型・ユニット型共通）'!$C$6:$L$47,10,FALSE))</f>
        <v/>
      </c>
      <c r="AX122" s="145" t="str">
        <f>IF(AX121="","",VLOOKUP(AX121,'別紙１-１　シフト記号表（従来型・ユニット型共通）'!$C$6:$L$47,10,FALSE))</f>
        <v/>
      </c>
      <c r="AY122" s="143" t="str">
        <f>IF(AY121="","",VLOOKUP(AY121,'別紙１-１　シフト記号表（従来型・ユニット型共通）'!$C$6:$L$47,10,FALSE))</f>
        <v/>
      </c>
      <c r="AZ122" s="144" t="str">
        <f>IF(AZ121="","",VLOOKUP(AZ121,'別紙１-１　シフト記号表（従来型・ユニット型共通）'!$C$6:$L$47,10,FALSE))</f>
        <v/>
      </c>
      <c r="BA122" s="144" t="str">
        <f>IF(BA121="","",VLOOKUP(BA121,'別紙１-１　シフト記号表（従来型・ユニット型共通）'!$C$6:$L$47,10,FALSE))</f>
        <v/>
      </c>
      <c r="BB122" s="367">
        <f>IF($BE$3="４週",SUM(W122:AX122),IF($BE$3="暦月",SUM(W122:BA122),""))</f>
        <v>0</v>
      </c>
      <c r="BC122" s="368"/>
      <c r="BD122" s="369">
        <f>IF($BE$3="４週",BB122/4,IF($BE$3="暦月",(BB122/($BE$8/7)),""))</f>
        <v>0</v>
      </c>
      <c r="BE122" s="368"/>
      <c r="BF122" s="364"/>
      <c r="BG122" s="365"/>
      <c r="BH122" s="365"/>
      <c r="BI122" s="365"/>
      <c r="BJ122" s="366"/>
    </row>
    <row r="123" spans="2:62" ht="20.25" customHeight="1" x14ac:dyDescent="0.2">
      <c r="B123" s="317">
        <f>B121+1</f>
        <v>54</v>
      </c>
      <c r="C123" s="319"/>
      <c r="D123" s="320"/>
      <c r="E123" s="138"/>
      <c r="F123" s="139"/>
      <c r="G123" s="138"/>
      <c r="H123" s="139"/>
      <c r="I123" s="323"/>
      <c r="J123" s="324"/>
      <c r="K123" s="327"/>
      <c r="L123" s="328"/>
      <c r="M123" s="328"/>
      <c r="N123" s="320"/>
      <c r="O123" s="331"/>
      <c r="P123" s="332"/>
      <c r="Q123" s="332"/>
      <c r="R123" s="332"/>
      <c r="S123" s="333"/>
      <c r="T123" s="158" t="s">
        <v>150</v>
      </c>
      <c r="V123" s="159"/>
      <c r="W123" s="151"/>
      <c r="X123" s="152"/>
      <c r="Y123" s="152"/>
      <c r="Z123" s="152"/>
      <c r="AA123" s="152"/>
      <c r="AB123" s="152"/>
      <c r="AC123" s="153"/>
      <c r="AD123" s="151"/>
      <c r="AE123" s="152"/>
      <c r="AF123" s="152"/>
      <c r="AG123" s="152"/>
      <c r="AH123" s="152"/>
      <c r="AI123" s="152"/>
      <c r="AJ123" s="153"/>
      <c r="AK123" s="151"/>
      <c r="AL123" s="152"/>
      <c r="AM123" s="152"/>
      <c r="AN123" s="152"/>
      <c r="AO123" s="152"/>
      <c r="AP123" s="152"/>
      <c r="AQ123" s="153"/>
      <c r="AR123" s="151"/>
      <c r="AS123" s="152"/>
      <c r="AT123" s="152"/>
      <c r="AU123" s="152"/>
      <c r="AV123" s="152"/>
      <c r="AW123" s="152"/>
      <c r="AX123" s="153"/>
      <c r="AY123" s="151"/>
      <c r="AZ123" s="152"/>
      <c r="BA123" s="154"/>
      <c r="BB123" s="334"/>
      <c r="BC123" s="335"/>
      <c r="BD123" s="347"/>
      <c r="BE123" s="348"/>
      <c r="BF123" s="349"/>
      <c r="BG123" s="350"/>
      <c r="BH123" s="350"/>
      <c r="BI123" s="350"/>
      <c r="BJ123" s="351"/>
    </row>
    <row r="124" spans="2:62" ht="20.25" customHeight="1" x14ac:dyDescent="0.2">
      <c r="B124" s="318"/>
      <c r="C124" s="358"/>
      <c r="D124" s="359"/>
      <c r="E124" s="160"/>
      <c r="F124" s="161">
        <f>C123</f>
        <v>0</v>
      </c>
      <c r="G124" s="160"/>
      <c r="H124" s="161">
        <f>I123</f>
        <v>0</v>
      </c>
      <c r="I124" s="360"/>
      <c r="J124" s="361"/>
      <c r="K124" s="362"/>
      <c r="L124" s="363"/>
      <c r="M124" s="363"/>
      <c r="N124" s="359"/>
      <c r="O124" s="331"/>
      <c r="P124" s="332"/>
      <c r="Q124" s="332"/>
      <c r="R124" s="332"/>
      <c r="S124" s="333"/>
      <c r="T124" s="155" t="s">
        <v>153</v>
      </c>
      <c r="U124" s="156"/>
      <c r="V124" s="157"/>
      <c r="W124" s="143" t="str">
        <f>IF(W123="","",VLOOKUP(W123,'別紙１-１　シフト記号表（従来型・ユニット型共通）'!$C$6:$L$47,10,FALSE))</f>
        <v/>
      </c>
      <c r="X124" s="144" t="str">
        <f>IF(X123="","",VLOOKUP(X123,'別紙１-１　シフト記号表（従来型・ユニット型共通）'!$C$6:$L$47,10,FALSE))</f>
        <v/>
      </c>
      <c r="Y124" s="144" t="str">
        <f>IF(Y123="","",VLOOKUP(Y123,'別紙１-１　シフト記号表（従来型・ユニット型共通）'!$C$6:$L$47,10,FALSE))</f>
        <v/>
      </c>
      <c r="Z124" s="144" t="str">
        <f>IF(Z123="","",VLOOKUP(Z123,'別紙１-１　シフト記号表（従来型・ユニット型共通）'!$C$6:$L$47,10,FALSE))</f>
        <v/>
      </c>
      <c r="AA124" s="144" t="str">
        <f>IF(AA123="","",VLOOKUP(AA123,'別紙１-１　シフト記号表（従来型・ユニット型共通）'!$C$6:$L$47,10,FALSE))</f>
        <v/>
      </c>
      <c r="AB124" s="144" t="str">
        <f>IF(AB123="","",VLOOKUP(AB123,'別紙１-１　シフト記号表（従来型・ユニット型共通）'!$C$6:$L$47,10,FALSE))</f>
        <v/>
      </c>
      <c r="AC124" s="145" t="str">
        <f>IF(AC123="","",VLOOKUP(AC123,'別紙１-１　シフト記号表（従来型・ユニット型共通）'!$C$6:$L$47,10,FALSE))</f>
        <v/>
      </c>
      <c r="AD124" s="143" t="str">
        <f>IF(AD123="","",VLOOKUP(AD123,'別紙１-１　シフト記号表（従来型・ユニット型共通）'!$C$6:$L$47,10,FALSE))</f>
        <v/>
      </c>
      <c r="AE124" s="144" t="str">
        <f>IF(AE123="","",VLOOKUP(AE123,'別紙１-１　シフト記号表（従来型・ユニット型共通）'!$C$6:$L$47,10,FALSE))</f>
        <v/>
      </c>
      <c r="AF124" s="144" t="str">
        <f>IF(AF123="","",VLOOKUP(AF123,'別紙１-１　シフト記号表（従来型・ユニット型共通）'!$C$6:$L$47,10,FALSE))</f>
        <v/>
      </c>
      <c r="AG124" s="144" t="str">
        <f>IF(AG123="","",VLOOKUP(AG123,'別紙１-１　シフト記号表（従来型・ユニット型共通）'!$C$6:$L$47,10,FALSE))</f>
        <v/>
      </c>
      <c r="AH124" s="144" t="str">
        <f>IF(AH123="","",VLOOKUP(AH123,'別紙１-１　シフト記号表（従来型・ユニット型共通）'!$C$6:$L$47,10,FALSE))</f>
        <v/>
      </c>
      <c r="AI124" s="144" t="str">
        <f>IF(AI123="","",VLOOKUP(AI123,'別紙１-１　シフト記号表（従来型・ユニット型共通）'!$C$6:$L$47,10,FALSE))</f>
        <v/>
      </c>
      <c r="AJ124" s="145" t="str">
        <f>IF(AJ123="","",VLOOKUP(AJ123,'別紙１-１　シフト記号表（従来型・ユニット型共通）'!$C$6:$L$47,10,FALSE))</f>
        <v/>
      </c>
      <c r="AK124" s="143" t="str">
        <f>IF(AK123="","",VLOOKUP(AK123,'別紙１-１　シフト記号表（従来型・ユニット型共通）'!$C$6:$L$47,10,FALSE))</f>
        <v/>
      </c>
      <c r="AL124" s="144" t="str">
        <f>IF(AL123="","",VLOOKUP(AL123,'別紙１-１　シフト記号表（従来型・ユニット型共通）'!$C$6:$L$47,10,FALSE))</f>
        <v/>
      </c>
      <c r="AM124" s="144" t="str">
        <f>IF(AM123="","",VLOOKUP(AM123,'別紙１-１　シフト記号表（従来型・ユニット型共通）'!$C$6:$L$47,10,FALSE))</f>
        <v/>
      </c>
      <c r="AN124" s="144" t="str">
        <f>IF(AN123="","",VLOOKUP(AN123,'別紙１-１　シフト記号表（従来型・ユニット型共通）'!$C$6:$L$47,10,FALSE))</f>
        <v/>
      </c>
      <c r="AO124" s="144" t="str">
        <f>IF(AO123="","",VLOOKUP(AO123,'別紙１-１　シフト記号表（従来型・ユニット型共通）'!$C$6:$L$47,10,FALSE))</f>
        <v/>
      </c>
      <c r="AP124" s="144" t="str">
        <f>IF(AP123="","",VLOOKUP(AP123,'別紙１-１　シフト記号表（従来型・ユニット型共通）'!$C$6:$L$47,10,FALSE))</f>
        <v/>
      </c>
      <c r="AQ124" s="145" t="str">
        <f>IF(AQ123="","",VLOOKUP(AQ123,'別紙１-１　シフト記号表（従来型・ユニット型共通）'!$C$6:$L$47,10,FALSE))</f>
        <v/>
      </c>
      <c r="AR124" s="143" t="str">
        <f>IF(AR123="","",VLOOKUP(AR123,'別紙１-１　シフト記号表（従来型・ユニット型共通）'!$C$6:$L$47,10,FALSE))</f>
        <v/>
      </c>
      <c r="AS124" s="144" t="str">
        <f>IF(AS123="","",VLOOKUP(AS123,'別紙１-１　シフト記号表（従来型・ユニット型共通）'!$C$6:$L$47,10,FALSE))</f>
        <v/>
      </c>
      <c r="AT124" s="144" t="str">
        <f>IF(AT123="","",VLOOKUP(AT123,'別紙１-１　シフト記号表（従来型・ユニット型共通）'!$C$6:$L$47,10,FALSE))</f>
        <v/>
      </c>
      <c r="AU124" s="144" t="str">
        <f>IF(AU123="","",VLOOKUP(AU123,'別紙１-１　シフト記号表（従来型・ユニット型共通）'!$C$6:$L$47,10,FALSE))</f>
        <v/>
      </c>
      <c r="AV124" s="144" t="str">
        <f>IF(AV123="","",VLOOKUP(AV123,'別紙１-１　シフト記号表（従来型・ユニット型共通）'!$C$6:$L$47,10,FALSE))</f>
        <v/>
      </c>
      <c r="AW124" s="144" t="str">
        <f>IF(AW123="","",VLOOKUP(AW123,'別紙１-１　シフト記号表（従来型・ユニット型共通）'!$C$6:$L$47,10,FALSE))</f>
        <v/>
      </c>
      <c r="AX124" s="145" t="str">
        <f>IF(AX123="","",VLOOKUP(AX123,'別紙１-１　シフト記号表（従来型・ユニット型共通）'!$C$6:$L$47,10,FALSE))</f>
        <v/>
      </c>
      <c r="AY124" s="143" t="str">
        <f>IF(AY123="","",VLOOKUP(AY123,'別紙１-１　シフト記号表（従来型・ユニット型共通）'!$C$6:$L$47,10,FALSE))</f>
        <v/>
      </c>
      <c r="AZ124" s="144" t="str">
        <f>IF(AZ123="","",VLOOKUP(AZ123,'別紙１-１　シフト記号表（従来型・ユニット型共通）'!$C$6:$L$47,10,FALSE))</f>
        <v/>
      </c>
      <c r="BA124" s="144" t="str">
        <f>IF(BA123="","",VLOOKUP(BA123,'別紙１-１　シフト記号表（従来型・ユニット型共通）'!$C$6:$L$47,10,FALSE))</f>
        <v/>
      </c>
      <c r="BB124" s="367">
        <f>IF($BE$3="４週",SUM(W124:AX124),IF($BE$3="暦月",SUM(W124:BA124),""))</f>
        <v>0</v>
      </c>
      <c r="BC124" s="368"/>
      <c r="BD124" s="369">
        <f>IF($BE$3="４週",BB124/4,IF($BE$3="暦月",(BB124/($BE$8/7)),""))</f>
        <v>0</v>
      </c>
      <c r="BE124" s="368"/>
      <c r="BF124" s="364"/>
      <c r="BG124" s="365"/>
      <c r="BH124" s="365"/>
      <c r="BI124" s="365"/>
      <c r="BJ124" s="366"/>
    </row>
    <row r="125" spans="2:62" ht="20.25" customHeight="1" x14ac:dyDescent="0.2">
      <c r="B125" s="317">
        <f>B123+1</f>
        <v>55</v>
      </c>
      <c r="C125" s="319"/>
      <c r="D125" s="320"/>
      <c r="E125" s="138"/>
      <c r="F125" s="139"/>
      <c r="G125" s="138"/>
      <c r="H125" s="139"/>
      <c r="I125" s="323"/>
      <c r="J125" s="324"/>
      <c r="K125" s="327"/>
      <c r="L125" s="328"/>
      <c r="M125" s="328"/>
      <c r="N125" s="320"/>
      <c r="O125" s="331"/>
      <c r="P125" s="332"/>
      <c r="Q125" s="332"/>
      <c r="R125" s="332"/>
      <c r="S125" s="333"/>
      <c r="T125" s="158" t="s">
        <v>150</v>
      </c>
      <c r="V125" s="159"/>
      <c r="W125" s="151"/>
      <c r="X125" s="152"/>
      <c r="Y125" s="152"/>
      <c r="Z125" s="152"/>
      <c r="AA125" s="152"/>
      <c r="AB125" s="152"/>
      <c r="AC125" s="153"/>
      <c r="AD125" s="151"/>
      <c r="AE125" s="152"/>
      <c r="AF125" s="152"/>
      <c r="AG125" s="152"/>
      <c r="AH125" s="152"/>
      <c r="AI125" s="152"/>
      <c r="AJ125" s="153"/>
      <c r="AK125" s="151"/>
      <c r="AL125" s="152"/>
      <c r="AM125" s="152"/>
      <c r="AN125" s="152"/>
      <c r="AO125" s="152"/>
      <c r="AP125" s="152"/>
      <c r="AQ125" s="153"/>
      <c r="AR125" s="151"/>
      <c r="AS125" s="152"/>
      <c r="AT125" s="152"/>
      <c r="AU125" s="152"/>
      <c r="AV125" s="152"/>
      <c r="AW125" s="152"/>
      <c r="AX125" s="153"/>
      <c r="AY125" s="151"/>
      <c r="AZ125" s="152"/>
      <c r="BA125" s="154"/>
      <c r="BB125" s="334"/>
      <c r="BC125" s="335"/>
      <c r="BD125" s="347"/>
      <c r="BE125" s="348"/>
      <c r="BF125" s="349"/>
      <c r="BG125" s="350"/>
      <c r="BH125" s="350"/>
      <c r="BI125" s="350"/>
      <c r="BJ125" s="351"/>
    </row>
    <row r="126" spans="2:62" ht="20.25" customHeight="1" x14ac:dyDescent="0.2">
      <c r="B126" s="318"/>
      <c r="C126" s="358"/>
      <c r="D126" s="359"/>
      <c r="E126" s="160"/>
      <c r="F126" s="161">
        <f>C125</f>
        <v>0</v>
      </c>
      <c r="G126" s="160"/>
      <c r="H126" s="161">
        <f>I125</f>
        <v>0</v>
      </c>
      <c r="I126" s="360"/>
      <c r="J126" s="361"/>
      <c r="K126" s="362"/>
      <c r="L126" s="363"/>
      <c r="M126" s="363"/>
      <c r="N126" s="359"/>
      <c r="O126" s="331"/>
      <c r="P126" s="332"/>
      <c r="Q126" s="332"/>
      <c r="R126" s="332"/>
      <c r="S126" s="333"/>
      <c r="T126" s="155" t="s">
        <v>153</v>
      </c>
      <c r="U126" s="156"/>
      <c r="V126" s="157"/>
      <c r="W126" s="143" t="str">
        <f>IF(W125="","",VLOOKUP(W125,'別紙１-１　シフト記号表（従来型・ユニット型共通）'!$C$6:$L$47,10,FALSE))</f>
        <v/>
      </c>
      <c r="X126" s="144" t="str">
        <f>IF(X125="","",VLOOKUP(X125,'別紙１-１　シフト記号表（従来型・ユニット型共通）'!$C$6:$L$47,10,FALSE))</f>
        <v/>
      </c>
      <c r="Y126" s="144" t="str">
        <f>IF(Y125="","",VLOOKUP(Y125,'別紙１-１　シフト記号表（従来型・ユニット型共通）'!$C$6:$L$47,10,FALSE))</f>
        <v/>
      </c>
      <c r="Z126" s="144" t="str">
        <f>IF(Z125="","",VLOOKUP(Z125,'別紙１-１　シフト記号表（従来型・ユニット型共通）'!$C$6:$L$47,10,FALSE))</f>
        <v/>
      </c>
      <c r="AA126" s="144" t="str">
        <f>IF(AA125="","",VLOOKUP(AA125,'別紙１-１　シフト記号表（従来型・ユニット型共通）'!$C$6:$L$47,10,FALSE))</f>
        <v/>
      </c>
      <c r="AB126" s="144" t="str">
        <f>IF(AB125="","",VLOOKUP(AB125,'別紙１-１　シフト記号表（従来型・ユニット型共通）'!$C$6:$L$47,10,FALSE))</f>
        <v/>
      </c>
      <c r="AC126" s="145" t="str">
        <f>IF(AC125="","",VLOOKUP(AC125,'別紙１-１　シフト記号表（従来型・ユニット型共通）'!$C$6:$L$47,10,FALSE))</f>
        <v/>
      </c>
      <c r="AD126" s="143" t="str">
        <f>IF(AD125="","",VLOOKUP(AD125,'別紙１-１　シフト記号表（従来型・ユニット型共通）'!$C$6:$L$47,10,FALSE))</f>
        <v/>
      </c>
      <c r="AE126" s="144" t="str">
        <f>IF(AE125="","",VLOOKUP(AE125,'別紙１-１　シフト記号表（従来型・ユニット型共通）'!$C$6:$L$47,10,FALSE))</f>
        <v/>
      </c>
      <c r="AF126" s="144" t="str">
        <f>IF(AF125="","",VLOOKUP(AF125,'別紙１-１　シフト記号表（従来型・ユニット型共通）'!$C$6:$L$47,10,FALSE))</f>
        <v/>
      </c>
      <c r="AG126" s="144" t="str">
        <f>IF(AG125="","",VLOOKUP(AG125,'別紙１-１　シフト記号表（従来型・ユニット型共通）'!$C$6:$L$47,10,FALSE))</f>
        <v/>
      </c>
      <c r="AH126" s="144" t="str">
        <f>IF(AH125="","",VLOOKUP(AH125,'別紙１-１　シフト記号表（従来型・ユニット型共通）'!$C$6:$L$47,10,FALSE))</f>
        <v/>
      </c>
      <c r="AI126" s="144" t="str">
        <f>IF(AI125="","",VLOOKUP(AI125,'別紙１-１　シフト記号表（従来型・ユニット型共通）'!$C$6:$L$47,10,FALSE))</f>
        <v/>
      </c>
      <c r="AJ126" s="145" t="str">
        <f>IF(AJ125="","",VLOOKUP(AJ125,'別紙１-１　シフト記号表（従来型・ユニット型共通）'!$C$6:$L$47,10,FALSE))</f>
        <v/>
      </c>
      <c r="AK126" s="143" t="str">
        <f>IF(AK125="","",VLOOKUP(AK125,'別紙１-１　シフト記号表（従来型・ユニット型共通）'!$C$6:$L$47,10,FALSE))</f>
        <v/>
      </c>
      <c r="AL126" s="144" t="str">
        <f>IF(AL125="","",VLOOKUP(AL125,'別紙１-１　シフト記号表（従来型・ユニット型共通）'!$C$6:$L$47,10,FALSE))</f>
        <v/>
      </c>
      <c r="AM126" s="144" t="str">
        <f>IF(AM125="","",VLOOKUP(AM125,'別紙１-１　シフト記号表（従来型・ユニット型共通）'!$C$6:$L$47,10,FALSE))</f>
        <v/>
      </c>
      <c r="AN126" s="144" t="str">
        <f>IF(AN125="","",VLOOKUP(AN125,'別紙１-１　シフト記号表（従来型・ユニット型共通）'!$C$6:$L$47,10,FALSE))</f>
        <v/>
      </c>
      <c r="AO126" s="144" t="str">
        <f>IF(AO125="","",VLOOKUP(AO125,'別紙１-１　シフト記号表（従来型・ユニット型共通）'!$C$6:$L$47,10,FALSE))</f>
        <v/>
      </c>
      <c r="AP126" s="144" t="str">
        <f>IF(AP125="","",VLOOKUP(AP125,'別紙１-１　シフト記号表（従来型・ユニット型共通）'!$C$6:$L$47,10,FALSE))</f>
        <v/>
      </c>
      <c r="AQ126" s="145" t="str">
        <f>IF(AQ125="","",VLOOKUP(AQ125,'別紙１-１　シフト記号表（従来型・ユニット型共通）'!$C$6:$L$47,10,FALSE))</f>
        <v/>
      </c>
      <c r="AR126" s="143" t="str">
        <f>IF(AR125="","",VLOOKUP(AR125,'別紙１-１　シフト記号表（従来型・ユニット型共通）'!$C$6:$L$47,10,FALSE))</f>
        <v/>
      </c>
      <c r="AS126" s="144" t="str">
        <f>IF(AS125="","",VLOOKUP(AS125,'別紙１-１　シフト記号表（従来型・ユニット型共通）'!$C$6:$L$47,10,FALSE))</f>
        <v/>
      </c>
      <c r="AT126" s="144" t="str">
        <f>IF(AT125="","",VLOOKUP(AT125,'別紙１-１　シフト記号表（従来型・ユニット型共通）'!$C$6:$L$47,10,FALSE))</f>
        <v/>
      </c>
      <c r="AU126" s="144" t="str">
        <f>IF(AU125="","",VLOOKUP(AU125,'別紙１-１　シフト記号表（従来型・ユニット型共通）'!$C$6:$L$47,10,FALSE))</f>
        <v/>
      </c>
      <c r="AV126" s="144" t="str">
        <f>IF(AV125="","",VLOOKUP(AV125,'別紙１-１　シフト記号表（従来型・ユニット型共通）'!$C$6:$L$47,10,FALSE))</f>
        <v/>
      </c>
      <c r="AW126" s="144" t="str">
        <f>IF(AW125="","",VLOOKUP(AW125,'別紙１-１　シフト記号表（従来型・ユニット型共通）'!$C$6:$L$47,10,FALSE))</f>
        <v/>
      </c>
      <c r="AX126" s="145" t="str">
        <f>IF(AX125="","",VLOOKUP(AX125,'別紙１-１　シフト記号表（従来型・ユニット型共通）'!$C$6:$L$47,10,FALSE))</f>
        <v/>
      </c>
      <c r="AY126" s="143" t="str">
        <f>IF(AY125="","",VLOOKUP(AY125,'別紙１-１　シフト記号表（従来型・ユニット型共通）'!$C$6:$L$47,10,FALSE))</f>
        <v/>
      </c>
      <c r="AZ126" s="144" t="str">
        <f>IF(AZ125="","",VLOOKUP(AZ125,'別紙１-１　シフト記号表（従来型・ユニット型共通）'!$C$6:$L$47,10,FALSE))</f>
        <v/>
      </c>
      <c r="BA126" s="144" t="str">
        <f>IF(BA125="","",VLOOKUP(BA125,'別紙１-１　シフト記号表（従来型・ユニット型共通）'!$C$6:$L$47,10,FALSE))</f>
        <v/>
      </c>
      <c r="BB126" s="367">
        <f>IF($BE$3="４週",SUM(W126:AX126),IF($BE$3="暦月",SUM(W126:BA126),""))</f>
        <v>0</v>
      </c>
      <c r="BC126" s="368"/>
      <c r="BD126" s="369">
        <f>IF($BE$3="４週",BB126/4,IF($BE$3="暦月",(BB126/($BE$8/7)),""))</f>
        <v>0</v>
      </c>
      <c r="BE126" s="368"/>
      <c r="BF126" s="364"/>
      <c r="BG126" s="365"/>
      <c r="BH126" s="365"/>
      <c r="BI126" s="365"/>
      <c r="BJ126" s="366"/>
    </row>
    <row r="127" spans="2:62" ht="20.25" customHeight="1" x14ac:dyDescent="0.2">
      <c r="B127" s="317">
        <f>B125+1</f>
        <v>56</v>
      </c>
      <c r="C127" s="319"/>
      <c r="D127" s="320"/>
      <c r="E127" s="138"/>
      <c r="F127" s="139"/>
      <c r="G127" s="138"/>
      <c r="H127" s="139"/>
      <c r="I127" s="323"/>
      <c r="J127" s="324"/>
      <c r="K127" s="327"/>
      <c r="L127" s="328"/>
      <c r="M127" s="328"/>
      <c r="N127" s="320"/>
      <c r="O127" s="331"/>
      <c r="P127" s="332"/>
      <c r="Q127" s="332"/>
      <c r="R127" s="332"/>
      <c r="S127" s="333"/>
      <c r="T127" s="158" t="s">
        <v>150</v>
      </c>
      <c r="V127" s="159"/>
      <c r="W127" s="151"/>
      <c r="X127" s="152"/>
      <c r="Y127" s="152"/>
      <c r="Z127" s="152"/>
      <c r="AA127" s="152"/>
      <c r="AB127" s="152"/>
      <c r="AC127" s="153"/>
      <c r="AD127" s="151"/>
      <c r="AE127" s="152"/>
      <c r="AF127" s="152"/>
      <c r="AG127" s="152"/>
      <c r="AH127" s="152"/>
      <c r="AI127" s="152"/>
      <c r="AJ127" s="153"/>
      <c r="AK127" s="151"/>
      <c r="AL127" s="152"/>
      <c r="AM127" s="152"/>
      <c r="AN127" s="152"/>
      <c r="AO127" s="152"/>
      <c r="AP127" s="152"/>
      <c r="AQ127" s="153"/>
      <c r="AR127" s="151"/>
      <c r="AS127" s="152"/>
      <c r="AT127" s="152"/>
      <c r="AU127" s="152"/>
      <c r="AV127" s="152"/>
      <c r="AW127" s="152"/>
      <c r="AX127" s="153"/>
      <c r="AY127" s="151"/>
      <c r="AZ127" s="152"/>
      <c r="BA127" s="154"/>
      <c r="BB127" s="334"/>
      <c r="BC127" s="335"/>
      <c r="BD127" s="347"/>
      <c r="BE127" s="348"/>
      <c r="BF127" s="349"/>
      <c r="BG127" s="350"/>
      <c r="BH127" s="350"/>
      <c r="BI127" s="350"/>
      <c r="BJ127" s="351"/>
    </row>
    <row r="128" spans="2:62" ht="20.25" customHeight="1" x14ac:dyDescent="0.2">
      <c r="B128" s="318"/>
      <c r="C128" s="358"/>
      <c r="D128" s="359"/>
      <c r="E128" s="160"/>
      <c r="F128" s="161">
        <f>C127</f>
        <v>0</v>
      </c>
      <c r="G128" s="160"/>
      <c r="H128" s="161">
        <f>I127</f>
        <v>0</v>
      </c>
      <c r="I128" s="360"/>
      <c r="J128" s="361"/>
      <c r="K128" s="362"/>
      <c r="L128" s="363"/>
      <c r="M128" s="363"/>
      <c r="N128" s="359"/>
      <c r="O128" s="331"/>
      <c r="P128" s="332"/>
      <c r="Q128" s="332"/>
      <c r="R128" s="332"/>
      <c r="S128" s="333"/>
      <c r="T128" s="155" t="s">
        <v>153</v>
      </c>
      <c r="U128" s="156"/>
      <c r="V128" s="157"/>
      <c r="W128" s="143" t="str">
        <f>IF(W127="","",VLOOKUP(W127,'別紙１-１　シフト記号表（従来型・ユニット型共通）'!$C$6:$L$47,10,FALSE))</f>
        <v/>
      </c>
      <c r="X128" s="144" t="str">
        <f>IF(X127="","",VLOOKUP(X127,'別紙１-１　シフト記号表（従来型・ユニット型共通）'!$C$6:$L$47,10,FALSE))</f>
        <v/>
      </c>
      <c r="Y128" s="144" t="str">
        <f>IF(Y127="","",VLOOKUP(Y127,'別紙１-１　シフト記号表（従来型・ユニット型共通）'!$C$6:$L$47,10,FALSE))</f>
        <v/>
      </c>
      <c r="Z128" s="144" t="str">
        <f>IF(Z127="","",VLOOKUP(Z127,'別紙１-１　シフト記号表（従来型・ユニット型共通）'!$C$6:$L$47,10,FALSE))</f>
        <v/>
      </c>
      <c r="AA128" s="144" t="str">
        <f>IF(AA127="","",VLOOKUP(AA127,'別紙１-１　シフト記号表（従来型・ユニット型共通）'!$C$6:$L$47,10,FALSE))</f>
        <v/>
      </c>
      <c r="AB128" s="144" t="str">
        <f>IF(AB127="","",VLOOKUP(AB127,'別紙１-１　シフト記号表（従来型・ユニット型共通）'!$C$6:$L$47,10,FALSE))</f>
        <v/>
      </c>
      <c r="AC128" s="145" t="str">
        <f>IF(AC127="","",VLOOKUP(AC127,'別紙１-１　シフト記号表（従来型・ユニット型共通）'!$C$6:$L$47,10,FALSE))</f>
        <v/>
      </c>
      <c r="AD128" s="143" t="str">
        <f>IF(AD127="","",VLOOKUP(AD127,'別紙１-１　シフト記号表（従来型・ユニット型共通）'!$C$6:$L$47,10,FALSE))</f>
        <v/>
      </c>
      <c r="AE128" s="144" t="str">
        <f>IF(AE127="","",VLOOKUP(AE127,'別紙１-１　シフト記号表（従来型・ユニット型共通）'!$C$6:$L$47,10,FALSE))</f>
        <v/>
      </c>
      <c r="AF128" s="144" t="str">
        <f>IF(AF127="","",VLOOKUP(AF127,'別紙１-１　シフト記号表（従来型・ユニット型共通）'!$C$6:$L$47,10,FALSE))</f>
        <v/>
      </c>
      <c r="AG128" s="144" t="str">
        <f>IF(AG127="","",VLOOKUP(AG127,'別紙１-１　シフト記号表（従来型・ユニット型共通）'!$C$6:$L$47,10,FALSE))</f>
        <v/>
      </c>
      <c r="AH128" s="144" t="str">
        <f>IF(AH127="","",VLOOKUP(AH127,'別紙１-１　シフト記号表（従来型・ユニット型共通）'!$C$6:$L$47,10,FALSE))</f>
        <v/>
      </c>
      <c r="AI128" s="144" t="str">
        <f>IF(AI127="","",VLOOKUP(AI127,'別紙１-１　シフト記号表（従来型・ユニット型共通）'!$C$6:$L$47,10,FALSE))</f>
        <v/>
      </c>
      <c r="AJ128" s="145" t="str">
        <f>IF(AJ127="","",VLOOKUP(AJ127,'別紙１-１　シフト記号表（従来型・ユニット型共通）'!$C$6:$L$47,10,FALSE))</f>
        <v/>
      </c>
      <c r="AK128" s="143" t="str">
        <f>IF(AK127="","",VLOOKUP(AK127,'別紙１-１　シフト記号表（従来型・ユニット型共通）'!$C$6:$L$47,10,FALSE))</f>
        <v/>
      </c>
      <c r="AL128" s="144" t="str">
        <f>IF(AL127="","",VLOOKUP(AL127,'別紙１-１　シフト記号表（従来型・ユニット型共通）'!$C$6:$L$47,10,FALSE))</f>
        <v/>
      </c>
      <c r="AM128" s="144" t="str">
        <f>IF(AM127="","",VLOOKUP(AM127,'別紙１-１　シフト記号表（従来型・ユニット型共通）'!$C$6:$L$47,10,FALSE))</f>
        <v/>
      </c>
      <c r="AN128" s="144" t="str">
        <f>IF(AN127="","",VLOOKUP(AN127,'別紙１-１　シフト記号表（従来型・ユニット型共通）'!$C$6:$L$47,10,FALSE))</f>
        <v/>
      </c>
      <c r="AO128" s="144" t="str">
        <f>IF(AO127="","",VLOOKUP(AO127,'別紙１-１　シフト記号表（従来型・ユニット型共通）'!$C$6:$L$47,10,FALSE))</f>
        <v/>
      </c>
      <c r="AP128" s="144" t="str">
        <f>IF(AP127="","",VLOOKUP(AP127,'別紙１-１　シフト記号表（従来型・ユニット型共通）'!$C$6:$L$47,10,FALSE))</f>
        <v/>
      </c>
      <c r="AQ128" s="145" t="str">
        <f>IF(AQ127="","",VLOOKUP(AQ127,'別紙１-１　シフト記号表（従来型・ユニット型共通）'!$C$6:$L$47,10,FALSE))</f>
        <v/>
      </c>
      <c r="AR128" s="143" t="str">
        <f>IF(AR127="","",VLOOKUP(AR127,'別紙１-１　シフト記号表（従来型・ユニット型共通）'!$C$6:$L$47,10,FALSE))</f>
        <v/>
      </c>
      <c r="AS128" s="144" t="str">
        <f>IF(AS127="","",VLOOKUP(AS127,'別紙１-１　シフト記号表（従来型・ユニット型共通）'!$C$6:$L$47,10,FALSE))</f>
        <v/>
      </c>
      <c r="AT128" s="144" t="str">
        <f>IF(AT127="","",VLOOKUP(AT127,'別紙１-１　シフト記号表（従来型・ユニット型共通）'!$C$6:$L$47,10,FALSE))</f>
        <v/>
      </c>
      <c r="AU128" s="144" t="str">
        <f>IF(AU127="","",VLOOKUP(AU127,'別紙１-１　シフト記号表（従来型・ユニット型共通）'!$C$6:$L$47,10,FALSE))</f>
        <v/>
      </c>
      <c r="AV128" s="144" t="str">
        <f>IF(AV127="","",VLOOKUP(AV127,'別紙１-１　シフト記号表（従来型・ユニット型共通）'!$C$6:$L$47,10,FALSE))</f>
        <v/>
      </c>
      <c r="AW128" s="144" t="str">
        <f>IF(AW127="","",VLOOKUP(AW127,'別紙１-１　シフト記号表（従来型・ユニット型共通）'!$C$6:$L$47,10,FALSE))</f>
        <v/>
      </c>
      <c r="AX128" s="145" t="str">
        <f>IF(AX127="","",VLOOKUP(AX127,'別紙１-１　シフト記号表（従来型・ユニット型共通）'!$C$6:$L$47,10,FALSE))</f>
        <v/>
      </c>
      <c r="AY128" s="143" t="str">
        <f>IF(AY127="","",VLOOKUP(AY127,'別紙１-１　シフト記号表（従来型・ユニット型共通）'!$C$6:$L$47,10,FALSE))</f>
        <v/>
      </c>
      <c r="AZ128" s="144" t="str">
        <f>IF(AZ127="","",VLOOKUP(AZ127,'別紙１-１　シフト記号表（従来型・ユニット型共通）'!$C$6:$L$47,10,FALSE))</f>
        <v/>
      </c>
      <c r="BA128" s="144" t="str">
        <f>IF(BA127="","",VLOOKUP(BA127,'別紙１-１　シフト記号表（従来型・ユニット型共通）'!$C$6:$L$47,10,FALSE))</f>
        <v/>
      </c>
      <c r="BB128" s="367">
        <f>IF($BE$3="４週",SUM(W128:AX128),IF($BE$3="暦月",SUM(W128:BA128),""))</f>
        <v>0</v>
      </c>
      <c r="BC128" s="368"/>
      <c r="BD128" s="369">
        <f>IF($BE$3="４週",BB128/4,IF($BE$3="暦月",(BB128/($BE$8/7)),""))</f>
        <v>0</v>
      </c>
      <c r="BE128" s="368"/>
      <c r="BF128" s="364"/>
      <c r="BG128" s="365"/>
      <c r="BH128" s="365"/>
      <c r="BI128" s="365"/>
      <c r="BJ128" s="366"/>
    </row>
    <row r="129" spans="2:62" ht="20.25" customHeight="1" x14ac:dyDescent="0.2">
      <c r="B129" s="317">
        <f>B127+1</f>
        <v>57</v>
      </c>
      <c r="C129" s="319"/>
      <c r="D129" s="320"/>
      <c r="E129" s="138"/>
      <c r="F129" s="139"/>
      <c r="G129" s="138"/>
      <c r="H129" s="139"/>
      <c r="I129" s="323"/>
      <c r="J129" s="324"/>
      <c r="K129" s="327"/>
      <c r="L129" s="328"/>
      <c r="M129" s="328"/>
      <c r="N129" s="320"/>
      <c r="O129" s="331"/>
      <c r="P129" s="332"/>
      <c r="Q129" s="332"/>
      <c r="R129" s="332"/>
      <c r="S129" s="333"/>
      <c r="T129" s="158" t="s">
        <v>150</v>
      </c>
      <c r="V129" s="159"/>
      <c r="W129" s="151"/>
      <c r="X129" s="152"/>
      <c r="Y129" s="152"/>
      <c r="Z129" s="152"/>
      <c r="AA129" s="152"/>
      <c r="AB129" s="152"/>
      <c r="AC129" s="153"/>
      <c r="AD129" s="151"/>
      <c r="AE129" s="152"/>
      <c r="AF129" s="152"/>
      <c r="AG129" s="152"/>
      <c r="AH129" s="152"/>
      <c r="AI129" s="152"/>
      <c r="AJ129" s="153"/>
      <c r="AK129" s="151"/>
      <c r="AL129" s="152"/>
      <c r="AM129" s="152"/>
      <c r="AN129" s="152"/>
      <c r="AO129" s="152"/>
      <c r="AP129" s="152"/>
      <c r="AQ129" s="153"/>
      <c r="AR129" s="151"/>
      <c r="AS129" s="152"/>
      <c r="AT129" s="152"/>
      <c r="AU129" s="152"/>
      <c r="AV129" s="152"/>
      <c r="AW129" s="152"/>
      <c r="AX129" s="153"/>
      <c r="AY129" s="151"/>
      <c r="AZ129" s="152"/>
      <c r="BA129" s="154"/>
      <c r="BB129" s="334"/>
      <c r="BC129" s="335"/>
      <c r="BD129" s="347"/>
      <c r="BE129" s="348"/>
      <c r="BF129" s="349"/>
      <c r="BG129" s="350"/>
      <c r="BH129" s="350"/>
      <c r="BI129" s="350"/>
      <c r="BJ129" s="351"/>
    </row>
    <row r="130" spans="2:62" ht="20.25" customHeight="1" x14ac:dyDescent="0.2">
      <c r="B130" s="318"/>
      <c r="C130" s="358"/>
      <c r="D130" s="359"/>
      <c r="E130" s="160"/>
      <c r="F130" s="161">
        <f>C129</f>
        <v>0</v>
      </c>
      <c r="G130" s="160"/>
      <c r="H130" s="161">
        <f>I129</f>
        <v>0</v>
      </c>
      <c r="I130" s="360"/>
      <c r="J130" s="361"/>
      <c r="K130" s="362"/>
      <c r="L130" s="363"/>
      <c r="M130" s="363"/>
      <c r="N130" s="359"/>
      <c r="O130" s="331"/>
      <c r="P130" s="332"/>
      <c r="Q130" s="332"/>
      <c r="R130" s="332"/>
      <c r="S130" s="333"/>
      <c r="T130" s="155" t="s">
        <v>153</v>
      </c>
      <c r="U130" s="156"/>
      <c r="V130" s="157"/>
      <c r="W130" s="143" t="str">
        <f>IF(W129="","",VLOOKUP(W129,'別紙１-１　シフト記号表（従来型・ユニット型共通）'!$C$6:$L$47,10,FALSE))</f>
        <v/>
      </c>
      <c r="X130" s="144" t="str">
        <f>IF(X129="","",VLOOKUP(X129,'別紙１-１　シフト記号表（従来型・ユニット型共通）'!$C$6:$L$47,10,FALSE))</f>
        <v/>
      </c>
      <c r="Y130" s="144" t="str">
        <f>IF(Y129="","",VLOOKUP(Y129,'別紙１-１　シフト記号表（従来型・ユニット型共通）'!$C$6:$L$47,10,FALSE))</f>
        <v/>
      </c>
      <c r="Z130" s="144" t="str">
        <f>IF(Z129="","",VLOOKUP(Z129,'別紙１-１　シフト記号表（従来型・ユニット型共通）'!$C$6:$L$47,10,FALSE))</f>
        <v/>
      </c>
      <c r="AA130" s="144" t="str">
        <f>IF(AA129="","",VLOOKUP(AA129,'別紙１-１　シフト記号表（従来型・ユニット型共通）'!$C$6:$L$47,10,FALSE))</f>
        <v/>
      </c>
      <c r="AB130" s="144" t="str">
        <f>IF(AB129="","",VLOOKUP(AB129,'別紙１-１　シフト記号表（従来型・ユニット型共通）'!$C$6:$L$47,10,FALSE))</f>
        <v/>
      </c>
      <c r="AC130" s="145" t="str">
        <f>IF(AC129="","",VLOOKUP(AC129,'別紙１-１　シフト記号表（従来型・ユニット型共通）'!$C$6:$L$47,10,FALSE))</f>
        <v/>
      </c>
      <c r="AD130" s="143" t="str">
        <f>IF(AD129="","",VLOOKUP(AD129,'別紙１-１　シフト記号表（従来型・ユニット型共通）'!$C$6:$L$47,10,FALSE))</f>
        <v/>
      </c>
      <c r="AE130" s="144" t="str">
        <f>IF(AE129="","",VLOOKUP(AE129,'別紙１-１　シフト記号表（従来型・ユニット型共通）'!$C$6:$L$47,10,FALSE))</f>
        <v/>
      </c>
      <c r="AF130" s="144" t="str">
        <f>IF(AF129="","",VLOOKUP(AF129,'別紙１-１　シフト記号表（従来型・ユニット型共通）'!$C$6:$L$47,10,FALSE))</f>
        <v/>
      </c>
      <c r="AG130" s="144" t="str">
        <f>IF(AG129="","",VLOOKUP(AG129,'別紙１-１　シフト記号表（従来型・ユニット型共通）'!$C$6:$L$47,10,FALSE))</f>
        <v/>
      </c>
      <c r="AH130" s="144" t="str">
        <f>IF(AH129="","",VLOOKUP(AH129,'別紙１-１　シフト記号表（従来型・ユニット型共通）'!$C$6:$L$47,10,FALSE))</f>
        <v/>
      </c>
      <c r="AI130" s="144" t="str">
        <f>IF(AI129="","",VLOOKUP(AI129,'別紙１-１　シフト記号表（従来型・ユニット型共通）'!$C$6:$L$47,10,FALSE))</f>
        <v/>
      </c>
      <c r="AJ130" s="145" t="str">
        <f>IF(AJ129="","",VLOOKUP(AJ129,'別紙１-１　シフト記号表（従来型・ユニット型共通）'!$C$6:$L$47,10,FALSE))</f>
        <v/>
      </c>
      <c r="AK130" s="143" t="str">
        <f>IF(AK129="","",VLOOKUP(AK129,'別紙１-１　シフト記号表（従来型・ユニット型共通）'!$C$6:$L$47,10,FALSE))</f>
        <v/>
      </c>
      <c r="AL130" s="144" t="str">
        <f>IF(AL129="","",VLOOKUP(AL129,'別紙１-１　シフト記号表（従来型・ユニット型共通）'!$C$6:$L$47,10,FALSE))</f>
        <v/>
      </c>
      <c r="AM130" s="144" t="str">
        <f>IF(AM129="","",VLOOKUP(AM129,'別紙１-１　シフト記号表（従来型・ユニット型共通）'!$C$6:$L$47,10,FALSE))</f>
        <v/>
      </c>
      <c r="AN130" s="144" t="str">
        <f>IF(AN129="","",VLOOKUP(AN129,'別紙１-１　シフト記号表（従来型・ユニット型共通）'!$C$6:$L$47,10,FALSE))</f>
        <v/>
      </c>
      <c r="AO130" s="144" t="str">
        <f>IF(AO129="","",VLOOKUP(AO129,'別紙１-１　シフト記号表（従来型・ユニット型共通）'!$C$6:$L$47,10,FALSE))</f>
        <v/>
      </c>
      <c r="AP130" s="144" t="str">
        <f>IF(AP129="","",VLOOKUP(AP129,'別紙１-１　シフト記号表（従来型・ユニット型共通）'!$C$6:$L$47,10,FALSE))</f>
        <v/>
      </c>
      <c r="AQ130" s="145" t="str">
        <f>IF(AQ129="","",VLOOKUP(AQ129,'別紙１-１　シフト記号表（従来型・ユニット型共通）'!$C$6:$L$47,10,FALSE))</f>
        <v/>
      </c>
      <c r="AR130" s="143" t="str">
        <f>IF(AR129="","",VLOOKUP(AR129,'別紙１-１　シフト記号表（従来型・ユニット型共通）'!$C$6:$L$47,10,FALSE))</f>
        <v/>
      </c>
      <c r="AS130" s="144" t="str">
        <f>IF(AS129="","",VLOOKUP(AS129,'別紙１-１　シフト記号表（従来型・ユニット型共通）'!$C$6:$L$47,10,FALSE))</f>
        <v/>
      </c>
      <c r="AT130" s="144" t="str">
        <f>IF(AT129="","",VLOOKUP(AT129,'別紙１-１　シフト記号表（従来型・ユニット型共通）'!$C$6:$L$47,10,FALSE))</f>
        <v/>
      </c>
      <c r="AU130" s="144" t="str">
        <f>IF(AU129="","",VLOOKUP(AU129,'別紙１-１　シフト記号表（従来型・ユニット型共通）'!$C$6:$L$47,10,FALSE))</f>
        <v/>
      </c>
      <c r="AV130" s="144" t="str">
        <f>IF(AV129="","",VLOOKUP(AV129,'別紙１-１　シフト記号表（従来型・ユニット型共通）'!$C$6:$L$47,10,FALSE))</f>
        <v/>
      </c>
      <c r="AW130" s="144" t="str">
        <f>IF(AW129="","",VLOOKUP(AW129,'別紙１-１　シフト記号表（従来型・ユニット型共通）'!$C$6:$L$47,10,FALSE))</f>
        <v/>
      </c>
      <c r="AX130" s="145" t="str">
        <f>IF(AX129="","",VLOOKUP(AX129,'別紙１-１　シフト記号表（従来型・ユニット型共通）'!$C$6:$L$47,10,FALSE))</f>
        <v/>
      </c>
      <c r="AY130" s="143" t="str">
        <f>IF(AY129="","",VLOOKUP(AY129,'別紙１-１　シフト記号表（従来型・ユニット型共通）'!$C$6:$L$47,10,FALSE))</f>
        <v/>
      </c>
      <c r="AZ130" s="144" t="str">
        <f>IF(AZ129="","",VLOOKUP(AZ129,'別紙１-１　シフト記号表（従来型・ユニット型共通）'!$C$6:$L$47,10,FALSE))</f>
        <v/>
      </c>
      <c r="BA130" s="144" t="str">
        <f>IF(BA129="","",VLOOKUP(BA129,'別紙１-１　シフト記号表（従来型・ユニット型共通）'!$C$6:$L$47,10,FALSE))</f>
        <v/>
      </c>
      <c r="BB130" s="367">
        <f>IF($BE$3="４週",SUM(W130:AX130),IF($BE$3="暦月",SUM(W130:BA130),""))</f>
        <v>0</v>
      </c>
      <c r="BC130" s="368"/>
      <c r="BD130" s="369">
        <f>IF($BE$3="４週",BB130/4,IF($BE$3="暦月",(BB130/($BE$8/7)),""))</f>
        <v>0</v>
      </c>
      <c r="BE130" s="368"/>
      <c r="BF130" s="364"/>
      <c r="BG130" s="365"/>
      <c r="BH130" s="365"/>
      <c r="BI130" s="365"/>
      <c r="BJ130" s="366"/>
    </row>
    <row r="131" spans="2:62" ht="20.25" customHeight="1" x14ac:dyDescent="0.2">
      <c r="B131" s="317">
        <f>B129+1</f>
        <v>58</v>
      </c>
      <c r="C131" s="319"/>
      <c r="D131" s="320"/>
      <c r="E131" s="138"/>
      <c r="F131" s="139"/>
      <c r="G131" s="138"/>
      <c r="H131" s="139"/>
      <c r="I131" s="323"/>
      <c r="J131" s="324"/>
      <c r="K131" s="327"/>
      <c r="L131" s="328"/>
      <c r="M131" s="328"/>
      <c r="N131" s="320"/>
      <c r="O131" s="331"/>
      <c r="P131" s="332"/>
      <c r="Q131" s="332"/>
      <c r="R131" s="332"/>
      <c r="S131" s="333"/>
      <c r="T131" s="158" t="s">
        <v>150</v>
      </c>
      <c r="V131" s="159"/>
      <c r="W131" s="151"/>
      <c r="X131" s="152"/>
      <c r="Y131" s="152"/>
      <c r="Z131" s="152"/>
      <c r="AA131" s="152"/>
      <c r="AB131" s="152"/>
      <c r="AC131" s="153"/>
      <c r="AD131" s="151"/>
      <c r="AE131" s="152"/>
      <c r="AF131" s="152"/>
      <c r="AG131" s="152"/>
      <c r="AH131" s="152"/>
      <c r="AI131" s="152"/>
      <c r="AJ131" s="153"/>
      <c r="AK131" s="151"/>
      <c r="AL131" s="152"/>
      <c r="AM131" s="152"/>
      <c r="AN131" s="152"/>
      <c r="AO131" s="152"/>
      <c r="AP131" s="152"/>
      <c r="AQ131" s="153"/>
      <c r="AR131" s="151"/>
      <c r="AS131" s="152"/>
      <c r="AT131" s="152"/>
      <c r="AU131" s="152"/>
      <c r="AV131" s="152"/>
      <c r="AW131" s="152"/>
      <c r="AX131" s="153"/>
      <c r="AY131" s="151"/>
      <c r="AZ131" s="152"/>
      <c r="BA131" s="154"/>
      <c r="BB131" s="334"/>
      <c r="BC131" s="335"/>
      <c r="BD131" s="347"/>
      <c r="BE131" s="348"/>
      <c r="BF131" s="349"/>
      <c r="BG131" s="350"/>
      <c r="BH131" s="350"/>
      <c r="BI131" s="350"/>
      <c r="BJ131" s="351"/>
    </row>
    <row r="132" spans="2:62" ht="20.25" customHeight="1" x14ac:dyDescent="0.2">
      <c r="B132" s="318"/>
      <c r="C132" s="358"/>
      <c r="D132" s="359"/>
      <c r="E132" s="160"/>
      <c r="F132" s="161">
        <f>C131</f>
        <v>0</v>
      </c>
      <c r="G132" s="160"/>
      <c r="H132" s="161">
        <f>I131</f>
        <v>0</v>
      </c>
      <c r="I132" s="360"/>
      <c r="J132" s="361"/>
      <c r="K132" s="362"/>
      <c r="L132" s="363"/>
      <c r="M132" s="363"/>
      <c r="N132" s="359"/>
      <c r="O132" s="331"/>
      <c r="P132" s="332"/>
      <c r="Q132" s="332"/>
      <c r="R132" s="332"/>
      <c r="S132" s="333"/>
      <c r="T132" s="155" t="s">
        <v>153</v>
      </c>
      <c r="U132" s="156"/>
      <c r="V132" s="157"/>
      <c r="W132" s="143" t="str">
        <f>IF(W131="","",VLOOKUP(W131,'別紙１-１　シフト記号表（従来型・ユニット型共通）'!$C$6:$L$47,10,FALSE))</f>
        <v/>
      </c>
      <c r="X132" s="144" t="str">
        <f>IF(X131="","",VLOOKUP(X131,'別紙１-１　シフト記号表（従来型・ユニット型共通）'!$C$6:$L$47,10,FALSE))</f>
        <v/>
      </c>
      <c r="Y132" s="144" t="str">
        <f>IF(Y131="","",VLOOKUP(Y131,'別紙１-１　シフト記号表（従来型・ユニット型共通）'!$C$6:$L$47,10,FALSE))</f>
        <v/>
      </c>
      <c r="Z132" s="144" t="str">
        <f>IF(Z131="","",VLOOKUP(Z131,'別紙１-１　シフト記号表（従来型・ユニット型共通）'!$C$6:$L$47,10,FALSE))</f>
        <v/>
      </c>
      <c r="AA132" s="144" t="str">
        <f>IF(AA131="","",VLOOKUP(AA131,'別紙１-１　シフト記号表（従来型・ユニット型共通）'!$C$6:$L$47,10,FALSE))</f>
        <v/>
      </c>
      <c r="AB132" s="144" t="str">
        <f>IF(AB131="","",VLOOKUP(AB131,'別紙１-１　シフト記号表（従来型・ユニット型共通）'!$C$6:$L$47,10,FALSE))</f>
        <v/>
      </c>
      <c r="AC132" s="145" t="str">
        <f>IF(AC131="","",VLOOKUP(AC131,'別紙１-１　シフト記号表（従来型・ユニット型共通）'!$C$6:$L$47,10,FALSE))</f>
        <v/>
      </c>
      <c r="AD132" s="143" t="str">
        <f>IF(AD131="","",VLOOKUP(AD131,'別紙１-１　シフト記号表（従来型・ユニット型共通）'!$C$6:$L$47,10,FALSE))</f>
        <v/>
      </c>
      <c r="AE132" s="144" t="str">
        <f>IF(AE131="","",VLOOKUP(AE131,'別紙１-１　シフト記号表（従来型・ユニット型共通）'!$C$6:$L$47,10,FALSE))</f>
        <v/>
      </c>
      <c r="AF132" s="144" t="str">
        <f>IF(AF131="","",VLOOKUP(AF131,'別紙１-１　シフト記号表（従来型・ユニット型共通）'!$C$6:$L$47,10,FALSE))</f>
        <v/>
      </c>
      <c r="AG132" s="144" t="str">
        <f>IF(AG131="","",VLOOKUP(AG131,'別紙１-１　シフト記号表（従来型・ユニット型共通）'!$C$6:$L$47,10,FALSE))</f>
        <v/>
      </c>
      <c r="AH132" s="144" t="str">
        <f>IF(AH131="","",VLOOKUP(AH131,'別紙１-１　シフト記号表（従来型・ユニット型共通）'!$C$6:$L$47,10,FALSE))</f>
        <v/>
      </c>
      <c r="AI132" s="144" t="str">
        <f>IF(AI131="","",VLOOKUP(AI131,'別紙１-１　シフト記号表（従来型・ユニット型共通）'!$C$6:$L$47,10,FALSE))</f>
        <v/>
      </c>
      <c r="AJ132" s="145" t="str">
        <f>IF(AJ131="","",VLOOKUP(AJ131,'別紙１-１　シフト記号表（従来型・ユニット型共通）'!$C$6:$L$47,10,FALSE))</f>
        <v/>
      </c>
      <c r="AK132" s="143" t="str">
        <f>IF(AK131="","",VLOOKUP(AK131,'別紙１-１　シフト記号表（従来型・ユニット型共通）'!$C$6:$L$47,10,FALSE))</f>
        <v/>
      </c>
      <c r="AL132" s="144" t="str">
        <f>IF(AL131="","",VLOOKUP(AL131,'別紙１-１　シフト記号表（従来型・ユニット型共通）'!$C$6:$L$47,10,FALSE))</f>
        <v/>
      </c>
      <c r="AM132" s="144" t="str">
        <f>IF(AM131="","",VLOOKUP(AM131,'別紙１-１　シフト記号表（従来型・ユニット型共通）'!$C$6:$L$47,10,FALSE))</f>
        <v/>
      </c>
      <c r="AN132" s="144" t="str">
        <f>IF(AN131="","",VLOOKUP(AN131,'別紙１-１　シフト記号表（従来型・ユニット型共通）'!$C$6:$L$47,10,FALSE))</f>
        <v/>
      </c>
      <c r="AO132" s="144" t="str">
        <f>IF(AO131="","",VLOOKUP(AO131,'別紙１-１　シフト記号表（従来型・ユニット型共通）'!$C$6:$L$47,10,FALSE))</f>
        <v/>
      </c>
      <c r="AP132" s="144" t="str">
        <f>IF(AP131="","",VLOOKUP(AP131,'別紙１-１　シフト記号表（従来型・ユニット型共通）'!$C$6:$L$47,10,FALSE))</f>
        <v/>
      </c>
      <c r="AQ132" s="145" t="str">
        <f>IF(AQ131="","",VLOOKUP(AQ131,'別紙１-１　シフト記号表（従来型・ユニット型共通）'!$C$6:$L$47,10,FALSE))</f>
        <v/>
      </c>
      <c r="AR132" s="143" t="str">
        <f>IF(AR131="","",VLOOKUP(AR131,'別紙１-１　シフト記号表（従来型・ユニット型共通）'!$C$6:$L$47,10,FALSE))</f>
        <v/>
      </c>
      <c r="AS132" s="144" t="str">
        <f>IF(AS131="","",VLOOKUP(AS131,'別紙１-１　シフト記号表（従来型・ユニット型共通）'!$C$6:$L$47,10,FALSE))</f>
        <v/>
      </c>
      <c r="AT132" s="144" t="str">
        <f>IF(AT131="","",VLOOKUP(AT131,'別紙１-１　シフト記号表（従来型・ユニット型共通）'!$C$6:$L$47,10,FALSE))</f>
        <v/>
      </c>
      <c r="AU132" s="144" t="str">
        <f>IF(AU131="","",VLOOKUP(AU131,'別紙１-１　シフト記号表（従来型・ユニット型共通）'!$C$6:$L$47,10,FALSE))</f>
        <v/>
      </c>
      <c r="AV132" s="144" t="str">
        <f>IF(AV131="","",VLOOKUP(AV131,'別紙１-１　シフト記号表（従来型・ユニット型共通）'!$C$6:$L$47,10,FALSE))</f>
        <v/>
      </c>
      <c r="AW132" s="144" t="str">
        <f>IF(AW131="","",VLOOKUP(AW131,'別紙１-１　シフト記号表（従来型・ユニット型共通）'!$C$6:$L$47,10,FALSE))</f>
        <v/>
      </c>
      <c r="AX132" s="145" t="str">
        <f>IF(AX131="","",VLOOKUP(AX131,'別紙１-１　シフト記号表（従来型・ユニット型共通）'!$C$6:$L$47,10,FALSE))</f>
        <v/>
      </c>
      <c r="AY132" s="143" t="str">
        <f>IF(AY131="","",VLOOKUP(AY131,'別紙１-１　シフト記号表（従来型・ユニット型共通）'!$C$6:$L$47,10,FALSE))</f>
        <v/>
      </c>
      <c r="AZ132" s="144" t="str">
        <f>IF(AZ131="","",VLOOKUP(AZ131,'別紙１-１　シフト記号表（従来型・ユニット型共通）'!$C$6:$L$47,10,FALSE))</f>
        <v/>
      </c>
      <c r="BA132" s="144" t="str">
        <f>IF(BA131="","",VLOOKUP(BA131,'別紙１-１　シフト記号表（従来型・ユニット型共通）'!$C$6:$L$47,10,FALSE))</f>
        <v/>
      </c>
      <c r="BB132" s="367">
        <f>IF($BE$3="４週",SUM(W132:AX132),IF($BE$3="暦月",SUM(W132:BA132),""))</f>
        <v>0</v>
      </c>
      <c r="BC132" s="368"/>
      <c r="BD132" s="369">
        <f>IF($BE$3="４週",BB132/4,IF($BE$3="暦月",(BB132/($BE$8/7)),""))</f>
        <v>0</v>
      </c>
      <c r="BE132" s="368"/>
      <c r="BF132" s="364"/>
      <c r="BG132" s="365"/>
      <c r="BH132" s="365"/>
      <c r="BI132" s="365"/>
      <c r="BJ132" s="366"/>
    </row>
    <row r="133" spans="2:62" ht="20.25" customHeight="1" x14ac:dyDescent="0.2">
      <c r="B133" s="317">
        <f>B131+1</f>
        <v>59</v>
      </c>
      <c r="C133" s="319"/>
      <c r="D133" s="320"/>
      <c r="E133" s="138"/>
      <c r="F133" s="139"/>
      <c r="G133" s="138"/>
      <c r="H133" s="139"/>
      <c r="I133" s="323"/>
      <c r="J133" s="324"/>
      <c r="K133" s="327"/>
      <c r="L133" s="328"/>
      <c r="M133" s="328"/>
      <c r="N133" s="320"/>
      <c r="O133" s="331"/>
      <c r="P133" s="332"/>
      <c r="Q133" s="332"/>
      <c r="R133" s="332"/>
      <c r="S133" s="333"/>
      <c r="T133" s="158" t="s">
        <v>150</v>
      </c>
      <c r="V133" s="159"/>
      <c r="W133" s="151"/>
      <c r="X133" s="152"/>
      <c r="Y133" s="152"/>
      <c r="Z133" s="152"/>
      <c r="AA133" s="152"/>
      <c r="AB133" s="152"/>
      <c r="AC133" s="153"/>
      <c r="AD133" s="151"/>
      <c r="AE133" s="152"/>
      <c r="AF133" s="152"/>
      <c r="AG133" s="152"/>
      <c r="AH133" s="152"/>
      <c r="AI133" s="152"/>
      <c r="AJ133" s="153"/>
      <c r="AK133" s="151"/>
      <c r="AL133" s="152"/>
      <c r="AM133" s="152"/>
      <c r="AN133" s="152"/>
      <c r="AO133" s="152"/>
      <c r="AP133" s="152"/>
      <c r="AQ133" s="153"/>
      <c r="AR133" s="151"/>
      <c r="AS133" s="152"/>
      <c r="AT133" s="152"/>
      <c r="AU133" s="152"/>
      <c r="AV133" s="152"/>
      <c r="AW133" s="152"/>
      <c r="AX133" s="153"/>
      <c r="AY133" s="151"/>
      <c r="AZ133" s="152"/>
      <c r="BA133" s="154"/>
      <c r="BB133" s="334"/>
      <c r="BC133" s="335"/>
      <c r="BD133" s="347"/>
      <c r="BE133" s="348"/>
      <c r="BF133" s="349"/>
      <c r="BG133" s="350"/>
      <c r="BH133" s="350"/>
      <c r="BI133" s="350"/>
      <c r="BJ133" s="351"/>
    </row>
    <row r="134" spans="2:62" ht="20.25" customHeight="1" x14ac:dyDescent="0.2">
      <c r="B134" s="318"/>
      <c r="C134" s="358"/>
      <c r="D134" s="359"/>
      <c r="E134" s="160"/>
      <c r="F134" s="161">
        <f>C133</f>
        <v>0</v>
      </c>
      <c r="G134" s="160"/>
      <c r="H134" s="161">
        <f>I133</f>
        <v>0</v>
      </c>
      <c r="I134" s="360"/>
      <c r="J134" s="361"/>
      <c r="K134" s="362"/>
      <c r="L134" s="363"/>
      <c r="M134" s="363"/>
      <c r="N134" s="359"/>
      <c r="O134" s="331"/>
      <c r="P134" s="332"/>
      <c r="Q134" s="332"/>
      <c r="R134" s="332"/>
      <c r="S134" s="333"/>
      <c r="T134" s="155" t="s">
        <v>153</v>
      </c>
      <c r="U134" s="156"/>
      <c r="V134" s="157"/>
      <c r="W134" s="143" t="str">
        <f>IF(W133="","",VLOOKUP(W133,'別紙１-１　シフト記号表（従来型・ユニット型共通）'!$C$6:$L$47,10,FALSE))</f>
        <v/>
      </c>
      <c r="X134" s="144" t="str">
        <f>IF(X133="","",VLOOKUP(X133,'別紙１-１　シフト記号表（従来型・ユニット型共通）'!$C$6:$L$47,10,FALSE))</f>
        <v/>
      </c>
      <c r="Y134" s="144" t="str">
        <f>IF(Y133="","",VLOOKUP(Y133,'別紙１-１　シフト記号表（従来型・ユニット型共通）'!$C$6:$L$47,10,FALSE))</f>
        <v/>
      </c>
      <c r="Z134" s="144" t="str">
        <f>IF(Z133="","",VLOOKUP(Z133,'別紙１-１　シフト記号表（従来型・ユニット型共通）'!$C$6:$L$47,10,FALSE))</f>
        <v/>
      </c>
      <c r="AA134" s="144" t="str">
        <f>IF(AA133="","",VLOOKUP(AA133,'別紙１-１　シフト記号表（従来型・ユニット型共通）'!$C$6:$L$47,10,FALSE))</f>
        <v/>
      </c>
      <c r="AB134" s="144" t="str">
        <f>IF(AB133="","",VLOOKUP(AB133,'別紙１-１　シフト記号表（従来型・ユニット型共通）'!$C$6:$L$47,10,FALSE))</f>
        <v/>
      </c>
      <c r="AC134" s="145" t="str">
        <f>IF(AC133="","",VLOOKUP(AC133,'別紙１-１　シフト記号表（従来型・ユニット型共通）'!$C$6:$L$47,10,FALSE))</f>
        <v/>
      </c>
      <c r="AD134" s="143" t="str">
        <f>IF(AD133="","",VLOOKUP(AD133,'別紙１-１　シフト記号表（従来型・ユニット型共通）'!$C$6:$L$47,10,FALSE))</f>
        <v/>
      </c>
      <c r="AE134" s="144" t="str">
        <f>IF(AE133="","",VLOOKUP(AE133,'別紙１-１　シフト記号表（従来型・ユニット型共通）'!$C$6:$L$47,10,FALSE))</f>
        <v/>
      </c>
      <c r="AF134" s="144" t="str">
        <f>IF(AF133="","",VLOOKUP(AF133,'別紙１-１　シフト記号表（従来型・ユニット型共通）'!$C$6:$L$47,10,FALSE))</f>
        <v/>
      </c>
      <c r="AG134" s="144" t="str">
        <f>IF(AG133="","",VLOOKUP(AG133,'別紙１-１　シフト記号表（従来型・ユニット型共通）'!$C$6:$L$47,10,FALSE))</f>
        <v/>
      </c>
      <c r="AH134" s="144" t="str">
        <f>IF(AH133="","",VLOOKUP(AH133,'別紙１-１　シフト記号表（従来型・ユニット型共通）'!$C$6:$L$47,10,FALSE))</f>
        <v/>
      </c>
      <c r="AI134" s="144" t="str">
        <f>IF(AI133="","",VLOOKUP(AI133,'別紙１-１　シフト記号表（従来型・ユニット型共通）'!$C$6:$L$47,10,FALSE))</f>
        <v/>
      </c>
      <c r="AJ134" s="145" t="str">
        <f>IF(AJ133="","",VLOOKUP(AJ133,'別紙１-１　シフト記号表（従来型・ユニット型共通）'!$C$6:$L$47,10,FALSE))</f>
        <v/>
      </c>
      <c r="AK134" s="143" t="str">
        <f>IF(AK133="","",VLOOKUP(AK133,'別紙１-１　シフト記号表（従来型・ユニット型共通）'!$C$6:$L$47,10,FALSE))</f>
        <v/>
      </c>
      <c r="AL134" s="144" t="str">
        <f>IF(AL133="","",VLOOKUP(AL133,'別紙１-１　シフト記号表（従来型・ユニット型共通）'!$C$6:$L$47,10,FALSE))</f>
        <v/>
      </c>
      <c r="AM134" s="144" t="str">
        <f>IF(AM133="","",VLOOKUP(AM133,'別紙１-１　シフト記号表（従来型・ユニット型共通）'!$C$6:$L$47,10,FALSE))</f>
        <v/>
      </c>
      <c r="AN134" s="144" t="str">
        <f>IF(AN133="","",VLOOKUP(AN133,'別紙１-１　シフト記号表（従来型・ユニット型共通）'!$C$6:$L$47,10,FALSE))</f>
        <v/>
      </c>
      <c r="AO134" s="144" t="str">
        <f>IF(AO133="","",VLOOKUP(AO133,'別紙１-１　シフト記号表（従来型・ユニット型共通）'!$C$6:$L$47,10,FALSE))</f>
        <v/>
      </c>
      <c r="AP134" s="144" t="str">
        <f>IF(AP133="","",VLOOKUP(AP133,'別紙１-１　シフト記号表（従来型・ユニット型共通）'!$C$6:$L$47,10,FALSE))</f>
        <v/>
      </c>
      <c r="AQ134" s="145" t="str">
        <f>IF(AQ133="","",VLOOKUP(AQ133,'別紙１-１　シフト記号表（従来型・ユニット型共通）'!$C$6:$L$47,10,FALSE))</f>
        <v/>
      </c>
      <c r="AR134" s="143" t="str">
        <f>IF(AR133="","",VLOOKUP(AR133,'別紙１-１　シフト記号表（従来型・ユニット型共通）'!$C$6:$L$47,10,FALSE))</f>
        <v/>
      </c>
      <c r="AS134" s="144" t="str">
        <f>IF(AS133="","",VLOOKUP(AS133,'別紙１-１　シフト記号表（従来型・ユニット型共通）'!$C$6:$L$47,10,FALSE))</f>
        <v/>
      </c>
      <c r="AT134" s="144" t="str">
        <f>IF(AT133="","",VLOOKUP(AT133,'別紙１-１　シフト記号表（従来型・ユニット型共通）'!$C$6:$L$47,10,FALSE))</f>
        <v/>
      </c>
      <c r="AU134" s="144" t="str">
        <f>IF(AU133="","",VLOOKUP(AU133,'別紙１-１　シフト記号表（従来型・ユニット型共通）'!$C$6:$L$47,10,FALSE))</f>
        <v/>
      </c>
      <c r="AV134" s="144" t="str">
        <f>IF(AV133="","",VLOOKUP(AV133,'別紙１-１　シフト記号表（従来型・ユニット型共通）'!$C$6:$L$47,10,FALSE))</f>
        <v/>
      </c>
      <c r="AW134" s="144" t="str">
        <f>IF(AW133="","",VLOOKUP(AW133,'別紙１-１　シフト記号表（従来型・ユニット型共通）'!$C$6:$L$47,10,FALSE))</f>
        <v/>
      </c>
      <c r="AX134" s="145" t="str">
        <f>IF(AX133="","",VLOOKUP(AX133,'別紙１-１　シフト記号表（従来型・ユニット型共通）'!$C$6:$L$47,10,FALSE))</f>
        <v/>
      </c>
      <c r="AY134" s="143" t="str">
        <f>IF(AY133="","",VLOOKUP(AY133,'別紙１-１　シフト記号表（従来型・ユニット型共通）'!$C$6:$L$47,10,FALSE))</f>
        <v/>
      </c>
      <c r="AZ134" s="144" t="str">
        <f>IF(AZ133="","",VLOOKUP(AZ133,'別紙１-１　シフト記号表（従来型・ユニット型共通）'!$C$6:$L$47,10,FALSE))</f>
        <v/>
      </c>
      <c r="BA134" s="144" t="str">
        <f>IF(BA133="","",VLOOKUP(BA133,'別紙１-１　シフト記号表（従来型・ユニット型共通）'!$C$6:$L$47,10,FALSE))</f>
        <v/>
      </c>
      <c r="BB134" s="367">
        <f>IF($BE$3="４週",SUM(W134:AX134),IF($BE$3="暦月",SUM(W134:BA134),""))</f>
        <v>0</v>
      </c>
      <c r="BC134" s="368"/>
      <c r="BD134" s="369">
        <f>IF($BE$3="４週",BB134/4,IF($BE$3="暦月",(BB134/($BE$8/7)),""))</f>
        <v>0</v>
      </c>
      <c r="BE134" s="368"/>
      <c r="BF134" s="364"/>
      <c r="BG134" s="365"/>
      <c r="BH134" s="365"/>
      <c r="BI134" s="365"/>
      <c r="BJ134" s="366"/>
    </row>
    <row r="135" spans="2:62" ht="20.25" customHeight="1" x14ac:dyDescent="0.2">
      <c r="B135" s="317">
        <f>B133+1</f>
        <v>60</v>
      </c>
      <c r="C135" s="319"/>
      <c r="D135" s="320"/>
      <c r="E135" s="138"/>
      <c r="F135" s="139"/>
      <c r="G135" s="138"/>
      <c r="H135" s="139"/>
      <c r="I135" s="323"/>
      <c r="J135" s="324"/>
      <c r="K135" s="327"/>
      <c r="L135" s="328"/>
      <c r="M135" s="328"/>
      <c r="N135" s="320"/>
      <c r="O135" s="331"/>
      <c r="P135" s="332"/>
      <c r="Q135" s="332"/>
      <c r="R135" s="332"/>
      <c r="S135" s="333"/>
      <c r="T135" s="158" t="s">
        <v>150</v>
      </c>
      <c r="V135" s="159"/>
      <c r="W135" s="151"/>
      <c r="X135" s="152"/>
      <c r="Y135" s="152"/>
      <c r="Z135" s="152"/>
      <c r="AA135" s="152"/>
      <c r="AB135" s="152"/>
      <c r="AC135" s="153"/>
      <c r="AD135" s="151"/>
      <c r="AE135" s="152"/>
      <c r="AF135" s="152"/>
      <c r="AG135" s="152"/>
      <c r="AH135" s="152"/>
      <c r="AI135" s="152"/>
      <c r="AJ135" s="153"/>
      <c r="AK135" s="151"/>
      <c r="AL135" s="152"/>
      <c r="AM135" s="152"/>
      <c r="AN135" s="152"/>
      <c r="AO135" s="152"/>
      <c r="AP135" s="152"/>
      <c r="AQ135" s="153"/>
      <c r="AR135" s="151"/>
      <c r="AS135" s="152"/>
      <c r="AT135" s="152"/>
      <c r="AU135" s="152"/>
      <c r="AV135" s="152"/>
      <c r="AW135" s="152"/>
      <c r="AX135" s="153"/>
      <c r="AY135" s="151"/>
      <c r="AZ135" s="152"/>
      <c r="BA135" s="154"/>
      <c r="BB135" s="334"/>
      <c r="BC135" s="335"/>
      <c r="BD135" s="347"/>
      <c r="BE135" s="348"/>
      <c r="BF135" s="349"/>
      <c r="BG135" s="350"/>
      <c r="BH135" s="350"/>
      <c r="BI135" s="350"/>
      <c r="BJ135" s="351"/>
    </row>
    <row r="136" spans="2:62" ht="20.25" customHeight="1" x14ac:dyDescent="0.2">
      <c r="B136" s="318"/>
      <c r="C136" s="358"/>
      <c r="D136" s="359"/>
      <c r="E136" s="160"/>
      <c r="F136" s="161">
        <f>C135</f>
        <v>0</v>
      </c>
      <c r="G136" s="160"/>
      <c r="H136" s="161">
        <f>I135</f>
        <v>0</v>
      </c>
      <c r="I136" s="360"/>
      <c r="J136" s="361"/>
      <c r="K136" s="362"/>
      <c r="L136" s="363"/>
      <c r="M136" s="363"/>
      <c r="N136" s="359"/>
      <c r="O136" s="331"/>
      <c r="P136" s="332"/>
      <c r="Q136" s="332"/>
      <c r="R136" s="332"/>
      <c r="S136" s="333"/>
      <c r="T136" s="155" t="s">
        <v>153</v>
      </c>
      <c r="U136" s="156"/>
      <c r="V136" s="157"/>
      <c r="W136" s="143" t="str">
        <f>IF(W135="","",VLOOKUP(W135,'別紙１-１　シフト記号表（従来型・ユニット型共通）'!$C$6:$L$47,10,FALSE))</f>
        <v/>
      </c>
      <c r="X136" s="144" t="str">
        <f>IF(X135="","",VLOOKUP(X135,'別紙１-１　シフト記号表（従来型・ユニット型共通）'!$C$6:$L$47,10,FALSE))</f>
        <v/>
      </c>
      <c r="Y136" s="144" t="str">
        <f>IF(Y135="","",VLOOKUP(Y135,'別紙１-１　シフト記号表（従来型・ユニット型共通）'!$C$6:$L$47,10,FALSE))</f>
        <v/>
      </c>
      <c r="Z136" s="144" t="str">
        <f>IF(Z135="","",VLOOKUP(Z135,'別紙１-１　シフト記号表（従来型・ユニット型共通）'!$C$6:$L$47,10,FALSE))</f>
        <v/>
      </c>
      <c r="AA136" s="144" t="str">
        <f>IF(AA135="","",VLOOKUP(AA135,'別紙１-１　シフト記号表（従来型・ユニット型共通）'!$C$6:$L$47,10,FALSE))</f>
        <v/>
      </c>
      <c r="AB136" s="144" t="str">
        <f>IF(AB135="","",VLOOKUP(AB135,'別紙１-１　シフト記号表（従来型・ユニット型共通）'!$C$6:$L$47,10,FALSE))</f>
        <v/>
      </c>
      <c r="AC136" s="145" t="str">
        <f>IF(AC135="","",VLOOKUP(AC135,'別紙１-１　シフト記号表（従来型・ユニット型共通）'!$C$6:$L$47,10,FALSE))</f>
        <v/>
      </c>
      <c r="AD136" s="143" t="str">
        <f>IF(AD135="","",VLOOKUP(AD135,'別紙１-１　シフト記号表（従来型・ユニット型共通）'!$C$6:$L$47,10,FALSE))</f>
        <v/>
      </c>
      <c r="AE136" s="144" t="str">
        <f>IF(AE135="","",VLOOKUP(AE135,'別紙１-１　シフト記号表（従来型・ユニット型共通）'!$C$6:$L$47,10,FALSE))</f>
        <v/>
      </c>
      <c r="AF136" s="144" t="str">
        <f>IF(AF135="","",VLOOKUP(AF135,'別紙１-１　シフト記号表（従来型・ユニット型共通）'!$C$6:$L$47,10,FALSE))</f>
        <v/>
      </c>
      <c r="AG136" s="144" t="str">
        <f>IF(AG135="","",VLOOKUP(AG135,'別紙１-１　シフト記号表（従来型・ユニット型共通）'!$C$6:$L$47,10,FALSE))</f>
        <v/>
      </c>
      <c r="AH136" s="144" t="str">
        <f>IF(AH135="","",VLOOKUP(AH135,'別紙１-１　シフト記号表（従来型・ユニット型共通）'!$C$6:$L$47,10,FALSE))</f>
        <v/>
      </c>
      <c r="AI136" s="144" t="str">
        <f>IF(AI135="","",VLOOKUP(AI135,'別紙１-１　シフト記号表（従来型・ユニット型共通）'!$C$6:$L$47,10,FALSE))</f>
        <v/>
      </c>
      <c r="AJ136" s="145" t="str">
        <f>IF(AJ135="","",VLOOKUP(AJ135,'別紙１-１　シフト記号表（従来型・ユニット型共通）'!$C$6:$L$47,10,FALSE))</f>
        <v/>
      </c>
      <c r="AK136" s="143" t="str">
        <f>IF(AK135="","",VLOOKUP(AK135,'別紙１-１　シフト記号表（従来型・ユニット型共通）'!$C$6:$L$47,10,FALSE))</f>
        <v/>
      </c>
      <c r="AL136" s="144" t="str">
        <f>IF(AL135="","",VLOOKUP(AL135,'別紙１-１　シフト記号表（従来型・ユニット型共通）'!$C$6:$L$47,10,FALSE))</f>
        <v/>
      </c>
      <c r="AM136" s="144" t="str">
        <f>IF(AM135="","",VLOOKUP(AM135,'別紙１-１　シフト記号表（従来型・ユニット型共通）'!$C$6:$L$47,10,FALSE))</f>
        <v/>
      </c>
      <c r="AN136" s="144" t="str">
        <f>IF(AN135="","",VLOOKUP(AN135,'別紙１-１　シフト記号表（従来型・ユニット型共通）'!$C$6:$L$47,10,FALSE))</f>
        <v/>
      </c>
      <c r="AO136" s="144" t="str">
        <f>IF(AO135="","",VLOOKUP(AO135,'別紙１-１　シフト記号表（従来型・ユニット型共通）'!$C$6:$L$47,10,FALSE))</f>
        <v/>
      </c>
      <c r="AP136" s="144" t="str">
        <f>IF(AP135="","",VLOOKUP(AP135,'別紙１-１　シフト記号表（従来型・ユニット型共通）'!$C$6:$L$47,10,FALSE))</f>
        <v/>
      </c>
      <c r="AQ136" s="145" t="str">
        <f>IF(AQ135="","",VLOOKUP(AQ135,'別紙１-１　シフト記号表（従来型・ユニット型共通）'!$C$6:$L$47,10,FALSE))</f>
        <v/>
      </c>
      <c r="AR136" s="143" t="str">
        <f>IF(AR135="","",VLOOKUP(AR135,'別紙１-１　シフト記号表（従来型・ユニット型共通）'!$C$6:$L$47,10,FALSE))</f>
        <v/>
      </c>
      <c r="AS136" s="144" t="str">
        <f>IF(AS135="","",VLOOKUP(AS135,'別紙１-１　シフト記号表（従来型・ユニット型共通）'!$C$6:$L$47,10,FALSE))</f>
        <v/>
      </c>
      <c r="AT136" s="144" t="str">
        <f>IF(AT135="","",VLOOKUP(AT135,'別紙１-１　シフト記号表（従来型・ユニット型共通）'!$C$6:$L$47,10,FALSE))</f>
        <v/>
      </c>
      <c r="AU136" s="144" t="str">
        <f>IF(AU135="","",VLOOKUP(AU135,'別紙１-１　シフト記号表（従来型・ユニット型共通）'!$C$6:$L$47,10,FALSE))</f>
        <v/>
      </c>
      <c r="AV136" s="144" t="str">
        <f>IF(AV135="","",VLOOKUP(AV135,'別紙１-１　シフト記号表（従来型・ユニット型共通）'!$C$6:$L$47,10,FALSE))</f>
        <v/>
      </c>
      <c r="AW136" s="144" t="str">
        <f>IF(AW135="","",VLOOKUP(AW135,'別紙１-１　シフト記号表（従来型・ユニット型共通）'!$C$6:$L$47,10,FALSE))</f>
        <v/>
      </c>
      <c r="AX136" s="145" t="str">
        <f>IF(AX135="","",VLOOKUP(AX135,'別紙１-１　シフト記号表（従来型・ユニット型共通）'!$C$6:$L$47,10,FALSE))</f>
        <v/>
      </c>
      <c r="AY136" s="143" t="str">
        <f>IF(AY135="","",VLOOKUP(AY135,'別紙１-１　シフト記号表（従来型・ユニット型共通）'!$C$6:$L$47,10,FALSE))</f>
        <v/>
      </c>
      <c r="AZ136" s="144" t="str">
        <f>IF(AZ135="","",VLOOKUP(AZ135,'別紙１-１　シフト記号表（従来型・ユニット型共通）'!$C$6:$L$47,10,FALSE))</f>
        <v/>
      </c>
      <c r="BA136" s="144" t="str">
        <f>IF(BA135="","",VLOOKUP(BA135,'別紙１-１　シフト記号表（従来型・ユニット型共通）'!$C$6:$L$47,10,FALSE))</f>
        <v/>
      </c>
      <c r="BB136" s="367">
        <f>IF($BE$3="４週",SUM(W136:AX136),IF($BE$3="暦月",SUM(W136:BA136),""))</f>
        <v>0</v>
      </c>
      <c r="BC136" s="368"/>
      <c r="BD136" s="369">
        <f>IF($BE$3="４週",BB136/4,IF($BE$3="暦月",(BB136/($BE$8/7)),""))</f>
        <v>0</v>
      </c>
      <c r="BE136" s="368"/>
      <c r="BF136" s="364"/>
      <c r="BG136" s="365"/>
      <c r="BH136" s="365"/>
      <c r="BI136" s="365"/>
      <c r="BJ136" s="366"/>
    </row>
    <row r="137" spans="2:62" ht="20.25" customHeight="1" x14ac:dyDescent="0.2">
      <c r="B137" s="317">
        <f>B135+1</f>
        <v>61</v>
      </c>
      <c r="C137" s="319"/>
      <c r="D137" s="320"/>
      <c r="E137" s="138"/>
      <c r="F137" s="139"/>
      <c r="G137" s="138"/>
      <c r="H137" s="139"/>
      <c r="I137" s="323"/>
      <c r="J137" s="324"/>
      <c r="K137" s="327"/>
      <c r="L137" s="328"/>
      <c r="M137" s="328"/>
      <c r="N137" s="320"/>
      <c r="O137" s="331"/>
      <c r="P137" s="332"/>
      <c r="Q137" s="332"/>
      <c r="R137" s="332"/>
      <c r="S137" s="333"/>
      <c r="T137" s="158" t="s">
        <v>150</v>
      </c>
      <c r="V137" s="159"/>
      <c r="W137" s="151"/>
      <c r="X137" s="152"/>
      <c r="Y137" s="152"/>
      <c r="Z137" s="152"/>
      <c r="AA137" s="152"/>
      <c r="AB137" s="152"/>
      <c r="AC137" s="153"/>
      <c r="AD137" s="151"/>
      <c r="AE137" s="152"/>
      <c r="AF137" s="152"/>
      <c r="AG137" s="152"/>
      <c r="AH137" s="152"/>
      <c r="AI137" s="152"/>
      <c r="AJ137" s="153"/>
      <c r="AK137" s="151"/>
      <c r="AL137" s="152"/>
      <c r="AM137" s="152"/>
      <c r="AN137" s="152"/>
      <c r="AO137" s="152"/>
      <c r="AP137" s="152"/>
      <c r="AQ137" s="153"/>
      <c r="AR137" s="151"/>
      <c r="AS137" s="152"/>
      <c r="AT137" s="152"/>
      <c r="AU137" s="152"/>
      <c r="AV137" s="152"/>
      <c r="AW137" s="152"/>
      <c r="AX137" s="153"/>
      <c r="AY137" s="151"/>
      <c r="AZ137" s="152"/>
      <c r="BA137" s="154"/>
      <c r="BB137" s="334"/>
      <c r="BC137" s="335"/>
      <c r="BD137" s="347"/>
      <c r="BE137" s="348"/>
      <c r="BF137" s="349"/>
      <c r="BG137" s="350"/>
      <c r="BH137" s="350"/>
      <c r="BI137" s="350"/>
      <c r="BJ137" s="351"/>
    </row>
    <row r="138" spans="2:62" ht="20.25" customHeight="1" x14ac:dyDescent="0.2">
      <c r="B138" s="318"/>
      <c r="C138" s="358"/>
      <c r="D138" s="359"/>
      <c r="E138" s="160"/>
      <c r="F138" s="161">
        <f>C137</f>
        <v>0</v>
      </c>
      <c r="G138" s="160"/>
      <c r="H138" s="161">
        <f>I137</f>
        <v>0</v>
      </c>
      <c r="I138" s="360"/>
      <c r="J138" s="361"/>
      <c r="K138" s="362"/>
      <c r="L138" s="363"/>
      <c r="M138" s="363"/>
      <c r="N138" s="359"/>
      <c r="O138" s="331"/>
      <c r="P138" s="332"/>
      <c r="Q138" s="332"/>
      <c r="R138" s="332"/>
      <c r="S138" s="333"/>
      <c r="T138" s="155" t="s">
        <v>153</v>
      </c>
      <c r="U138" s="156"/>
      <c r="V138" s="157"/>
      <c r="W138" s="143" t="str">
        <f>IF(W137="","",VLOOKUP(W137,'別紙１-１　シフト記号表（従来型・ユニット型共通）'!$C$6:$L$47,10,FALSE))</f>
        <v/>
      </c>
      <c r="X138" s="144" t="str">
        <f>IF(X137="","",VLOOKUP(X137,'別紙１-１　シフト記号表（従来型・ユニット型共通）'!$C$6:$L$47,10,FALSE))</f>
        <v/>
      </c>
      <c r="Y138" s="144" t="str">
        <f>IF(Y137="","",VLOOKUP(Y137,'別紙１-１　シフト記号表（従来型・ユニット型共通）'!$C$6:$L$47,10,FALSE))</f>
        <v/>
      </c>
      <c r="Z138" s="144" t="str">
        <f>IF(Z137="","",VLOOKUP(Z137,'別紙１-１　シフト記号表（従来型・ユニット型共通）'!$C$6:$L$47,10,FALSE))</f>
        <v/>
      </c>
      <c r="AA138" s="144" t="str">
        <f>IF(AA137="","",VLOOKUP(AA137,'別紙１-１　シフト記号表（従来型・ユニット型共通）'!$C$6:$L$47,10,FALSE))</f>
        <v/>
      </c>
      <c r="AB138" s="144" t="str">
        <f>IF(AB137="","",VLOOKUP(AB137,'別紙１-１　シフト記号表（従来型・ユニット型共通）'!$C$6:$L$47,10,FALSE))</f>
        <v/>
      </c>
      <c r="AC138" s="145" t="str">
        <f>IF(AC137="","",VLOOKUP(AC137,'別紙１-１　シフト記号表（従来型・ユニット型共通）'!$C$6:$L$47,10,FALSE))</f>
        <v/>
      </c>
      <c r="AD138" s="143" t="str">
        <f>IF(AD137="","",VLOOKUP(AD137,'別紙１-１　シフト記号表（従来型・ユニット型共通）'!$C$6:$L$47,10,FALSE))</f>
        <v/>
      </c>
      <c r="AE138" s="144" t="str">
        <f>IF(AE137="","",VLOOKUP(AE137,'別紙１-１　シフト記号表（従来型・ユニット型共通）'!$C$6:$L$47,10,FALSE))</f>
        <v/>
      </c>
      <c r="AF138" s="144" t="str">
        <f>IF(AF137="","",VLOOKUP(AF137,'別紙１-１　シフト記号表（従来型・ユニット型共通）'!$C$6:$L$47,10,FALSE))</f>
        <v/>
      </c>
      <c r="AG138" s="144" t="str">
        <f>IF(AG137="","",VLOOKUP(AG137,'別紙１-１　シフト記号表（従来型・ユニット型共通）'!$C$6:$L$47,10,FALSE))</f>
        <v/>
      </c>
      <c r="AH138" s="144" t="str">
        <f>IF(AH137="","",VLOOKUP(AH137,'別紙１-１　シフト記号表（従来型・ユニット型共通）'!$C$6:$L$47,10,FALSE))</f>
        <v/>
      </c>
      <c r="AI138" s="144" t="str">
        <f>IF(AI137="","",VLOOKUP(AI137,'別紙１-１　シフト記号表（従来型・ユニット型共通）'!$C$6:$L$47,10,FALSE))</f>
        <v/>
      </c>
      <c r="AJ138" s="145" t="str">
        <f>IF(AJ137="","",VLOOKUP(AJ137,'別紙１-１　シフト記号表（従来型・ユニット型共通）'!$C$6:$L$47,10,FALSE))</f>
        <v/>
      </c>
      <c r="AK138" s="143" t="str">
        <f>IF(AK137="","",VLOOKUP(AK137,'別紙１-１　シフト記号表（従来型・ユニット型共通）'!$C$6:$L$47,10,FALSE))</f>
        <v/>
      </c>
      <c r="AL138" s="144" t="str">
        <f>IF(AL137="","",VLOOKUP(AL137,'別紙１-１　シフト記号表（従来型・ユニット型共通）'!$C$6:$L$47,10,FALSE))</f>
        <v/>
      </c>
      <c r="AM138" s="144" t="str">
        <f>IF(AM137="","",VLOOKUP(AM137,'別紙１-１　シフト記号表（従来型・ユニット型共通）'!$C$6:$L$47,10,FALSE))</f>
        <v/>
      </c>
      <c r="AN138" s="144" t="str">
        <f>IF(AN137="","",VLOOKUP(AN137,'別紙１-１　シフト記号表（従来型・ユニット型共通）'!$C$6:$L$47,10,FALSE))</f>
        <v/>
      </c>
      <c r="AO138" s="144" t="str">
        <f>IF(AO137="","",VLOOKUP(AO137,'別紙１-１　シフト記号表（従来型・ユニット型共通）'!$C$6:$L$47,10,FALSE))</f>
        <v/>
      </c>
      <c r="AP138" s="144" t="str">
        <f>IF(AP137="","",VLOOKUP(AP137,'別紙１-１　シフト記号表（従来型・ユニット型共通）'!$C$6:$L$47,10,FALSE))</f>
        <v/>
      </c>
      <c r="AQ138" s="145" t="str">
        <f>IF(AQ137="","",VLOOKUP(AQ137,'別紙１-１　シフト記号表（従来型・ユニット型共通）'!$C$6:$L$47,10,FALSE))</f>
        <v/>
      </c>
      <c r="AR138" s="143" t="str">
        <f>IF(AR137="","",VLOOKUP(AR137,'別紙１-１　シフト記号表（従来型・ユニット型共通）'!$C$6:$L$47,10,FALSE))</f>
        <v/>
      </c>
      <c r="AS138" s="144" t="str">
        <f>IF(AS137="","",VLOOKUP(AS137,'別紙１-１　シフト記号表（従来型・ユニット型共通）'!$C$6:$L$47,10,FALSE))</f>
        <v/>
      </c>
      <c r="AT138" s="144" t="str">
        <f>IF(AT137="","",VLOOKUP(AT137,'別紙１-１　シフト記号表（従来型・ユニット型共通）'!$C$6:$L$47,10,FALSE))</f>
        <v/>
      </c>
      <c r="AU138" s="144" t="str">
        <f>IF(AU137="","",VLOOKUP(AU137,'別紙１-１　シフト記号表（従来型・ユニット型共通）'!$C$6:$L$47,10,FALSE))</f>
        <v/>
      </c>
      <c r="AV138" s="144" t="str">
        <f>IF(AV137="","",VLOOKUP(AV137,'別紙１-１　シフト記号表（従来型・ユニット型共通）'!$C$6:$L$47,10,FALSE))</f>
        <v/>
      </c>
      <c r="AW138" s="144" t="str">
        <f>IF(AW137="","",VLOOKUP(AW137,'別紙１-１　シフト記号表（従来型・ユニット型共通）'!$C$6:$L$47,10,FALSE))</f>
        <v/>
      </c>
      <c r="AX138" s="145" t="str">
        <f>IF(AX137="","",VLOOKUP(AX137,'別紙１-１　シフト記号表（従来型・ユニット型共通）'!$C$6:$L$47,10,FALSE))</f>
        <v/>
      </c>
      <c r="AY138" s="143" t="str">
        <f>IF(AY137="","",VLOOKUP(AY137,'別紙１-１　シフト記号表（従来型・ユニット型共通）'!$C$6:$L$47,10,FALSE))</f>
        <v/>
      </c>
      <c r="AZ138" s="144" t="str">
        <f>IF(AZ137="","",VLOOKUP(AZ137,'別紙１-１　シフト記号表（従来型・ユニット型共通）'!$C$6:$L$47,10,FALSE))</f>
        <v/>
      </c>
      <c r="BA138" s="144" t="str">
        <f>IF(BA137="","",VLOOKUP(BA137,'別紙１-１　シフト記号表（従来型・ユニット型共通）'!$C$6:$L$47,10,FALSE))</f>
        <v/>
      </c>
      <c r="BB138" s="367">
        <f>IF($BE$3="４週",SUM(W138:AX138),IF($BE$3="暦月",SUM(W138:BA138),""))</f>
        <v>0</v>
      </c>
      <c r="BC138" s="368"/>
      <c r="BD138" s="369">
        <f>IF($BE$3="４週",BB138/4,IF($BE$3="暦月",(BB138/($BE$8/7)),""))</f>
        <v>0</v>
      </c>
      <c r="BE138" s="368"/>
      <c r="BF138" s="364"/>
      <c r="BG138" s="365"/>
      <c r="BH138" s="365"/>
      <c r="BI138" s="365"/>
      <c r="BJ138" s="366"/>
    </row>
    <row r="139" spans="2:62" ht="20.25" customHeight="1" x14ac:dyDescent="0.2">
      <c r="B139" s="317">
        <f>B137+1</f>
        <v>62</v>
      </c>
      <c r="C139" s="319"/>
      <c r="D139" s="320"/>
      <c r="E139" s="138"/>
      <c r="F139" s="139"/>
      <c r="G139" s="138"/>
      <c r="H139" s="139"/>
      <c r="I139" s="323"/>
      <c r="J139" s="324"/>
      <c r="K139" s="327"/>
      <c r="L139" s="328"/>
      <c r="M139" s="328"/>
      <c r="N139" s="320"/>
      <c r="O139" s="331"/>
      <c r="P139" s="332"/>
      <c r="Q139" s="332"/>
      <c r="R139" s="332"/>
      <c r="S139" s="333"/>
      <c r="T139" s="158" t="s">
        <v>150</v>
      </c>
      <c r="V139" s="159"/>
      <c r="W139" s="151"/>
      <c r="X139" s="152"/>
      <c r="Y139" s="152"/>
      <c r="Z139" s="152"/>
      <c r="AA139" s="152"/>
      <c r="AB139" s="152"/>
      <c r="AC139" s="153"/>
      <c r="AD139" s="151"/>
      <c r="AE139" s="152"/>
      <c r="AF139" s="152"/>
      <c r="AG139" s="152"/>
      <c r="AH139" s="152"/>
      <c r="AI139" s="152"/>
      <c r="AJ139" s="153"/>
      <c r="AK139" s="151"/>
      <c r="AL139" s="152"/>
      <c r="AM139" s="152"/>
      <c r="AN139" s="152"/>
      <c r="AO139" s="152"/>
      <c r="AP139" s="152"/>
      <c r="AQ139" s="153"/>
      <c r="AR139" s="151"/>
      <c r="AS139" s="152"/>
      <c r="AT139" s="152"/>
      <c r="AU139" s="152"/>
      <c r="AV139" s="152"/>
      <c r="AW139" s="152"/>
      <c r="AX139" s="153"/>
      <c r="AY139" s="151"/>
      <c r="AZ139" s="152"/>
      <c r="BA139" s="154"/>
      <c r="BB139" s="334"/>
      <c r="BC139" s="335"/>
      <c r="BD139" s="347"/>
      <c r="BE139" s="348"/>
      <c r="BF139" s="349"/>
      <c r="BG139" s="350"/>
      <c r="BH139" s="350"/>
      <c r="BI139" s="350"/>
      <c r="BJ139" s="351"/>
    </row>
    <row r="140" spans="2:62" ht="20.25" customHeight="1" x14ac:dyDescent="0.2">
      <c r="B140" s="318"/>
      <c r="C140" s="358"/>
      <c r="D140" s="359"/>
      <c r="E140" s="160"/>
      <c r="F140" s="161">
        <f>C139</f>
        <v>0</v>
      </c>
      <c r="G140" s="160"/>
      <c r="H140" s="161">
        <f>I139</f>
        <v>0</v>
      </c>
      <c r="I140" s="360"/>
      <c r="J140" s="361"/>
      <c r="K140" s="362"/>
      <c r="L140" s="363"/>
      <c r="M140" s="363"/>
      <c r="N140" s="359"/>
      <c r="O140" s="331"/>
      <c r="P140" s="332"/>
      <c r="Q140" s="332"/>
      <c r="R140" s="332"/>
      <c r="S140" s="333"/>
      <c r="T140" s="155" t="s">
        <v>153</v>
      </c>
      <c r="U140" s="156"/>
      <c r="V140" s="157"/>
      <c r="W140" s="143" t="str">
        <f>IF(W139="","",VLOOKUP(W139,'別紙１-１　シフト記号表（従来型・ユニット型共通）'!$C$6:$L$47,10,FALSE))</f>
        <v/>
      </c>
      <c r="X140" s="144" t="str">
        <f>IF(X139="","",VLOOKUP(X139,'別紙１-１　シフト記号表（従来型・ユニット型共通）'!$C$6:$L$47,10,FALSE))</f>
        <v/>
      </c>
      <c r="Y140" s="144" t="str">
        <f>IF(Y139="","",VLOOKUP(Y139,'別紙１-１　シフト記号表（従来型・ユニット型共通）'!$C$6:$L$47,10,FALSE))</f>
        <v/>
      </c>
      <c r="Z140" s="144" t="str">
        <f>IF(Z139="","",VLOOKUP(Z139,'別紙１-１　シフト記号表（従来型・ユニット型共通）'!$C$6:$L$47,10,FALSE))</f>
        <v/>
      </c>
      <c r="AA140" s="144" t="str">
        <f>IF(AA139="","",VLOOKUP(AA139,'別紙１-１　シフト記号表（従来型・ユニット型共通）'!$C$6:$L$47,10,FALSE))</f>
        <v/>
      </c>
      <c r="AB140" s="144" t="str">
        <f>IF(AB139="","",VLOOKUP(AB139,'別紙１-１　シフト記号表（従来型・ユニット型共通）'!$C$6:$L$47,10,FALSE))</f>
        <v/>
      </c>
      <c r="AC140" s="145" t="str">
        <f>IF(AC139="","",VLOOKUP(AC139,'別紙１-１　シフト記号表（従来型・ユニット型共通）'!$C$6:$L$47,10,FALSE))</f>
        <v/>
      </c>
      <c r="AD140" s="143" t="str">
        <f>IF(AD139="","",VLOOKUP(AD139,'別紙１-１　シフト記号表（従来型・ユニット型共通）'!$C$6:$L$47,10,FALSE))</f>
        <v/>
      </c>
      <c r="AE140" s="144" t="str">
        <f>IF(AE139="","",VLOOKUP(AE139,'別紙１-１　シフト記号表（従来型・ユニット型共通）'!$C$6:$L$47,10,FALSE))</f>
        <v/>
      </c>
      <c r="AF140" s="144" t="str">
        <f>IF(AF139="","",VLOOKUP(AF139,'別紙１-１　シフト記号表（従来型・ユニット型共通）'!$C$6:$L$47,10,FALSE))</f>
        <v/>
      </c>
      <c r="AG140" s="144" t="str">
        <f>IF(AG139="","",VLOOKUP(AG139,'別紙１-１　シフト記号表（従来型・ユニット型共通）'!$C$6:$L$47,10,FALSE))</f>
        <v/>
      </c>
      <c r="AH140" s="144" t="str">
        <f>IF(AH139="","",VLOOKUP(AH139,'別紙１-１　シフト記号表（従来型・ユニット型共通）'!$C$6:$L$47,10,FALSE))</f>
        <v/>
      </c>
      <c r="AI140" s="144" t="str">
        <f>IF(AI139="","",VLOOKUP(AI139,'別紙１-１　シフト記号表（従来型・ユニット型共通）'!$C$6:$L$47,10,FALSE))</f>
        <v/>
      </c>
      <c r="AJ140" s="145" t="str">
        <f>IF(AJ139="","",VLOOKUP(AJ139,'別紙１-１　シフト記号表（従来型・ユニット型共通）'!$C$6:$L$47,10,FALSE))</f>
        <v/>
      </c>
      <c r="AK140" s="143" t="str">
        <f>IF(AK139="","",VLOOKUP(AK139,'別紙１-１　シフト記号表（従来型・ユニット型共通）'!$C$6:$L$47,10,FALSE))</f>
        <v/>
      </c>
      <c r="AL140" s="144" t="str">
        <f>IF(AL139="","",VLOOKUP(AL139,'別紙１-１　シフト記号表（従来型・ユニット型共通）'!$C$6:$L$47,10,FALSE))</f>
        <v/>
      </c>
      <c r="AM140" s="144" t="str">
        <f>IF(AM139="","",VLOOKUP(AM139,'別紙１-１　シフト記号表（従来型・ユニット型共通）'!$C$6:$L$47,10,FALSE))</f>
        <v/>
      </c>
      <c r="AN140" s="144" t="str">
        <f>IF(AN139="","",VLOOKUP(AN139,'別紙１-１　シフト記号表（従来型・ユニット型共通）'!$C$6:$L$47,10,FALSE))</f>
        <v/>
      </c>
      <c r="AO140" s="144" t="str">
        <f>IF(AO139="","",VLOOKUP(AO139,'別紙１-１　シフト記号表（従来型・ユニット型共通）'!$C$6:$L$47,10,FALSE))</f>
        <v/>
      </c>
      <c r="AP140" s="144" t="str">
        <f>IF(AP139="","",VLOOKUP(AP139,'別紙１-１　シフト記号表（従来型・ユニット型共通）'!$C$6:$L$47,10,FALSE))</f>
        <v/>
      </c>
      <c r="AQ140" s="145" t="str">
        <f>IF(AQ139="","",VLOOKUP(AQ139,'別紙１-１　シフト記号表（従来型・ユニット型共通）'!$C$6:$L$47,10,FALSE))</f>
        <v/>
      </c>
      <c r="AR140" s="143" t="str">
        <f>IF(AR139="","",VLOOKUP(AR139,'別紙１-１　シフト記号表（従来型・ユニット型共通）'!$C$6:$L$47,10,FALSE))</f>
        <v/>
      </c>
      <c r="AS140" s="144" t="str">
        <f>IF(AS139="","",VLOOKUP(AS139,'別紙１-１　シフト記号表（従来型・ユニット型共通）'!$C$6:$L$47,10,FALSE))</f>
        <v/>
      </c>
      <c r="AT140" s="144" t="str">
        <f>IF(AT139="","",VLOOKUP(AT139,'別紙１-１　シフト記号表（従来型・ユニット型共通）'!$C$6:$L$47,10,FALSE))</f>
        <v/>
      </c>
      <c r="AU140" s="144" t="str">
        <f>IF(AU139="","",VLOOKUP(AU139,'別紙１-１　シフト記号表（従来型・ユニット型共通）'!$C$6:$L$47,10,FALSE))</f>
        <v/>
      </c>
      <c r="AV140" s="144" t="str">
        <f>IF(AV139="","",VLOOKUP(AV139,'別紙１-１　シフト記号表（従来型・ユニット型共通）'!$C$6:$L$47,10,FALSE))</f>
        <v/>
      </c>
      <c r="AW140" s="144" t="str">
        <f>IF(AW139="","",VLOOKUP(AW139,'別紙１-１　シフト記号表（従来型・ユニット型共通）'!$C$6:$L$47,10,FALSE))</f>
        <v/>
      </c>
      <c r="AX140" s="145" t="str">
        <f>IF(AX139="","",VLOOKUP(AX139,'別紙１-１　シフト記号表（従来型・ユニット型共通）'!$C$6:$L$47,10,FALSE))</f>
        <v/>
      </c>
      <c r="AY140" s="143" t="str">
        <f>IF(AY139="","",VLOOKUP(AY139,'別紙１-１　シフト記号表（従来型・ユニット型共通）'!$C$6:$L$47,10,FALSE))</f>
        <v/>
      </c>
      <c r="AZ140" s="144" t="str">
        <f>IF(AZ139="","",VLOOKUP(AZ139,'別紙１-１　シフト記号表（従来型・ユニット型共通）'!$C$6:$L$47,10,FALSE))</f>
        <v/>
      </c>
      <c r="BA140" s="144" t="str">
        <f>IF(BA139="","",VLOOKUP(BA139,'別紙１-１　シフト記号表（従来型・ユニット型共通）'!$C$6:$L$47,10,FALSE))</f>
        <v/>
      </c>
      <c r="BB140" s="367">
        <f>IF($BE$3="４週",SUM(W140:AX140),IF($BE$3="暦月",SUM(W140:BA140),""))</f>
        <v>0</v>
      </c>
      <c r="BC140" s="368"/>
      <c r="BD140" s="369">
        <f>IF($BE$3="４週",BB140/4,IF($BE$3="暦月",(BB140/($BE$8/7)),""))</f>
        <v>0</v>
      </c>
      <c r="BE140" s="368"/>
      <c r="BF140" s="364"/>
      <c r="BG140" s="365"/>
      <c r="BH140" s="365"/>
      <c r="BI140" s="365"/>
      <c r="BJ140" s="366"/>
    </row>
    <row r="141" spans="2:62" ht="20.25" customHeight="1" x14ac:dyDescent="0.2">
      <c r="B141" s="317">
        <f>B139+1</f>
        <v>63</v>
      </c>
      <c r="C141" s="319"/>
      <c r="D141" s="320"/>
      <c r="E141" s="138"/>
      <c r="F141" s="139"/>
      <c r="G141" s="138"/>
      <c r="H141" s="139"/>
      <c r="I141" s="323"/>
      <c r="J141" s="324"/>
      <c r="K141" s="327"/>
      <c r="L141" s="328"/>
      <c r="M141" s="328"/>
      <c r="N141" s="320"/>
      <c r="O141" s="331"/>
      <c r="P141" s="332"/>
      <c r="Q141" s="332"/>
      <c r="R141" s="332"/>
      <c r="S141" s="333"/>
      <c r="T141" s="158" t="s">
        <v>150</v>
      </c>
      <c r="V141" s="159"/>
      <c r="W141" s="151"/>
      <c r="X141" s="152"/>
      <c r="Y141" s="152"/>
      <c r="Z141" s="152"/>
      <c r="AA141" s="152"/>
      <c r="AB141" s="152"/>
      <c r="AC141" s="153"/>
      <c r="AD141" s="151"/>
      <c r="AE141" s="152"/>
      <c r="AF141" s="152"/>
      <c r="AG141" s="152"/>
      <c r="AH141" s="152"/>
      <c r="AI141" s="152"/>
      <c r="AJ141" s="153"/>
      <c r="AK141" s="151"/>
      <c r="AL141" s="152"/>
      <c r="AM141" s="152"/>
      <c r="AN141" s="152"/>
      <c r="AO141" s="152"/>
      <c r="AP141" s="152"/>
      <c r="AQ141" s="153"/>
      <c r="AR141" s="151"/>
      <c r="AS141" s="152"/>
      <c r="AT141" s="152"/>
      <c r="AU141" s="152"/>
      <c r="AV141" s="152"/>
      <c r="AW141" s="152"/>
      <c r="AX141" s="153"/>
      <c r="AY141" s="151"/>
      <c r="AZ141" s="152"/>
      <c r="BA141" s="154"/>
      <c r="BB141" s="334"/>
      <c r="BC141" s="335"/>
      <c r="BD141" s="347"/>
      <c r="BE141" s="348"/>
      <c r="BF141" s="349"/>
      <c r="BG141" s="350"/>
      <c r="BH141" s="350"/>
      <c r="BI141" s="350"/>
      <c r="BJ141" s="351"/>
    </row>
    <row r="142" spans="2:62" ht="20.25" customHeight="1" x14ac:dyDescent="0.2">
      <c r="B142" s="318"/>
      <c r="C142" s="358"/>
      <c r="D142" s="359"/>
      <c r="E142" s="160"/>
      <c r="F142" s="161">
        <f>C141</f>
        <v>0</v>
      </c>
      <c r="G142" s="160"/>
      <c r="H142" s="161">
        <f>I141</f>
        <v>0</v>
      </c>
      <c r="I142" s="360"/>
      <c r="J142" s="361"/>
      <c r="K142" s="362"/>
      <c r="L142" s="363"/>
      <c r="M142" s="363"/>
      <c r="N142" s="359"/>
      <c r="O142" s="331"/>
      <c r="P142" s="332"/>
      <c r="Q142" s="332"/>
      <c r="R142" s="332"/>
      <c r="S142" s="333"/>
      <c r="T142" s="155" t="s">
        <v>153</v>
      </c>
      <c r="U142" s="156"/>
      <c r="V142" s="157"/>
      <c r="W142" s="143" t="str">
        <f>IF(W141="","",VLOOKUP(W141,'別紙１-１　シフト記号表（従来型・ユニット型共通）'!$C$6:$L$47,10,FALSE))</f>
        <v/>
      </c>
      <c r="X142" s="144" t="str">
        <f>IF(X141="","",VLOOKUP(X141,'別紙１-１　シフト記号表（従来型・ユニット型共通）'!$C$6:$L$47,10,FALSE))</f>
        <v/>
      </c>
      <c r="Y142" s="144" t="str">
        <f>IF(Y141="","",VLOOKUP(Y141,'別紙１-１　シフト記号表（従来型・ユニット型共通）'!$C$6:$L$47,10,FALSE))</f>
        <v/>
      </c>
      <c r="Z142" s="144" t="str">
        <f>IF(Z141="","",VLOOKUP(Z141,'別紙１-１　シフト記号表（従来型・ユニット型共通）'!$C$6:$L$47,10,FALSE))</f>
        <v/>
      </c>
      <c r="AA142" s="144" t="str">
        <f>IF(AA141="","",VLOOKUP(AA141,'別紙１-１　シフト記号表（従来型・ユニット型共通）'!$C$6:$L$47,10,FALSE))</f>
        <v/>
      </c>
      <c r="AB142" s="144" t="str">
        <f>IF(AB141="","",VLOOKUP(AB141,'別紙１-１　シフト記号表（従来型・ユニット型共通）'!$C$6:$L$47,10,FALSE))</f>
        <v/>
      </c>
      <c r="AC142" s="145" t="str">
        <f>IF(AC141="","",VLOOKUP(AC141,'別紙１-１　シフト記号表（従来型・ユニット型共通）'!$C$6:$L$47,10,FALSE))</f>
        <v/>
      </c>
      <c r="AD142" s="143" t="str">
        <f>IF(AD141="","",VLOOKUP(AD141,'別紙１-１　シフト記号表（従来型・ユニット型共通）'!$C$6:$L$47,10,FALSE))</f>
        <v/>
      </c>
      <c r="AE142" s="144" t="str">
        <f>IF(AE141="","",VLOOKUP(AE141,'別紙１-１　シフト記号表（従来型・ユニット型共通）'!$C$6:$L$47,10,FALSE))</f>
        <v/>
      </c>
      <c r="AF142" s="144" t="str">
        <f>IF(AF141="","",VLOOKUP(AF141,'別紙１-１　シフト記号表（従来型・ユニット型共通）'!$C$6:$L$47,10,FALSE))</f>
        <v/>
      </c>
      <c r="AG142" s="144" t="str">
        <f>IF(AG141="","",VLOOKUP(AG141,'別紙１-１　シフト記号表（従来型・ユニット型共通）'!$C$6:$L$47,10,FALSE))</f>
        <v/>
      </c>
      <c r="AH142" s="144" t="str">
        <f>IF(AH141="","",VLOOKUP(AH141,'別紙１-１　シフト記号表（従来型・ユニット型共通）'!$C$6:$L$47,10,FALSE))</f>
        <v/>
      </c>
      <c r="AI142" s="144" t="str">
        <f>IF(AI141="","",VLOOKUP(AI141,'別紙１-１　シフト記号表（従来型・ユニット型共通）'!$C$6:$L$47,10,FALSE))</f>
        <v/>
      </c>
      <c r="AJ142" s="145" t="str">
        <f>IF(AJ141="","",VLOOKUP(AJ141,'別紙１-１　シフト記号表（従来型・ユニット型共通）'!$C$6:$L$47,10,FALSE))</f>
        <v/>
      </c>
      <c r="AK142" s="143" t="str">
        <f>IF(AK141="","",VLOOKUP(AK141,'別紙１-１　シフト記号表（従来型・ユニット型共通）'!$C$6:$L$47,10,FALSE))</f>
        <v/>
      </c>
      <c r="AL142" s="144" t="str">
        <f>IF(AL141="","",VLOOKUP(AL141,'別紙１-１　シフト記号表（従来型・ユニット型共通）'!$C$6:$L$47,10,FALSE))</f>
        <v/>
      </c>
      <c r="AM142" s="144" t="str">
        <f>IF(AM141="","",VLOOKUP(AM141,'別紙１-１　シフト記号表（従来型・ユニット型共通）'!$C$6:$L$47,10,FALSE))</f>
        <v/>
      </c>
      <c r="AN142" s="144" t="str">
        <f>IF(AN141="","",VLOOKUP(AN141,'別紙１-１　シフト記号表（従来型・ユニット型共通）'!$C$6:$L$47,10,FALSE))</f>
        <v/>
      </c>
      <c r="AO142" s="144" t="str">
        <f>IF(AO141="","",VLOOKUP(AO141,'別紙１-１　シフト記号表（従来型・ユニット型共通）'!$C$6:$L$47,10,FALSE))</f>
        <v/>
      </c>
      <c r="AP142" s="144" t="str">
        <f>IF(AP141="","",VLOOKUP(AP141,'別紙１-１　シフト記号表（従来型・ユニット型共通）'!$C$6:$L$47,10,FALSE))</f>
        <v/>
      </c>
      <c r="AQ142" s="145" t="str">
        <f>IF(AQ141="","",VLOOKUP(AQ141,'別紙１-１　シフト記号表（従来型・ユニット型共通）'!$C$6:$L$47,10,FALSE))</f>
        <v/>
      </c>
      <c r="AR142" s="143" t="str">
        <f>IF(AR141="","",VLOOKUP(AR141,'別紙１-１　シフト記号表（従来型・ユニット型共通）'!$C$6:$L$47,10,FALSE))</f>
        <v/>
      </c>
      <c r="AS142" s="144" t="str">
        <f>IF(AS141="","",VLOOKUP(AS141,'別紙１-１　シフト記号表（従来型・ユニット型共通）'!$C$6:$L$47,10,FALSE))</f>
        <v/>
      </c>
      <c r="AT142" s="144" t="str">
        <f>IF(AT141="","",VLOOKUP(AT141,'別紙１-１　シフト記号表（従来型・ユニット型共通）'!$C$6:$L$47,10,FALSE))</f>
        <v/>
      </c>
      <c r="AU142" s="144" t="str">
        <f>IF(AU141="","",VLOOKUP(AU141,'別紙１-１　シフト記号表（従来型・ユニット型共通）'!$C$6:$L$47,10,FALSE))</f>
        <v/>
      </c>
      <c r="AV142" s="144" t="str">
        <f>IF(AV141="","",VLOOKUP(AV141,'別紙１-１　シフト記号表（従来型・ユニット型共通）'!$C$6:$L$47,10,FALSE))</f>
        <v/>
      </c>
      <c r="AW142" s="144" t="str">
        <f>IF(AW141="","",VLOOKUP(AW141,'別紙１-１　シフト記号表（従来型・ユニット型共通）'!$C$6:$L$47,10,FALSE))</f>
        <v/>
      </c>
      <c r="AX142" s="145" t="str">
        <f>IF(AX141="","",VLOOKUP(AX141,'別紙１-１　シフト記号表（従来型・ユニット型共通）'!$C$6:$L$47,10,FALSE))</f>
        <v/>
      </c>
      <c r="AY142" s="143" t="str">
        <f>IF(AY141="","",VLOOKUP(AY141,'別紙１-１　シフト記号表（従来型・ユニット型共通）'!$C$6:$L$47,10,FALSE))</f>
        <v/>
      </c>
      <c r="AZ142" s="144" t="str">
        <f>IF(AZ141="","",VLOOKUP(AZ141,'別紙１-１　シフト記号表（従来型・ユニット型共通）'!$C$6:$L$47,10,FALSE))</f>
        <v/>
      </c>
      <c r="BA142" s="144" t="str">
        <f>IF(BA141="","",VLOOKUP(BA141,'別紙１-１　シフト記号表（従来型・ユニット型共通）'!$C$6:$L$47,10,FALSE))</f>
        <v/>
      </c>
      <c r="BB142" s="367">
        <f>IF($BE$3="４週",SUM(W142:AX142),IF($BE$3="暦月",SUM(W142:BA142),""))</f>
        <v>0</v>
      </c>
      <c r="BC142" s="368"/>
      <c r="BD142" s="369">
        <f>IF($BE$3="４週",BB142/4,IF($BE$3="暦月",(BB142/($BE$8/7)),""))</f>
        <v>0</v>
      </c>
      <c r="BE142" s="368"/>
      <c r="BF142" s="364"/>
      <c r="BG142" s="365"/>
      <c r="BH142" s="365"/>
      <c r="BI142" s="365"/>
      <c r="BJ142" s="366"/>
    </row>
    <row r="143" spans="2:62" ht="20.25" customHeight="1" x14ac:dyDescent="0.2">
      <c r="B143" s="317">
        <f>B141+1</f>
        <v>64</v>
      </c>
      <c r="C143" s="319"/>
      <c r="D143" s="320"/>
      <c r="E143" s="138"/>
      <c r="F143" s="139"/>
      <c r="G143" s="138"/>
      <c r="H143" s="139"/>
      <c r="I143" s="323"/>
      <c r="J143" s="324"/>
      <c r="K143" s="327"/>
      <c r="L143" s="328"/>
      <c r="M143" s="328"/>
      <c r="N143" s="320"/>
      <c r="O143" s="331"/>
      <c r="P143" s="332"/>
      <c r="Q143" s="332"/>
      <c r="R143" s="332"/>
      <c r="S143" s="333"/>
      <c r="T143" s="158" t="s">
        <v>150</v>
      </c>
      <c r="V143" s="159"/>
      <c r="W143" s="151"/>
      <c r="X143" s="152"/>
      <c r="Y143" s="152"/>
      <c r="Z143" s="152"/>
      <c r="AA143" s="152"/>
      <c r="AB143" s="152"/>
      <c r="AC143" s="153"/>
      <c r="AD143" s="151"/>
      <c r="AE143" s="152"/>
      <c r="AF143" s="152"/>
      <c r="AG143" s="152"/>
      <c r="AH143" s="152"/>
      <c r="AI143" s="152"/>
      <c r="AJ143" s="153"/>
      <c r="AK143" s="151"/>
      <c r="AL143" s="152"/>
      <c r="AM143" s="152"/>
      <c r="AN143" s="152"/>
      <c r="AO143" s="152"/>
      <c r="AP143" s="152"/>
      <c r="AQ143" s="153"/>
      <c r="AR143" s="151"/>
      <c r="AS143" s="152"/>
      <c r="AT143" s="152"/>
      <c r="AU143" s="152"/>
      <c r="AV143" s="152"/>
      <c r="AW143" s="152"/>
      <c r="AX143" s="153"/>
      <c r="AY143" s="151"/>
      <c r="AZ143" s="152"/>
      <c r="BA143" s="154"/>
      <c r="BB143" s="334"/>
      <c r="BC143" s="335"/>
      <c r="BD143" s="347"/>
      <c r="BE143" s="348"/>
      <c r="BF143" s="349"/>
      <c r="BG143" s="350"/>
      <c r="BH143" s="350"/>
      <c r="BI143" s="350"/>
      <c r="BJ143" s="351"/>
    </row>
    <row r="144" spans="2:62" ht="20.25" customHeight="1" x14ac:dyDescent="0.2">
      <c r="B144" s="318"/>
      <c r="C144" s="358"/>
      <c r="D144" s="359"/>
      <c r="E144" s="160"/>
      <c r="F144" s="161">
        <f>C143</f>
        <v>0</v>
      </c>
      <c r="G144" s="160"/>
      <c r="H144" s="161">
        <f>I143</f>
        <v>0</v>
      </c>
      <c r="I144" s="360"/>
      <c r="J144" s="361"/>
      <c r="K144" s="362"/>
      <c r="L144" s="363"/>
      <c r="M144" s="363"/>
      <c r="N144" s="359"/>
      <c r="O144" s="331"/>
      <c r="P144" s="332"/>
      <c r="Q144" s="332"/>
      <c r="R144" s="332"/>
      <c r="S144" s="333"/>
      <c r="T144" s="155" t="s">
        <v>153</v>
      </c>
      <c r="U144" s="156"/>
      <c r="V144" s="157"/>
      <c r="W144" s="143" t="str">
        <f>IF(W143="","",VLOOKUP(W143,'別紙１-１　シフト記号表（従来型・ユニット型共通）'!$C$6:$L$47,10,FALSE))</f>
        <v/>
      </c>
      <c r="X144" s="144" t="str">
        <f>IF(X143="","",VLOOKUP(X143,'別紙１-１　シフト記号表（従来型・ユニット型共通）'!$C$6:$L$47,10,FALSE))</f>
        <v/>
      </c>
      <c r="Y144" s="144" t="str">
        <f>IF(Y143="","",VLOOKUP(Y143,'別紙１-１　シフト記号表（従来型・ユニット型共通）'!$C$6:$L$47,10,FALSE))</f>
        <v/>
      </c>
      <c r="Z144" s="144" t="str">
        <f>IF(Z143="","",VLOOKUP(Z143,'別紙１-１　シフト記号表（従来型・ユニット型共通）'!$C$6:$L$47,10,FALSE))</f>
        <v/>
      </c>
      <c r="AA144" s="144" t="str">
        <f>IF(AA143="","",VLOOKUP(AA143,'別紙１-１　シフト記号表（従来型・ユニット型共通）'!$C$6:$L$47,10,FALSE))</f>
        <v/>
      </c>
      <c r="AB144" s="144" t="str">
        <f>IF(AB143="","",VLOOKUP(AB143,'別紙１-１　シフト記号表（従来型・ユニット型共通）'!$C$6:$L$47,10,FALSE))</f>
        <v/>
      </c>
      <c r="AC144" s="145" t="str">
        <f>IF(AC143="","",VLOOKUP(AC143,'別紙１-１　シフト記号表（従来型・ユニット型共通）'!$C$6:$L$47,10,FALSE))</f>
        <v/>
      </c>
      <c r="AD144" s="143" t="str">
        <f>IF(AD143="","",VLOOKUP(AD143,'別紙１-１　シフト記号表（従来型・ユニット型共通）'!$C$6:$L$47,10,FALSE))</f>
        <v/>
      </c>
      <c r="AE144" s="144" t="str">
        <f>IF(AE143="","",VLOOKUP(AE143,'別紙１-１　シフト記号表（従来型・ユニット型共通）'!$C$6:$L$47,10,FALSE))</f>
        <v/>
      </c>
      <c r="AF144" s="144" t="str">
        <f>IF(AF143="","",VLOOKUP(AF143,'別紙１-１　シフト記号表（従来型・ユニット型共通）'!$C$6:$L$47,10,FALSE))</f>
        <v/>
      </c>
      <c r="AG144" s="144" t="str">
        <f>IF(AG143="","",VLOOKUP(AG143,'別紙１-１　シフト記号表（従来型・ユニット型共通）'!$C$6:$L$47,10,FALSE))</f>
        <v/>
      </c>
      <c r="AH144" s="144" t="str">
        <f>IF(AH143="","",VLOOKUP(AH143,'別紙１-１　シフト記号表（従来型・ユニット型共通）'!$C$6:$L$47,10,FALSE))</f>
        <v/>
      </c>
      <c r="AI144" s="144" t="str">
        <f>IF(AI143="","",VLOOKUP(AI143,'別紙１-１　シフト記号表（従来型・ユニット型共通）'!$C$6:$L$47,10,FALSE))</f>
        <v/>
      </c>
      <c r="AJ144" s="145" t="str">
        <f>IF(AJ143="","",VLOOKUP(AJ143,'別紙１-１　シフト記号表（従来型・ユニット型共通）'!$C$6:$L$47,10,FALSE))</f>
        <v/>
      </c>
      <c r="AK144" s="143" t="str">
        <f>IF(AK143="","",VLOOKUP(AK143,'別紙１-１　シフト記号表（従来型・ユニット型共通）'!$C$6:$L$47,10,FALSE))</f>
        <v/>
      </c>
      <c r="AL144" s="144" t="str">
        <f>IF(AL143="","",VLOOKUP(AL143,'別紙１-１　シフト記号表（従来型・ユニット型共通）'!$C$6:$L$47,10,FALSE))</f>
        <v/>
      </c>
      <c r="AM144" s="144" t="str">
        <f>IF(AM143="","",VLOOKUP(AM143,'別紙１-１　シフト記号表（従来型・ユニット型共通）'!$C$6:$L$47,10,FALSE))</f>
        <v/>
      </c>
      <c r="AN144" s="144" t="str">
        <f>IF(AN143="","",VLOOKUP(AN143,'別紙１-１　シフト記号表（従来型・ユニット型共通）'!$C$6:$L$47,10,FALSE))</f>
        <v/>
      </c>
      <c r="AO144" s="144" t="str">
        <f>IF(AO143="","",VLOOKUP(AO143,'別紙１-１　シフト記号表（従来型・ユニット型共通）'!$C$6:$L$47,10,FALSE))</f>
        <v/>
      </c>
      <c r="AP144" s="144" t="str">
        <f>IF(AP143="","",VLOOKUP(AP143,'別紙１-１　シフト記号表（従来型・ユニット型共通）'!$C$6:$L$47,10,FALSE))</f>
        <v/>
      </c>
      <c r="AQ144" s="145" t="str">
        <f>IF(AQ143="","",VLOOKUP(AQ143,'別紙１-１　シフト記号表（従来型・ユニット型共通）'!$C$6:$L$47,10,FALSE))</f>
        <v/>
      </c>
      <c r="AR144" s="143" t="str">
        <f>IF(AR143="","",VLOOKUP(AR143,'別紙１-１　シフト記号表（従来型・ユニット型共通）'!$C$6:$L$47,10,FALSE))</f>
        <v/>
      </c>
      <c r="AS144" s="144" t="str">
        <f>IF(AS143="","",VLOOKUP(AS143,'別紙１-１　シフト記号表（従来型・ユニット型共通）'!$C$6:$L$47,10,FALSE))</f>
        <v/>
      </c>
      <c r="AT144" s="144" t="str">
        <f>IF(AT143="","",VLOOKUP(AT143,'別紙１-１　シフト記号表（従来型・ユニット型共通）'!$C$6:$L$47,10,FALSE))</f>
        <v/>
      </c>
      <c r="AU144" s="144" t="str">
        <f>IF(AU143="","",VLOOKUP(AU143,'別紙１-１　シフト記号表（従来型・ユニット型共通）'!$C$6:$L$47,10,FALSE))</f>
        <v/>
      </c>
      <c r="AV144" s="144" t="str">
        <f>IF(AV143="","",VLOOKUP(AV143,'別紙１-１　シフト記号表（従来型・ユニット型共通）'!$C$6:$L$47,10,FALSE))</f>
        <v/>
      </c>
      <c r="AW144" s="144" t="str">
        <f>IF(AW143="","",VLOOKUP(AW143,'別紙１-１　シフト記号表（従来型・ユニット型共通）'!$C$6:$L$47,10,FALSE))</f>
        <v/>
      </c>
      <c r="AX144" s="145" t="str">
        <f>IF(AX143="","",VLOOKUP(AX143,'別紙１-１　シフト記号表（従来型・ユニット型共通）'!$C$6:$L$47,10,FALSE))</f>
        <v/>
      </c>
      <c r="AY144" s="143" t="str">
        <f>IF(AY143="","",VLOOKUP(AY143,'別紙１-１　シフト記号表（従来型・ユニット型共通）'!$C$6:$L$47,10,FALSE))</f>
        <v/>
      </c>
      <c r="AZ144" s="144" t="str">
        <f>IF(AZ143="","",VLOOKUP(AZ143,'別紙１-１　シフト記号表（従来型・ユニット型共通）'!$C$6:$L$47,10,FALSE))</f>
        <v/>
      </c>
      <c r="BA144" s="144" t="str">
        <f>IF(BA143="","",VLOOKUP(BA143,'別紙１-１　シフト記号表（従来型・ユニット型共通）'!$C$6:$L$47,10,FALSE))</f>
        <v/>
      </c>
      <c r="BB144" s="367">
        <f>IF($BE$3="４週",SUM(W144:AX144),IF($BE$3="暦月",SUM(W144:BA144),""))</f>
        <v>0</v>
      </c>
      <c r="BC144" s="368"/>
      <c r="BD144" s="369">
        <f>IF($BE$3="４週",BB144/4,IF($BE$3="暦月",(BB144/($BE$8/7)),""))</f>
        <v>0</v>
      </c>
      <c r="BE144" s="368"/>
      <c r="BF144" s="364"/>
      <c r="BG144" s="365"/>
      <c r="BH144" s="365"/>
      <c r="BI144" s="365"/>
      <c r="BJ144" s="366"/>
    </row>
    <row r="145" spans="2:62" ht="20.25" customHeight="1" x14ac:dyDescent="0.2">
      <c r="B145" s="317">
        <f>B143+1</f>
        <v>65</v>
      </c>
      <c r="C145" s="319"/>
      <c r="D145" s="320"/>
      <c r="E145" s="138"/>
      <c r="F145" s="139"/>
      <c r="G145" s="138"/>
      <c r="H145" s="139"/>
      <c r="I145" s="323"/>
      <c r="J145" s="324"/>
      <c r="K145" s="327"/>
      <c r="L145" s="328"/>
      <c r="M145" s="328"/>
      <c r="N145" s="320"/>
      <c r="O145" s="331"/>
      <c r="P145" s="332"/>
      <c r="Q145" s="332"/>
      <c r="R145" s="332"/>
      <c r="S145" s="333"/>
      <c r="T145" s="158" t="s">
        <v>150</v>
      </c>
      <c r="V145" s="159"/>
      <c r="W145" s="151"/>
      <c r="X145" s="152"/>
      <c r="Y145" s="152"/>
      <c r="Z145" s="152"/>
      <c r="AA145" s="152"/>
      <c r="AB145" s="152"/>
      <c r="AC145" s="153"/>
      <c r="AD145" s="151"/>
      <c r="AE145" s="152"/>
      <c r="AF145" s="152"/>
      <c r="AG145" s="152"/>
      <c r="AH145" s="152"/>
      <c r="AI145" s="152"/>
      <c r="AJ145" s="153"/>
      <c r="AK145" s="151"/>
      <c r="AL145" s="152"/>
      <c r="AM145" s="152"/>
      <c r="AN145" s="152"/>
      <c r="AO145" s="152"/>
      <c r="AP145" s="152"/>
      <c r="AQ145" s="153"/>
      <c r="AR145" s="151"/>
      <c r="AS145" s="152"/>
      <c r="AT145" s="152"/>
      <c r="AU145" s="152"/>
      <c r="AV145" s="152"/>
      <c r="AW145" s="152"/>
      <c r="AX145" s="153"/>
      <c r="AY145" s="151"/>
      <c r="AZ145" s="152"/>
      <c r="BA145" s="154"/>
      <c r="BB145" s="334"/>
      <c r="BC145" s="335"/>
      <c r="BD145" s="347"/>
      <c r="BE145" s="348"/>
      <c r="BF145" s="349"/>
      <c r="BG145" s="350"/>
      <c r="BH145" s="350"/>
      <c r="BI145" s="350"/>
      <c r="BJ145" s="351"/>
    </row>
    <row r="146" spans="2:62" ht="20.25" customHeight="1" x14ac:dyDescent="0.2">
      <c r="B146" s="318"/>
      <c r="C146" s="358"/>
      <c r="D146" s="359"/>
      <c r="E146" s="160"/>
      <c r="F146" s="161">
        <f>C145</f>
        <v>0</v>
      </c>
      <c r="G146" s="160"/>
      <c r="H146" s="161">
        <f>I145</f>
        <v>0</v>
      </c>
      <c r="I146" s="360"/>
      <c r="J146" s="361"/>
      <c r="K146" s="362"/>
      <c r="L146" s="363"/>
      <c r="M146" s="363"/>
      <c r="N146" s="359"/>
      <c r="O146" s="331"/>
      <c r="P146" s="332"/>
      <c r="Q146" s="332"/>
      <c r="R146" s="332"/>
      <c r="S146" s="333"/>
      <c r="T146" s="155" t="s">
        <v>153</v>
      </c>
      <c r="U146" s="156"/>
      <c r="V146" s="157"/>
      <c r="W146" s="143" t="str">
        <f>IF(W145="","",VLOOKUP(W145,'別紙１-１　シフト記号表（従来型・ユニット型共通）'!$C$6:$L$47,10,FALSE))</f>
        <v/>
      </c>
      <c r="X146" s="144" t="str">
        <f>IF(X145="","",VLOOKUP(X145,'別紙１-１　シフト記号表（従来型・ユニット型共通）'!$C$6:$L$47,10,FALSE))</f>
        <v/>
      </c>
      <c r="Y146" s="144" t="str">
        <f>IF(Y145="","",VLOOKUP(Y145,'別紙１-１　シフト記号表（従来型・ユニット型共通）'!$C$6:$L$47,10,FALSE))</f>
        <v/>
      </c>
      <c r="Z146" s="144" t="str">
        <f>IF(Z145="","",VLOOKUP(Z145,'別紙１-１　シフト記号表（従来型・ユニット型共通）'!$C$6:$L$47,10,FALSE))</f>
        <v/>
      </c>
      <c r="AA146" s="144" t="str">
        <f>IF(AA145="","",VLOOKUP(AA145,'別紙１-１　シフト記号表（従来型・ユニット型共通）'!$C$6:$L$47,10,FALSE))</f>
        <v/>
      </c>
      <c r="AB146" s="144" t="str">
        <f>IF(AB145="","",VLOOKUP(AB145,'別紙１-１　シフト記号表（従来型・ユニット型共通）'!$C$6:$L$47,10,FALSE))</f>
        <v/>
      </c>
      <c r="AC146" s="145" t="str">
        <f>IF(AC145="","",VLOOKUP(AC145,'別紙１-１　シフト記号表（従来型・ユニット型共通）'!$C$6:$L$47,10,FALSE))</f>
        <v/>
      </c>
      <c r="AD146" s="143" t="str">
        <f>IF(AD145="","",VLOOKUP(AD145,'別紙１-１　シフト記号表（従来型・ユニット型共通）'!$C$6:$L$47,10,FALSE))</f>
        <v/>
      </c>
      <c r="AE146" s="144" t="str">
        <f>IF(AE145="","",VLOOKUP(AE145,'別紙１-１　シフト記号表（従来型・ユニット型共通）'!$C$6:$L$47,10,FALSE))</f>
        <v/>
      </c>
      <c r="AF146" s="144" t="str">
        <f>IF(AF145="","",VLOOKUP(AF145,'別紙１-１　シフト記号表（従来型・ユニット型共通）'!$C$6:$L$47,10,FALSE))</f>
        <v/>
      </c>
      <c r="AG146" s="144" t="str">
        <f>IF(AG145="","",VLOOKUP(AG145,'別紙１-１　シフト記号表（従来型・ユニット型共通）'!$C$6:$L$47,10,FALSE))</f>
        <v/>
      </c>
      <c r="AH146" s="144" t="str">
        <f>IF(AH145="","",VLOOKUP(AH145,'別紙１-１　シフト記号表（従来型・ユニット型共通）'!$C$6:$L$47,10,FALSE))</f>
        <v/>
      </c>
      <c r="AI146" s="144" t="str">
        <f>IF(AI145="","",VLOOKUP(AI145,'別紙１-１　シフト記号表（従来型・ユニット型共通）'!$C$6:$L$47,10,FALSE))</f>
        <v/>
      </c>
      <c r="AJ146" s="145" t="str">
        <f>IF(AJ145="","",VLOOKUP(AJ145,'別紙１-１　シフト記号表（従来型・ユニット型共通）'!$C$6:$L$47,10,FALSE))</f>
        <v/>
      </c>
      <c r="AK146" s="143" t="str">
        <f>IF(AK145="","",VLOOKUP(AK145,'別紙１-１　シフト記号表（従来型・ユニット型共通）'!$C$6:$L$47,10,FALSE))</f>
        <v/>
      </c>
      <c r="AL146" s="144" t="str">
        <f>IF(AL145="","",VLOOKUP(AL145,'別紙１-１　シフト記号表（従来型・ユニット型共通）'!$C$6:$L$47,10,FALSE))</f>
        <v/>
      </c>
      <c r="AM146" s="144" t="str">
        <f>IF(AM145="","",VLOOKUP(AM145,'別紙１-１　シフト記号表（従来型・ユニット型共通）'!$C$6:$L$47,10,FALSE))</f>
        <v/>
      </c>
      <c r="AN146" s="144" t="str">
        <f>IF(AN145="","",VLOOKUP(AN145,'別紙１-１　シフト記号表（従来型・ユニット型共通）'!$C$6:$L$47,10,FALSE))</f>
        <v/>
      </c>
      <c r="AO146" s="144" t="str">
        <f>IF(AO145="","",VLOOKUP(AO145,'別紙１-１　シフト記号表（従来型・ユニット型共通）'!$C$6:$L$47,10,FALSE))</f>
        <v/>
      </c>
      <c r="AP146" s="144" t="str">
        <f>IF(AP145="","",VLOOKUP(AP145,'別紙１-１　シフト記号表（従来型・ユニット型共通）'!$C$6:$L$47,10,FALSE))</f>
        <v/>
      </c>
      <c r="AQ146" s="145" t="str">
        <f>IF(AQ145="","",VLOOKUP(AQ145,'別紙１-１　シフト記号表（従来型・ユニット型共通）'!$C$6:$L$47,10,FALSE))</f>
        <v/>
      </c>
      <c r="AR146" s="143" t="str">
        <f>IF(AR145="","",VLOOKUP(AR145,'別紙１-１　シフト記号表（従来型・ユニット型共通）'!$C$6:$L$47,10,FALSE))</f>
        <v/>
      </c>
      <c r="AS146" s="144" t="str">
        <f>IF(AS145="","",VLOOKUP(AS145,'別紙１-１　シフト記号表（従来型・ユニット型共通）'!$C$6:$L$47,10,FALSE))</f>
        <v/>
      </c>
      <c r="AT146" s="144" t="str">
        <f>IF(AT145="","",VLOOKUP(AT145,'別紙１-１　シフト記号表（従来型・ユニット型共通）'!$C$6:$L$47,10,FALSE))</f>
        <v/>
      </c>
      <c r="AU146" s="144" t="str">
        <f>IF(AU145="","",VLOOKUP(AU145,'別紙１-１　シフト記号表（従来型・ユニット型共通）'!$C$6:$L$47,10,FALSE))</f>
        <v/>
      </c>
      <c r="AV146" s="144" t="str">
        <f>IF(AV145="","",VLOOKUP(AV145,'別紙１-１　シフト記号表（従来型・ユニット型共通）'!$C$6:$L$47,10,FALSE))</f>
        <v/>
      </c>
      <c r="AW146" s="144" t="str">
        <f>IF(AW145="","",VLOOKUP(AW145,'別紙１-１　シフト記号表（従来型・ユニット型共通）'!$C$6:$L$47,10,FALSE))</f>
        <v/>
      </c>
      <c r="AX146" s="145" t="str">
        <f>IF(AX145="","",VLOOKUP(AX145,'別紙１-１　シフト記号表（従来型・ユニット型共通）'!$C$6:$L$47,10,FALSE))</f>
        <v/>
      </c>
      <c r="AY146" s="143" t="str">
        <f>IF(AY145="","",VLOOKUP(AY145,'別紙１-１　シフト記号表（従来型・ユニット型共通）'!$C$6:$L$47,10,FALSE))</f>
        <v/>
      </c>
      <c r="AZ146" s="144" t="str">
        <f>IF(AZ145="","",VLOOKUP(AZ145,'別紙１-１　シフト記号表（従来型・ユニット型共通）'!$C$6:$L$47,10,FALSE))</f>
        <v/>
      </c>
      <c r="BA146" s="144" t="str">
        <f>IF(BA145="","",VLOOKUP(BA145,'別紙１-１　シフト記号表（従来型・ユニット型共通）'!$C$6:$L$47,10,FALSE))</f>
        <v/>
      </c>
      <c r="BB146" s="367">
        <f>IF($BE$3="４週",SUM(W146:AX146),IF($BE$3="暦月",SUM(W146:BA146),""))</f>
        <v>0</v>
      </c>
      <c r="BC146" s="368"/>
      <c r="BD146" s="369">
        <f>IF($BE$3="４週",BB146/4,IF($BE$3="暦月",(BB146/($BE$8/7)),""))</f>
        <v>0</v>
      </c>
      <c r="BE146" s="368"/>
      <c r="BF146" s="364"/>
      <c r="BG146" s="365"/>
      <c r="BH146" s="365"/>
      <c r="BI146" s="365"/>
      <c r="BJ146" s="366"/>
    </row>
    <row r="147" spans="2:62" ht="20.25" customHeight="1" x14ac:dyDescent="0.2">
      <c r="B147" s="317">
        <f>B145+1</f>
        <v>66</v>
      </c>
      <c r="C147" s="319"/>
      <c r="D147" s="320"/>
      <c r="E147" s="138"/>
      <c r="F147" s="139"/>
      <c r="G147" s="138"/>
      <c r="H147" s="139"/>
      <c r="I147" s="323"/>
      <c r="J147" s="324"/>
      <c r="K147" s="327"/>
      <c r="L147" s="328"/>
      <c r="M147" s="328"/>
      <c r="N147" s="320"/>
      <c r="O147" s="331"/>
      <c r="P147" s="332"/>
      <c r="Q147" s="332"/>
      <c r="R147" s="332"/>
      <c r="S147" s="333"/>
      <c r="T147" s="158" t="s">
        <v>150</v>
      </c>
      <c r="V147" s="159"/>
      <c r="W147" s="151"/>
      <c r="X147" s="152"/>
      <c r="Y147" s="152"/>
      <c r="Z147" s="152"/>
      <c r="AA147" s="152"/>
      <c r="AB147" s="152"/>
      <c r="AC147" s="153"/>
      <c r="AD147" s="151"/>
      <c r="AE147" s="152"/>
      <c r="AF147" s="152"/>
      <c r="AG147" s="152"/>
      <c r="AH147" s="152"/>
      <c r="AI147" s="152"/>
      <c r="AJ147" s="153"/>
      <c r="AK147" s="151"/>
      <c r="AL147" s="152"/>
      <c r="AM147" s="152"/>
      <c r="AN147" s="152"/>
      <c r="AO147" s="152"/>
      <c r="AP147" s="152"/>
      <c r="AQ147" s="153"/>
      <c r="AR147" s="151"/>
      <c r="AS147" s="152"/>
      <c r="AT147" s="152"/>
      <c r="AU147" s="152"/>
      <c r="AV147" s="152"/>
      <c r="AW147" s="152"/>
      <c r="AX147" s="153"/>
      <c r="AY147" s="151"/>
      <c r="AZ147" s="152"/>
      <c r="BA147" s="154"/>
      <c r="BB147" s="334"/>
      <c r="BC147" s="335"/>
      <c r="BD147" s="347"/>
      <c r="BE147" s="348"/>
      <c r="BF147" s="349"/>
      <c r="BG147" s="350"/>
      <c r="BH147" s="350"/>
      <c r="BI147" s="350"/>
      <c r="BJ147" s="351"/>
    </row>
    <row r="148" spans="2:62" ht="20.25" customHeight="1" x14ac:dyDescent="0.2">
      <c r="B148" s="318"/>
      <c r="C148" s="358"/>
      <c r="D148" s="359"/>
      <c r="E148" s="160"/>
      <c r="F148" s="161">
        <f>C147</f>
        <v>0</v>
      </c>
      <c r="G148" s="160"/>
      <c r="H148" s="161">
        <f>I147</f>
        <v>0</v>
      </c>
      <c r="I148" s="360"/>
      <c r="J148" s="361"/>
      <c r="K148" s="362"/>
      <c r="L148" s="363"/>
      <c r="M148" s="363"/>
      <c r="N148" s="359"/>
      <c r="O148" s="331"/>
      <c r="P148" s="332"/>
      <c r="Q148" s="332"/>
      <c r="R148" s="332"/>
      <c r="S148" s="333"/>
      <c r="T148" s="155" t="s">
        <v>153</v>
      </c>
      <c r="U148" s="156"/>
      <c r="V148" s="157"/>
      <c r="W148" s="143" t="str">
        <f>IF(W147="","",VLOOKUP(W147,'別紙１-１　シフト記号表（従来型・ユニット型共通）'!$C$6:$L$47,10,FALSE))</f>
        <v/>
      </c>
      <c r="X148" s="144" t="str">
        <f>IF(X147="","",VLOOKUP(X147,'別紙１-１　シフト記号表（従来型・ユニット型共通）'!$C$6:$L$47,10,FALSE))</f>
        <v/>
      </c>
      <c r="Y148" s="144" t="str">
        <f>IF(Y147="","",VLOOKUP(Y147,'別紙１-１　シフト記号表（従来型・ユニット型共通）'!$C$6:$L$47,10,FALSE))</f>
        <v/>
      </c>
      <c r="Z148" s="144" t="str">
        <f>IF(Z147="","",VLOOKUP(Z147,'別紙１-１　シフト記号表（従来型・ユニット型共通）'!$C$6:$L$47,10,FALSE))</f>
        <v/>
      </c>
      <c r="AA148" s="144" t="str">
        <f>IF(AA147="","",VLOOKUP(AA147,'別紙１-１　シフト記号表（従来型・ユニット型共通）'!$C$6:$L$47,10,FALSE))</f>
        <v/>
      </c>
      <c r="AB148" s="144" t="str">
        <f>IF(AB147="","",VLOOKUP(AB147,'別紙１-１　シフト記号表（従来型・ユニット型共通）'!$C$6:$L$47,10,FALSE))</f>
        <v/>
      </c>
      <c r="AC148" s="145" t="str">
        <f>IF(AC147="","",VLOOKUP(AC147,'別紙１-１　シフト記号表（従来型・ユニット型共通）'!$C$6:$L$47,10,FALSE))</f>
        <v/>
      </c>
      <c r="AD148" s="143" t="str">
        <f>IF(AD147="","",VLOOKUP(AD147,'別紙１-１　シフト記号表（従来型・ユニット型共通）'!$C$6:$L$47,10,FALSE))</f>
        <v/>
      </c>
      <c r="AE148" s="144" t="str">
        <f>IF(AE147="","",VLOOKUP(AE147,'別紙１-１　シフト記号表（従来型・ユニット型共通）'!$C$6:$L$47,10,FALSE))</f>
        <v/>
      </c>
      <c r="AF148" s="144" t="str">
        <f>IF(AF147="","",VLOOKUP(AF147,'別紙１-１　シフト記号表（従来型・ユニット型共通）'!$C$6:$L$47,10,FALSE))</f>
        <v/>
      </c>
      <c r="AG148" s="144" t="str">
        <f>IF(AG147="","",VLOOKUP(AG147,'別紙１-１　シフト記号表（従来型・ユニット型共通）'!$C$6:$L$47,10,FALSE))</f>
        <v/>
      </c>
      <c r="AH148" s="144" t="str">
        <f>IF(AH147="","",VLOOKUP(AH147,'別紙１-１　シフト記号表（従来型・ユニット型共通）'!$C$6:$L$47,10,FALSE))</f>
        <v/>
      </c>
      <c r="AI148" s="144" t="str">
        <f>IF(AI147="","",VLOOKUP(AI147,'別紙１-１　シフト記号表（従来型・ユニット型共通）'!$C$6:$L$47,10,FALSE))</f>
        <v/>
      </c>
      <c r="AJ148" s="145" t="str">
        <f>IF(AJ147="","",VLOOKUP(AJ147,'別紙１-１　シフト記号表（従来型・ユニット型共通）'!$C$6:$L$47,10,FALSE))</f>
        <v/>
      </c>
      <c r="AK148" s="143" t="str">
        <f>IF(AK147="","",VLOOKUP(AK147,'別紙１-１　シフト記号表（従来型・ユニット型共通）'!$C$6:$L$47,10,FALSE))</f>
        <v/>
      </c>
      <c r="AL148" s="144" t="str">
        <f>IF(AL147="","",VLOOKUP(AL147,'別紙１-１　シフト記号表（従来型・ユニット型共通）'!$C$6:$L$47,10,FALSE))</f>
        <v/>
      </c>
      <c r="AM148" s="144" t="str">
        <f>IF(AM147="","",VLOOKUP(AM147,'別紙１-１　シフト記号表（従来型・ユニット型共通）'!$C$6:$L$47,10,FALSE))</f>
        <v/>
      </c>
      <c r="AN148" s="144" t="str">
        <f>IF(AN147="","",VLOOKUP(AN147,'別紙１-１　シフト記号表（従来型・ユニット型共通）'!$C$6:$L$47,10,FALSE))</f>
        <v/>
      </c>
      <c r="AO148" s="144" t="str">
        <f>IF(AO147="","",VLOOKUP(AO147,'別紙１-１　シフト記号表（従来型・ユニット型共通）'!$C$6:$L$47,10,FALSE))</f>
        <v/>
      </c>
      <c r="AP148" s="144" t="str">
        <f>IF(AP147="","",VLOOKUP(AP147,'別紙１-１　シフト記号表（従来型・ユニット型共通）'!$C$6:$L$47,10,FALSE))</f>
        <v/>
      </c>
      <c r="AQ148" s="145" t="str">
        <f>IF(AQ147="","",VLOOKUP(AQ147,'別紙１-１　シフト記号表（従来型・ユニット型共通）'!$C$6:$L$47,10,FALSE))</f>
        <v/>
      </c>
      <c r="AR148" s="143" t="str">
        <f>IF(AR147="","",VLOOKUP(AR147,'別紙１-１　シフト記号表（従来型・ユニット型共通）'!$C$6:$L$47,10,FALSE))</f>
        <v/>
      </c>
      <c r="AS148" s="144" t="str">
        <f>IF(AS147="","",VLOOKUP(AS147,'別紙１-１　シフト記号表（従来型・ユニット型共通）'!$C$6:$L$47,10,FALSE))</f>
        <v/>
      </c>
      <c r="AT148" s="144" t="str">
        <f>IF(AT147="","",VLOOKUP(AT147,'別紙１-１　シフト記号表（従来型・ユニット型共通）'!$C$6:$L$47,10,FALSE))</f>
        <v/>
      </c>
      <c r="AU148" s="144" t="str">
        <f>IF(AU147="","",VLOOKUP(AU147,'別紙１-１　シフト記号表（従来型・ユニット型共通）'!$C$6:$L$47,10,FALSE))</f>
        <v/>
      </c>
      <c r="AV148" s="144" t="str">
        <f>IF(AV147="","",VLOOKUP(AV147,'別紙１-１　シフト記号表（従来型・ユニット型共通）'!$C$6:$L$47,10,FALSE))</f>
        <v/>
      </c>
      <c r="AW148" s="144" t="str">
        <f>IF(AW147="","",VLOOKUP(AW147,'別紙１-１　シフト記号表（従来型・ユニット型共通）'!$C$6:$L$47,10,FALSE))</f>
        <v/>
      </c>
      <c r="AX148" s="145" t="str">
        <f>IF(AX147="","",VLOOKUP(AX147,'別紙１-１　シフト記号表（従来型・ユニット型共通）'!$C$6:$L$47,10,FALSE))</f>
        <v/>
      </c>
      <c r="AY148" s="143" t="str">
        <f>IF(AY147="","",VLOOKUP(AY147,'別紙１-１　シフト記号表（従来型・ユニット型共通）'!$C$6:$L$47,10,FALSE))</f>
        <v/>
      </c>
      <c r="AZ148" s="144" t="str">
        <f>IF(AZ147="","",VLOOKUP(AZ147,'別紙１-１　シフト記号表（従来型・ユニット型共通）'!$C$6:$L$47,10,FALSE))</f>
        <v/>
      </c>
      <c r="BA148" s="144" t="str">
        <f>IF(BA147="","",VLOOKUP(BA147,'別紙１-１　シフト記号表（従来型・ユニット型共通）'!$C$6:$L$47,10,FALSE))</f>
        <v/>
      </c>
      <c r="BB148" s="367">
        <f>IF($BE$3="４週",SUM(W148:AX148),IF($BE$3="暦月",SUM(W148:BA148),""))</f>
        <v>0</v>
      </c>
      <c r="BC148" s="368"/>
      <c r="BD148" s="369">
        <f>IF($BE$3="４週",BB148/4,IF($BE$3="暦月",(BB148/($BE$8/7)),""))</f>
        <v>0</v>
      </c>
      <c r="BE148" s="368"/>
      <c r="BF148" s="364"/>
      <c r="BG148" s="365"/>
      <c r="BH148" s="365"/>
      <c r="BI148" s="365"/>
      <c r="BJ148" s="366"/>
    </row>
    <row r="149" spans="2:62" ht="20.25" customHeight="1" x14ac:dyDescent="0.2">
      <c r="B149" s="317">
        <f>B147+1</f>
        <v>67</v>
      </c>
      <c r="C149" s="319"/>
      <c r="D149" s="320"/>
      <c r="E149" s="138"/>
      <c r="F149" s="139"/>
      <c r="G149" s="138"/>
      <c r="H149" s="139"/>
      <c r="I149" s="323"/>
      <c r="J149" s="324"/>
      <c r="K149" s="327"/>
      <c r="L149" s="328"/>
      <c r="M149" s="328"/>
      <c r="N149" s="320"/>
      <c r="O149" s="331"/>
      <c r="P149" s="332"/>
      <c r="Q149" s="332"/>
      <c r="R149" s="332"/>
      <c r="S149" s="333"/>
      <c r="T149" s="158" t="s">
        <v>150</v>
      </c>
      <c r="V149" s="159"/>
      <c r="W149" s="151"/>
      <c r="X149" s="152"/>
      <c r="Y149" s="152"/>
      <c r="Z149" s="152"/>
      <c r="AA149" s="152"/>
      <c r="AB149" s="152"/>
      <c r="AC149" s="153"/>
      <c r="AD149" s="151"/>
      <c r="AE149" s="152"/>
      <c r="AF149" s="152"/>
      <c r="AG149" s="152"/>
      <c r="AH149" s="152"/>
      <c r="AI149" s="152"/>
      <c r="AJ149" s="153"/>
      <c r="AK149" s="151"/>
      <c r="AL149" s="152"/>
      <c r="AM149" s="152"/>
      <c r="AN149" s="152"/>
      <c r="AO149" s="152"/>
      <c r="AP149" s="152"/>
      <c r="AQ149" s="153"/>
      <c r="AR149" s="151"/>
      <c r="AS149" s="152"/>
      <c r="AT149" s="152"/>
      <c r="AU149" s="152"/>
      <c r="AV149" s="152"/>
      <c r="AW149" s="152"/>
      <c r="AX149" s="153"/>
      <c r="AY149" s="151"/>
      <c r="AZ149" s="152"/>
      <c r="BA149" s="154"/>
      <c r="BB149" s="334"/>
      <c r="BC149" s="335"/>
      <c r="BD149" s="347"/>
      <c r="BE149" s="348"/>
      <c r="BF149" s="349"/>
      <c r="BG149" s="350"/>
      <c r="BH149" s="350"/>
      <c r="BI149" s="350"/>
      <c r="BJ149" s="351"/>
    </row>
    <row r="150" spans="2:62" ht="20.25" customHeight="1" x14ac:dyDescent="0.2">
      <c r="B150" s="318"/>
      <c r="C150" s="358"/>
      <c r="D150" s="359"/>
      <c r="E150" s="160"/>
      <c r="F150" s="161">
        <f>C149</f>
        <v>0</v>
      </c>
      <c r="G150" s="160"/>
      <c r="H150" s="161">
        <f>I149</f>
        <v>0</v>
      </c>
      <c r="I150" s="360"/>
      <c r="J150" s="361"/>
      <c r="K150" s="362"/>
      <c r="L150" s="363"/>
      <c r="M150" s="363"/>
      <c r="N150" s="359"/>
      <c r="O150" s="331"/>
      <c r="P150" s="332"/>
      <c r="Q150" s="332"/>
      <c r="R150" s="332"/>
      <c r="S150" s="333"/>
      <c r="T150" s="155" t="s">
        <v>153</v>
      </c>
      <c r="U150" s="156"/>
      <c r="V150" s="157"/>
      <c r="W150" s="143" t="str">
        <f>IF(W149="","",VLOOKUP(W149,'別紙１-１　シフト記号表（従来型・ユニット型共通）'!$C$6:$L$47,10,FALSE))</f>
        <v/>
      </c>
      <c r="X150" s="144" t="str">
        <f>IF(X149="","",VLOOKUP(X149,'別紙１-１　シフト記号表（従来型・ユニット型共通）'!$C$6:$L$47,10,FALSE))</f>
        <v/>
      </c>
      <c r="Y150" s="144" t="str">
        <f>IF(Y149="","",VLOOKUP(Y149,'別紙１-１　シフト記号表（従来型・ユニット型共通）'!$C$6:$L$47,10,FALSE))</f>
        <v/>
      </c>
      <c r="Z150" s="144" t="str">
        <f>IF(Z149="","",VLOOKUP(Z149,'別紙１-１　シフト記号表（従来型・ユニット型共通）'!$C$6:$L$47,10,FALSE))</f>
        <v/>
      </c>
      <c r="AA150" s="144" t="str">
        <f>IF(AA149="","",VLOOKUP(AA149,'別紙１-１　シフト記号表（従来型・ユニット型共通）'!$C$6:$L$47,10,FALSE))</f>
        <v/>
      </c>
      <c r="AB150" s="144" t="str">
        <f>IF(AB149="","",VLOOKUP(AB149,'別紙１-１　シフト記号表（従来型・ユニット型共通）'!$C$6:$L$47,10,FALSE))</f>
        <v/>
      </c>
      <c r="AC150" s="145" t="str">
        <f>IF(AC149="","",VLOOKUP(AC149,'別紙１-１　シフト記号表（従来型・ユニット型共通）'!$C$6:$L$47,10,FALSE))</f>
        <v/>
      </c>
      <c r="AD150" s="143" t="str">
        <f>IF(AD149="","",VLOOKUP(AD149,'別紙１-１　シフト記号表（従来型・ユニット型共通）'!$C$6:$L$47,10,FALSE))</f>
        <v/>
      </c>
      <c r="AE150" s="144" t="str">
        <f>IF(AE149="","",VLOOKUP(AE149,'別紙１-１　シフト記号表（従来型・ユニット型共通）'!$C$6:$L$47,10,FALSE))</f>
        <v/>
      </c>
      <c r="AF150" s="144" t="str">
        <f>IF(AF149="","",VLOOKUP(AF149,'別紙１-１　シフト記号表（従来型・ユニット型共通）'!$C$6:$L$47,10,FALSE))</f>
        <v/>
      </c>
      <c r="AG150" s="144" t="str">
        <f>IF(AG149="","",VLOOKUP(AG149,'別紙１-１　シフト記号表（従来型・ユニット型共通）'!$C$6:$L$47,10,FALSE))</f>
        <v/>
      </c>
      <c r="AH150" s="144" t="str">
        <f>IF(AH149="","",VLOOKUP(AH149,'別紙１-１　シフト記号表（従来型・ユニット型共通）'!$C$6:$L$47,10,FALSE))</f>
        <v/>
      </c>
      <c r="AI150" s="144" t="str">
        <f>IF(AI149="","",VLOOKUP(AI149,'別紙１-１　シフト記号表（従来型・ユニット型共通）'!$C$6:$L$47,10,FALSE))</f>
        <v/>
      </c>
      <c r="AJ150" s="145" t="str">
        <f>IF(AJ149="","",VLOOKUP(AJ149,'別紙１-１　シフト記号表（従来型・ユニット型共通）'!$C$6:$L$47,10,FALSE))</f>
        <v/>
      </c>
      <c r="AK150" s="143" t="str">
        <f>IF(AK149="","",VLOOKUP(AK149,'別紙１-１　シフト記号表（従来型・ユニット型共通）'!$C$6:$L$47,10,FALSE))</f>
        <v/>
      </c>
      <c r="AL150" s="144" t="str">
        <f>IF(AL149="","",VLOOKUP(AL149,'別紙１-１　シフト記号表（従来型・ユニット型共通）'!$C$6:$L$47,10,FALSE))</f>
        <v/>
      </c>
      <c r="AM150" s="144" t="str">
        <f>IF(AM149="","",VLOOKUP(AM149,'別紙１-１　シフト記号表（従来型・ユニット型共通）'!$C$6:$L$47,10,FALSE))</f>
        <v/>
      </c>
      <c r="AN150" s="144" t="str">
        <f>IF(AN149="","",VLOOKUP(AN149,'別紙１-１　シフト記号表（従来型・ユニット型共通）'!$C$6:$L$47,10,FALSE))</f>
        <v/>
      </c>
      <c r="AO150" s="144" t="str">
        <f>IF(AO149="","",VLOOKUP(AO149,'別紙１-１　シフト記号表（従来型・ユニット型共通）'!$C$6:$L$47,10,FALSE))</f>
        <v/>
      </c>
      <c r="AP150" s="144" t="str">
        <f>IF(AP149="","",VLOOKUP(AP149,'別紙１-１　シフト記号表（従来型・ユニット型共通）'!$C$6:$L$47,10,FALSE))</f>
        <v/>
      </c>
      <c r="AQ150" s="145" t="str">
        <f>IF(AQ149="","",VLOOKUP(AQ149,'別紙１-１　シフト記号表（従来型・ユニット型共通）'!$C$6:$L$47,10,FALSE))</f>
        <v/>
      </c>
      <c r="AR150" s="143" t="str">
        <f>IF(AR149="","",VLOOKUP(AR149,'別紙１-１　シフト記号表（従来型・ユニット型共通）'!$C$6:$L$47,10,FALSE))</f>
        <v/>
      </c>
      <c r="AS150" s="144" t="str">
        <f>IF(AS149="","",VLOOKUP(AS149,'別紙１-１　シフト記号表（従来型・ユニット型共通）'!$C$6:$L$47,10,FALSE))</f>
        <v/>
      </c>
      <c r="AT150" s="144" t="str">
        <f>IF(AT149="","",VLOOKUP(AT149,'別紙１-１　シフト記号表（従来型・ユニット型共通）'!$C$6:$L$47,10,FALSE))</f>
        <v/>
      </c>
      <c r="AU150" s="144" t="str">
        <f>IF(AU149="","",VLOOKUP(AU149,'別紙１-１　シフト記号表（従来型・ユニット型共通）'!$C$6:$L$47,10,FALSE))</f>
        <v/>
      </c>
      <c r="AV150" s="144" t="str">
        <f>IF(AV149="","",VLOOKUP(AV149,'別紙１-１　シフト記号表（従来型・ユニット型共通）'!$C$6:$L$47,10,FALSE))</f>
        <v/>
      </c>
      <c r="AW150" s="144" t="str">
        <f>IF(AW149="","",VLOOKUP(AW149,'別紙１-１　シフト記号表（従来型・ユニット型共通）'!$C$6:$L$47,10,FALSE))</f>
        <v/>
      </c>
      <c r="AX150" s="145" t="str">
        <f>IF(AX149="","",VLOOKUP(AX149,'別紙１-１　シフト記号表（従来型・ユニット型共通）'!$C$6:$L$47,10,FALSE))</f>
        <v/>
      </c>
      <c r="AY150" s="143" t="str">
        <f>IF(AY149="","",VLOOKUP(AY149,'別紙１-１　シフト記号表（従来型・ユニット型共通）'!$C$6:$L$47,10,FALSE))</f>
        <v/>
      </c>
      <c r="AZ150" s="144" t="str">
        <f>IF(AZ149="","",VLOOKUP(AZ149,'別紙１-１　シフト記号表（従来型・ユニット型共通）'!$C$6:$L$47,10,FALSE))</f>
        <v/>
      </c>
      <c r="BA150" s="144" t="str">
        <f>IF(BA149="","",VLOOKUP(BA149,'別紙１-１　シフト記号表（従来型・ユニット型共通）'!$C$6:$L$47,10,FALSE))</f>
        <v/>
      </c>
      <c r="BB150" s="367">
        <f>IF($BE$3="４週",SUM(W150:AX150),IF($BE$3="暦月",SUM(W150:BA150),""))</f>
        <v>0</v>
      </c>
      <c r="BC150" s="368"/>
      <c r="BD150" s="369">
        <f>IF($BE$3="４週",BB150/4,IF($BE$3="暦月",(BB150/($BE$8/7)),""))</f>
        <v>0</v>
      </c>
      <c r="BE150" s="368"/>
      <c r="BF150" s="364"/>
      <c r="BG150" s="365"/>
      <c r="BH150" s="365"/>
      <c r="BI150" s="365"/>
      <c r="BJ150" s="366"/>
    </row>
    <row r="151" spans="2:62" ht="20.25" customHeight="1" x14ac:dyDescent="0.2">
      <c r="B151" s="317">
        <f>B149+1</f>
        <v>68</v>
      </c>
      <c r="C151" s="319"/>
      <c r="D151" s="320"/>
      <c r="E151" s="138"/>
      <c r="F151" s="139"/>
      <c r="G151" s="138"/>
      <c r="H151" s="139"/>
      <c r="I151" s="323"/>
      <c r="J151" s="324"/>
      <c r="K151" s="327"/>
      <c r="L151" s="328"/>
      <c r="M151" s="328"/>
      <c r="N151" s="320"/>
      <c r="O151" s="331"/>
      <c r="P151" s="332"/>
      <c r="Q151" s="332"/>
      <c r="R151" s="332"/>
      <c r="S151" s="333"/>
      <c r="T151" s="158" t="s">
        <v>150</v>
      </c>
      <c r="V151" s="159"/>
      <c r="W151" s="151"/>
      <c r="X151" s="152"/>
      <c r="Y151" s="152"/>
      <c r="Z151" s="152"/>
      <c r="AA151" s="152"/>
      <c r="AB151" s="152"/>
      <c r="AC151" s="153"/>
      <c r="AD151" s="151"/>
      <c r="AE151" s="152"/>
      <c r="AF151" s="152"/>
      <c r="AG151" s="152"/>
      <c r="AH151" s="152"/>
      <c r="AI151" s="152"/>
      <c r="AJ151" s="153"/>
      <c r="AK151" s="151"/>
      <c r="AL151" s="152"/>
      <c r="AM151" s="152"/>
      <c r="AN151" s="152"/>
      <c r="AO151" s="152"/>
      <c r="AP151" s="152"/>
      <c r="AQ151" s="153"/>
      <c r="AR151" s="151"/>
      <c r="AS151" s="152"/>
      <c r="AT151" s="152"/>
      <c r="AU151" s="152"/>
      <c r="AV151" s="152"/>
      <c r="AW151" s="152"/>
      <c r="AX151" s="153"/>
      <c r="AY151" s="151"/>
      <c r="AZ151" s="152"/>
      <c r="BA151" s="154"/>
      <c r="BB151" s="334"/>
      <c r="BC151" s="335"/>
      <c r="BD151" s="347"/>
      <c r="BE151" s="348"/>
      <c r="BF151" s="349"/>
      <c r="BG151" s="350"/>
      <c r="BH151" s="350"/>
      <c r="BI151" s="350"/>
      <c r="BJ151" s="351"/>
    </row>
    <row r="152" spans="2:62" ht="20.25" customHeight="1" x14ac:dyDescent="0.2">
      <c r="B152" s="318"/>
      <c r="C152" s="358"/>
      <c r="D152" s="359"/>
      <c r="E152" s="160"/>
      <c r="F152" s="161">
        <f>C151</f>
        <v>0</v>
      </c>
      <c r="G152" s="160"/>
      <c r="H152" s="161">
        <f>I151</f>
        <v>0</v>
      </c>
      <c r="I152" s="360"/>
      <c r="J152" s="361"/>
      <c r="K152" s="362"/>
      <c r="L152" s="363"/>
      <c r="M152" s="363"/>
      <c r="N152" s="359"/>
      <c r="O152" s="331"/>
      <c r="P152" s="332"/>
      <c r="Q152" s="332"/>
      <c r="R152" s="332"/>
      <c r="S152" s="333"/>
      <c r="T152" s="155" t="s">
        <v>153</v>
      </c>
      <c r="U152" s="156"/>
      <c r="V152" s="157"/>
      <c r="W152" s="143" t="str">
        <f>IF(W151="","",VLOOKUP(W151,'別紙１-１　シフト記号表（従来型・ユニット型共通）'!$C$6:$L$47,10,FALSE))</f>
        <v/>
      </c>
      <c r="X152" s="144" t="str">
        <f>IF(X151="","",VLOOKUP(X151,'別紙１-１　シフト記号表（従来型・ユニット型共通）'!$C$6:$L$47,10,FALSE))</f>
        <v/>
      </c>
      <c r="Y152" s="144" t="str">
        <f>IF(Y151="","",VLOOKUP(Y151,'別紙１-１　シフト記号表（従来型・ユニット型共通）'!$C$6:$L$47,10,FALSE))</f>
        <v/>
      </c>
      <c r="Z152" s="144" t="str">
        <f>IF(Z151="","",VLOOKUP(Z151,'別紙１-１　シフト記号表（従来型・ユニット型共通）'!$C$6:$L$47,10,FALSE))</f>
        <v/>
      </c>
      <c r="AA152" s="144" t="str">
        <f>IF(AA151="","",VLOOKUP(AA151,'別紙１-１　シフト記号表（従来型・ユニット型共通）'!$C$6:$L$47,10,FALSE))</f>
        <v/>
      </c>
      <c r="AB152" s="144" t="str">
        <f>IF(AB151="","",VLOOKUP(AB151,'別紙１-１　シフト記号表（従来型・ユニット型共通）'!$C$6:$L$47,10,FALSE))</f>
        <v/>
      </c>
      <c r="AC152" s="145" t="str">
        <f>IF(AC151="","",VLOOKUP(AC151,'別紙１-１　シフト記号表（従来型・ユニット型共通）'!$C$6:$L$47,10,FALSE))</f>
        <v/>
      </c>
      <c r="AD152" s="143" t="str">
        <f>IF(AD151="","",VLOOKUP(AD151,'別紙１-１　シフト記号表（従来型・ユニット型共通）'!$C$6:$L$47,10,FALSE))</f>
        <v/>
      </c>
      <c r="AE152" s="144" t="str">
        <f>IF(AE151="","",VLOOKUP(AE151,'別紙１-１　シフト記号表（従来型・ユニット型共通）'!$C$6:$L$47,10,FALSE))</f>
        <v/>
      </c>
      <c r="AF152" s="144" t="str">
        <f>IF(AF151="","",VLOOKUP(AF151,'別紙１-１　シフト記号表（従来型・ユニット型共通）'!$C$6:$L$47,10,FALSE))</f>
        <v/>
      </c>
      <c r="AG152" s="144" t="str">
        <f>IF(AG151="","",VLOOKUP(AG151,'別紙１-１　シフト記号表（従来型・ユニット型共通）'!$C$6:$L$47,10,FALSE))</f>
        <v/>
      </c>
      <c r="AH152" s="144" t="str">
        <f>IF(AH151="","",VLOOKUP(AH151,'別紙１-１　シフト記号表（従来型・ユニット型共通）'!$C$6:$L$47,10,FALSE))</f>
        <v/>
      </c>
      <c r="AI152" s="144" t="str">
        <f>IF(AI151="","",VLOOKUP(AI151,'別紙１-１　シフト記号表（従来型・ユニット型共通）'!$C$6:$L$47,10,FALSE))</f>
        <v/>
      </c>
      <c r="AJ152" s="145" t="str">
        <f>IF(AJ151="","",VLOOKUP(AJ151,'別紙１-１　シフト記号表（従来型・ユニット型共通）'!$C$6:$L$47,10,FALSE))</f>
        <v/>
      </c>
      <c r="AK152" s="143" t="str">
        <f>IF(AK151="","",VLOOKUP(AK151,'別紙１-１　シフト記号表（従来型・ユニット型共通）'!$C$6:$L$47,10,FALSE))</f>
        <v/>
      </c>
      <c r="AL152" s="144" t="str">
        <f>IF(AL151="","",VLOOKUP(AL151,'別紙１-１　シフト記号表（従来型・ユニット型共通）'!$C$6:$L$47,10,FALSE))</f>
        <v/>
      </c>
      <c r="AM152" s="144" t="str">
        <f>IF(AM151="","",VLOOKUP(AM151,'別紙１-１　シフト記号表（従来型・ユニット型共通）'!$C$6:$L$47,10,FALSE))</f>
        <v/>
      </c>
      <c r="AN152" s="144" t="str">
        <f>IF(AN151="","",VLOOKUP(AN151,'別紙１-１　シフト記号表（従来型・ユニット型共通）'!$C$6:$L$47,10,FALSE))</f>
        <v/>
      </c>
      <c r="AO152" s="144" t="str">
        <f>IF(AO151="","",VLOOKUP(AO151,'別紙１-１　シフト記号表（従来型・ユニット型共通）'!$C$6:$L$47,10,FALSE))</f>
        <v/>
      </c>
      <c r="AP152" s="144" t="str">
        <f>IF(AP151="","",VLOOKUP(AP151,'別紙１-１　シフト記号表（従来型・ユニット型共通）'!$C$6:$L$47,10,FALSE))</f>
        <v/>
      </c>
      <c r="AQ152" s="145" t="str">
        <f>IF(AQ151="","",VLOOKUP(AQ151,'別紙１-１　シフト記号表（従来型・ユニット型共通）'!$C$6:$L$47,10,FALSE))</f>
        <v/>
      </c>
      <c r="AR152" s="143" t="str">
        <f>IF(AR151="","",VLOOKUP(AR151,'別紙１-１　シフト記号表（従来型・ユニット型共通）'!$C$6:$L$47,10,FALSE))</f>
        <v/>
      </c>
      <c r="AS152" s="144" t="str">
        <f>IF(AS151="","",VLOOKUP(AS151,'別紙１-１　シフト記号表（従来型・ユニット型共通）'!$C$6:$L$47,10,FALSE))</f>
        <v/>
      </c>
      <c r="AT152" s="144" t="str">
        <f>IF(AT151="","",VLOOKUP(AT151,'別紙１-１　シフト記号表（従来型・ユニット型共通）'!$C$6:$L$47,10,FALSE))</f>
        <v/>
      </c>
      <c r="AU152" s="144" t="str">
        <f>IF(AU151="","",VLOOKUP(AU151,'別紙１-１　シフト記号表（従来型・ユニット型共通）'!$C$6:$L$47,10,FALSE))</f>
        <v/>
      </c>
      <c r="AV152" s="144" t="str">
        <f>IF(AV151="","",VLOOKUP(AV151,'別紙１-１　シフト記号表（従来型・ユニット型共通）'!$C$6:$L$47,10,FALSE))</f>
        <v/>
      </c>
      <c r="AW152" s="144" t="str">
        <f>IF(AW151="","",VLOOKUP(AW151,'別紙１-１　シフト記号表（従来型・ユニット型共通）'!$C$6:$L$47,10,FALSE))</f>
        <v/>
      </c>
      <c r="AX152" s="145" t="str">
        <f>IF(AX151="","",VLOOKUP(AX151,'別紙１-１　シフト記号表（従来型・ユニット型共通）'!$C$6:$L$47,10,FALSE))</f>
        <v/>
      </c>
      <c r="AY152" s="143" t="str">
        <f>IF(AY151="","",VLOOKUP(AY151,'別紙１-１　シフト記号表（従来型・ユニット型共通）'!$C$6:$L$47,10,FALSE))</f>
        <v/>
      </c>
      <c r="AZ152" s="144" t="str">
        <f>IF(AZ151="","",VLOOKUP(AZ151,'別紙１-１　シフト記号表（従来型・ユニット型共通）'!$C$6:$L$47,10,FALSE))</f>
        <v/>
      </c>
      <c r="BA152" s="144" t="str">
        <f>IF(BA151="","",VLOOKUP(BA151,'別紙１-１　シフト記号表（従来型・ユニット型共通）'!$C$6:$L$47,10,FALSE))</f>
        <v/>
      </c>
      <c r="BB152" s="367">
        <f>IF($BE$3="４週",SUM(W152:AX152),IF($BE$3="暦月",SUM(W152:BA152),""))</f>
        <v>0</v>
      </c>
      <c r="BC152" s="368"/>
      <c r="BD152" s="369">
        <f>IF($BE$3="４週",BB152/4,IF($BE$3="暦月",(BB152/($BE$8/7)),""))</f>
        <v>0</v>
      </c>
      <c r="BE152" s="368"/>
      <c r="BF152" s="364"/>
      <c r="BG152" s="365"/>
      <c r="BH152" s="365"/>
      <c r="BI152" s="365"/>
      <c r="BJ152" s="366"/>
    </row>
    <row r="153" spans="2:62" ht="20.25" customHeight="1" x14ac:dyDescent="0.2">
      <c r="B153" s="317">
        <f>B151+1</f>
        <v>69</v>
      </c>
      <c r="C153" s="319"/>
      <c r="D153" s="320"/>
      <c r="E153" s="138"/>
      <c r="F153" s="139"/>
      <c r="G153" s="138"/>
      <c r="H153" s="139"/>
      <c r="I153" s="323"/>
      <c r="J153" s="324"/>
      <c r="K153" s="327"/>
      <c r="L153" s="328"/>
      <c r="M153" s="328"/>
      <c r="N153" s="320"/>
      <c r="O153" s="331"/>
      <c r="P153" s="332"/>
      <c r="Q153" s="332"/>
      <c r="R153" s="332"/>
      <c r="S153" s="333"/>
      <c r="T153" s="158" t="s">
        <v>150</v>
      </c>
      <c r="V153" s="159"/>
      <c r="W153" s="151"/>
      <c r="X153" s="152"/>
      <c r="Y153" s="152"/>
      <c r="Z153" s="152"/>
      <c r="AA153" s="152"/>
      <c r="AB153" s="152"/>
      <c r="AC153" s="153"/>
      <c r="AD153" s="151"/>
      <c r="AE153" s="152"/>
      <c r="AF153" s="152"/>
      <c r="AG153" s="152"/>
      <c r="AH153" s="152"/>
      <c r="AI153" s="152"/>
      <c r="AJ153" s="153"/>
      <c r="AK153" s="151"/>
      <c r="AL153" s="152"/>
      <c r="AM153" s="152"/>
      <c r="AN153" s="152"/>
      <c r="AO153" s="152"/>
      <c r="AP153" s="152"/>
      <c r="AQ153" s="153"/>
      <c r="AR153" s="151"/>
      <c r="AS153" s="152"/>
      <c r="AT153" s="152"/>
      <c r="AU153" s="152"/>
      <c r="AV153" s="152"/>
      <c r="AW153" s="152"/>
      <c r="AX153" s="153"/>
      <c r="AY153" s="151"/>
      <c r="AZ153" s="152"/>
      <c r="BA153" s="154"/>
      <c r="BB153" s="334"/>
      <c r="BC153" s="335"/>
      <c r="BD153" s="347"/>
      <c r="BE153" s="348"/>
      <c r="BF153" s="349"/>
      <c r="BG153" s="350"/>
      <c r="BH153" s="350"/>
      <c r="BI153" s="350"/>
      <c r="BJ153" s="351"/>
    </row>
    <row r="154" spans="2:62" ht="20.25" customHeight="1" x14ac:dyDescent="0.2">
      <c r="B154" s="318"/>
      <c r="C154" s="358"/>
      <c r="D154" s="359"/>
      <c r="E154" s="160"/>
      <c r="F154" s="161">
        <f>C153</f>
        <v>0</v>
      </c>
      <c r="G154" s="160"/>
      <c r="H154" s="161">
        <f>I153</f>
        <v>0</v>
      </c>
      <c r="I154" s="360"/>
      <c r="J154" s="361"/>
      <c r="K154" s="362"/>
      <c r="L154" s="363"/>
      <c r="M154" s="363"/>
      <c r="N154" s="359"/>
      <c r="O154" s="331"/>
      <c r="P154" s="332"/>
      <c r="Q154" s="332"/>
      <c r="R154" s="332"/>
      <c r="S154" s="333"/>
      <c r="T154" s="155" t="s">
        <v>153</v>
      </c>
      <c r="U154" s="156"/>
      <c r="V154" s="157"/>
      <c r="W154" s="143" t="str">
        <f>IF(W153="","",VLOOKUP(W153,'別紙１-１　シフト記号表（従来型・ユニット型共通）'!$C$6:$L$47,10,FALSE))</f>
        <v/>
      </c>
      <c r="X154" s="144" t="str">
        <f>IF(X153="","",VLOOKUP(X153,'別紙１-１　シフト記号表（従来型・ユニット型共通）'!$C$6:$L$47,10,FALSE))</f>
        <v/>
      </c>
      <c r="Y154" s="144" t="str">
        <f>IF(Y153="","",VLOOKUP(Y153,'別紙１-１　シフト記号表（従来型・ユニット型共通）'!$C$6:$L$47,10,FALSE))</f>
        <v/>
      </c>
      <c r="Z154" s="144" t="str">
        <f>IF(Z153="","",VLOOKUP(Z153,'別紙１-１　シフト記号表（従来型・ユニット型共通）'!$C$6:$L$47,10,FALSE))</f>
        <v/>
      </c>
      <c r="AA154" s="144" t="str">
        <f>IF(AA153="","",VLOOKUP(AA153,'別紙１-１　シフト記号表（従来型・ユニット型共通）'!$C$6:$L$47,10,FALSE))</f>
        <v/>
      </c>
      <c r="AB154" s="144" t="str">
        <f>IF(AB153="","",VLOOKUP(AB153,'別紙１-１　シフト記号表（従来型・ユニット型共通）'!$C$6:$L$47,10,FALSE))</f>
        <v/>
      </c>
      <c r="AC154" s="145" t="str">
        <f>IF(AC153="","",VLOOKUP(AC153,'別紙１-１　シフト記号表（従来型・ユニット型共通）'!$C$6:$L$47,10,FALSE))</f>
        <v/>
      </c>
      <c r="AD154" s="143" t="str">
        <f>IF(AD153="","",VLOOKUP(AD153,'別紙１-１　シフト記号表（従来型・ユニット型共通）'!$C$6:$L$47,10,FALSE))</f>
        <v/>
      </c>
      <c r="AE154" s="144" t="str">
        <f>IF(AE153="","",VLOOKUP(AE153,'別紙１-１　シフト記号表（従来型・ユニット型共通）'!$C$6:$L$47,10,FALSE))</f>
        <v/>
      </c>
      <c r="AF154" s="144" t="str">
        <f>IF(AF153="","",VLOOKUP(AF153,'別紙１-１　シフト記号表（従来型・ユニット型共通）'!$C$6:$L$47,10,FALSE))</f>
        <v/>
      </c>
      <c r="AG154" s="144" t="str">
        <f>IF(AG153="","",VLOOKUP(AG153,'別紙１-１　シフト記号表（従来型・ユニット型共通）'!$C$6:$L$47,10,FALSE))</f>
        <v/>
      </c>
      <c r="AH154" s="144" t="str">
        <f>IF(AH153="","",VLOOKUP(AH153,'別紙１-１　シフト記号表（従来型・ユニット型共通）'!$C$6:$L$47,10,FALSE))</f>
        <v/>
      </c>
      <c r="AI154" s="144" t="str">
        <f>IF(AI153="","",VLOOKUP(AI153,'別紙１-１　シフト記号表（従来型・ユニット型共通）'!$C$6:$L$47,10,FALSE))</f>
        <v/>
      </c>
      <c r="AJ154" s="145" t="str">
        <f>IF(AJ153="","",VLOOKUP(AJ153,'別紙１-１　シフト記号表（従来型・ユニット型共通）'!$C$6:$L$47,10,FALSE))</f>
        <v/>
      </c>
      <c r="AK154" s="143" t="str">
        <f>IF(AK153="","",VLOOKUP(AK153,'別紙１-１　シフト記号表（従来型・ユニット型共通）'!$C$6:$L$47,10,FALSE))</f>
        <v/>
      </c>
      <c r="AL154" s="144" t="str">
        <f>IF(AL153="","",VLOOKUP(AL153,'別紙１-１　シフト記号表（従来型・ユニット型共通）'!$C$6:$L$47,10,FALSE))</f>
        <v/>
      </c>
      <c r="AM154" s="144" t="str">
        <f>IF(AM153="","",VLOOKUP(AM153,'別紙１-１　シフト記号表（従来型・ユニット型共通）'!$C$6:$L$47,10,FALSE))</f>
        <v/>
      </c>
      <c r="AN154" s="144" t="str">
        <f>IF(AN153="","",VLOOKUP(AN153,'別紙１-１　シフト記号表（従来型・ユニット型共通）'!$C$6:$L$47,10,FALSE))</f>
        <v/>
      </c>
      <c r="AO154" s="144" t="str">
        <f>IF(AO153="","",VLOOKUP(AO153,'別紙１-１　シフト記号表（従来型・ユニット型共通）'!$C$6:$L$47,10,FALSE))</f>
        <v/>
      </c>
      <c r="AP154" s="144" t="str">
        <f>IF(AP153="","",VLOOKUP(AP153,'別紙１-１　シフト記号表（従来型・ユニット型共通）'!$C$6:$L$47,10,FALSE))</f>
        <v/>
      </c>
      <c r="AQ154" s="145" t="str">
        <f>IF(AQ153="","",VLOOKUP(AQ153,'別紙１-１　シフト記号表（従来型・ユニット型共通）'!$C$6:$L$47,10,FALSE))</f>
        <v/>
      </c>
      <c r="AR154" s="143" t="str">
        <f>IF(AR153="","",VLOOKUP(AR153,'別紙１-１　シフト記号表（従来型・ユニット型共通）'!$C$6:$L$47,10,FALSE))</f>
        <v/>
      </c>
      <c r="AS154" s="144" t="str">
        <f>IF(AS153="","",VLOOKUP(AS153,'別紙１-１　シフト記号表（従来型・ユニット型共通）'!$C$6:$L$47,10,FALSE))</f>
        <v/>
      </c>
      <c r="AT154" s="144" t="str">
        <f>IF(AT153="","",VLOOKUP(AT153,'別紙１-１　シフト記号表（従来型・ユニット型共通）'!$C$6:$L$47,10,FALSE))</f>
        <v/>
      </c>
      <c r="AU154" s="144" t="str">
        <f>IF(AU153="","",VLOOKUP(AU153,'別紙１-１　シフト記号表（従来型・ユニット型共通）'!$C$6:$L$47,10,FALSE))</f>
        <v/>
      </c>
      <c r="AV154" s="144" t="str">
        <f>IF(AV153="","",VLOOKUP(AV153,'別紙１-１　シフト記号表（従来型・ユニット型共通）'!$C$6:$L$47,10,FALSE))</f>
        <v/>
      </c>
      <c r="AW154" s="144" t="str">
        <f>IF(AW153="","",VLOOKUP(AW153,'別紙１-１　シフト記号表（従来型・ユニット型共通）'!$C$6:$L$47,10,FALSE))</f>
        <v/>
      </c>
      <c r="AX154" s="145" t="str">
        <f>IF(AX153="","",VLOOKUP(AX153,'別紙１-１　シフト記号表（従来型・ユニット型共通）'!$C$6:$L$47,10,FALSE))</f>
        <v/>
      </c>
      <c r="AY154" s="143" t="str">
        <f>IF(AY153="","",VLOOKUP(AY153,'別紙１-１　シフト記号表（従来型・ユニット型共通）'!$C$6:$L$47,10,FALSE))</f>
        <v/>
      </c>
      <c r="AZ154" s="144" t="str">
        <f>IF(AZ153="","",VLOOKUP(AZ153,'別紙１-１　シフト記号表（従来型・ユニット型共通）'!$C$6:$L$47,10,FALSE))</f>
        <v/>
      </c>
      <c r="BA154" s="144" t="str">
        <f>IF(BA153="","",VLOOKUP(BA153,'別紙１-１　シフト記号表（従来型・ユニット型共通）'!$C$6:$L$47,10,FALSE))</f>
        <v/>
      </c>
      <c r="BB154" s="367">
        <f>IF($BE$3="４週",SUM(W154:AX154),IF($BE$3="暦月",SUM(W154:BA154),""))</f>
        <v>0</v>
      </c>
      <c r="BC154" s="368"/>
      <c r="BD154" s="369">
        <f>IF($BE$3="４週",BB154/4,IF($BE$3="暦月",(BB154/($BE$8/7)),""))</f>
        <v>0</v>
      </c>
      <c r="BE154" s="368"/>
      <c r="BF154" s="364"/>
      <c r="BG154" s="365"/>
      <c r="BH154" s="365"/>
      <c r="BI154" s="365"/>
      <c r="BJ154" s="366"/>
    </row>
    <row r="155" spans="2:62" ht="20.25" customHeight="1" x14ac:dyDescent="0.2">
      <c r="B155" s="317">
        <f>B153+1</f>
        <v>70</v>
      </c>
      <c r="C155" s="319"/>
      <c r="D155" s="320"/>
      <c r="E155" s="138"/>
      <c r="F155" s="139"/>
      <c r="G155" s="138"/>
      <c r="H155" s="139"/>
      <c r="I155" s="323"/>
      <c r="J155" s="324"/>
      <c r="K155" s="327"/>
      <c r="L155" s="328"/>
      <c r="M155" s="328"/>
      <c r="N155" s="320"/>
      <c r="O155" s="331"/>
      <c r="P155" s="332"/>
      <c r="Q155" s="332"/>
      <c r="R155" s="332"/>
      <c r="S155" s="333"/>
      <c r="T155" s="158" t="s">
        <v>150</v>
      </c>
      <c r="V155" s="159"/>
      <c r="W155" s="151"/>
      <c r="X155" s="152"/>
      <c r="Y155" s="152"/>
      <c r="Z155" s="152"/>
      <c r="AA155" s="152"/>
      <c r="AB155" s="152"/>
      <c r="AC155" s="153"/>
      <c r="AD155" s="151"/>
      <c r="AE155" s="152"/>
      <c r="AF155" s="152"/>
      <c r="AG155" s="152"/>
      <c r="AH155" s="152"/>
      <c r="AI155" s="152"/>
      <c r="AJ155" s="153"/>
      <c r="AK155" s="151"/>
      <c r="AL155" s="152"/>
      <c r="AM155" s="152"/>
      <c r="AN155" s="152"/>
      <c r="AO155" s="152"/>
      <c r="AP155" s="152"/>
      <c r="AQ155" s="153"/>
      <c r="AR155" s="151"/>
      <c r="AS155" s="152"/>
      <c r="AT155" s="152"/>
      <c r="AU155" s="152"/>
      <c r="AV155" s="152"/>
      <c r="AW155" s="152"/>
      <c r="AX155" s="153"/>
      <c r="AY155" s="151"/>
      <c r="AZ155" s="152"/>
      <c r="BA155" s="154"/>
      <c r="BB155" s="334"/>
      <c r="BC155" s="335"/>
      <c r="BD155" s="347"/>
      <c r="BE155" s="348"/>
      <c r="BF155" s="349"/>
      <c r="BG155" s="350"/>
      <c r="BH155" s="350"/>
      <c r="BI155" s="350"/>
      <c r="BJ155" s="351"/>
    </row>
    <row r="156" spans="2:62" ht="20.25" customHeight="1" x14ac:dyDescent="0.2">
      <c r="B156" s="318"/>
      <c r="C156" s="358"/>
      <c r="D156" s="359"/>
      <c r="E156" s="160"/>
      <c r="F156" s="161">
        <f>C155</f>
        <v>0</v>
      </c>
      <c r="G156" s="160"/>
      <c r="H156" s="161">
        <f>I155</f>
        <v>0</v>
      </c>
      <c r="I156" s="360"/>
      <c r="J156" s="361"/>
      <c r="K156" s="362"/>
      <c r="L156" s="363"/>
      <c r="M156" s="363"/>
      <c r="N156" s="359"/>
      <c r="O156" s="331"/>
      <c r="P156" s="332"/>
      <c r="Q156" s="332"/>
      <c r="R156" s="332"/>
      <c r="S156" s="333"/>
      <c r="T156" s="155" t="s">
        <v>153</v>
      </c>
      <c r="U156" s="156"/>
      <c r="V156" s="157"/>
      <c r="W156" s="143" t="str">
        <f>IF(W155="","",VLOOKUP(W155,'別紙１-１　シフト記号表（従来型・ユニット型共通）'!$C$6:$L$47,10,FALSE))</f>
        <v/>
      </c>
      <c r="X156" s="144" t="str">
        <f>IF(X155="","",VLOOKUP(X155,'別紙１-１　シフト記号表（従来型・ユニット型共通）'!$C$6:$L$47,10,FALSE))</f>
        <v/>
      </c>
      <c r="Y156" s="144" t="str">
        <f>IF(Y155="","",VLOOKUP(Y155,'別紙１-１　シフト記号表（従来型・ユニット型共通）'!$C$6:$L$47,10,FALSE))</f>
        <v/>
      </c>
      <c r="Z156" s="144" t="str">
        <f>IF(Z155="","",VLOOKUP(Z155,'別紙１-１　シフト記号表（従来型・ユニット型共通）'!$C$6:$L$47,10,FALSE))</f>
        <v/>
      </c>
      <c r="AA156" s="144" t="str">
        <f>IF(AA155="","",VLOOKUP(AA155,'別紙１-１　シフト記号表（従来型・ユニット型共通）'!$C$6:$L$47,10,FALSE))</f>
        <v/>
      </c>
      <c r="AB156" s="144" t="str">
        <f>IF(AB155="","",VLOOKUP(AB155,'別紙１-１　シフト記号表（従来型・ユニット型共通）'!$C$6:$L$47,10,FALSE))</f>
        <v/>
      </c>
      <c r="AC156" s="145" t="str">
        <f>IF(AC155="","",VLOOKUP(AC155,'別紙１-１　シフト記号表（従来型・ユニット型共通）'!$C$6:$L$47,10,FALSE))</f>
        <v/>
      </c>
      <c r="AD156" s="143" t="str">
        <f>IF(AD155="","",VLOOKUP(AD155,'別紙１-１　シフト記号表（従来型・ユニット型共通）'!$C$6:$L$47,10,FALSE))</f>
        <v/>
      </c>
      <c r="AE156" s="144" t="str">
        <f>IF(AE155="","",VLOOKUP(AE155,'別紙１-１　シフト記号表（従来型・ユニット型共通）'!$C$6:$L$47,10,FALSE))</f>
        <v/>
      </c>
      <c r="AF156" s="144" t="str">
        <f>IF(AF155="","",VLOOKUP(AF155,'別紙１-１　シフト記号表（従来型・ユニット型共通）'!$C$6:$L$47,10,FALSE))</f>
        <v/>
      </c>
      <c r="AG156" s="144" t="str">
        <f>IF(AG155="","",VLOOKUP(AG155,'別紙１-１　シフト記号表（従来型・ユニット型共通）'!$C$6:$L$47,10,FALSE))</f>
        <v/>
      </c>
      <c r="AH156" s="144" t="str">
        <f>IF(AH155="","",VLOOKUP(AH155,'別紙１-１　シフト記号表（従来型・ユニット型共通）'!$C$6:$L$47,10,FALSE))</f>
        <v/>
      </c>
      <c r="AI156" s="144" t="str">
        <f>IF(AI155="","",VLOOKUP(AI155,'別紙１-１　シフト記号表（従来型・ユニット型共通）'!$C$6:$L$47,10,FALSE))</f>
        <v/>
      </c>
      <c r="AJ156" s="145" t="str">
        <f>IF(AJ155="","",VLOOKUP(AJ155,'別紙１-１　シフト記号表（従来型・ユニット型共通）'!$C$6:$L$47,10,FALSE))</f>
        <v/>
      </c>
      <c r="AK156" s="143" t="str">
        <f>IF(AK155="","",VLOOKUP(AK155,'別紙１-１　シフト記号表（従来型・ユニット型共通）'!$C$6:$L$47,10,FALSE))</f>
        <v/>
      </c>
      <c r="AL156" s="144" t="str">
        <f>IF(AL155="","",VLOOKUP(AL155,'別紙１-１　シフト記号表（従来型・ユニット型共通）'!$C$6:$L$47,10,FALSE))</f>
        <v/>
      </c>
      <c r="AM156" s="144" t="str">
        <f>IF(AM155="","",VLOOKUP(AM155,'別紙１-１　シフト記号表（従来型・ユニット型共通）'!$C$6:$L$47,10,FALSE))</f>
        <v/>
      </c>
      <c r="AN156" s="144" t="str">
        <f>IF(AN155="","",VLOOKUP(AN155,'別紙１-１　シフト記号表（従来型・ユニット型共通）'!$C$6:$L$47,10,FALSE))</f>
        <v/>
      </c>
      <c r="AO156" s="144" t="str">
        <f>IF(AO155="","",VLOOKUP(AO155,'別紙１-１　シフト記号表（従来型・ユニット型共通）'!$C$6:$L$47,10,FALSE))</f>
        <v/>
      </c>
      <c r="AP156" s="144" t="str">
        <f>IF(AP155="","",VLOOKUP(AP155,'別紙１-１　シフト記号表（従来型・ユニット型共通）'!$C$6:$L$47,10,FALSE))</f>
        <v/>
      </c>
      <c r="AQ156" s="145" t="str">
        <f>IF(AQ155="","",VLOOKUP(AQ155,'別紙１-１　シフト記号表（従来型・ユニット型共通）'!$C$6:$L$47,10,FALSE))</f>
        <v/>
      </c>
      <c r="AR156" s="143" t="str">
        <f>IF(AR155="","",VLOOKUP(AR155,'別紙１-１　シフト記号表（従来型・ユニット型共通）'!$C$6:$L$47,10,FALSE))</f>
        <v/>
      </c>
      <c r="AS156" s="144" t="str">
        <f>IF(AS155="","",VLOOKUP(AS155,'別紙１-１　シフト記号表（従来型・ユニット型共通）'!$C$6:$L$47,10,FALSE))</f>
        <v/>
      </c>
      <c r="AT156" s="144" t="str">
        <f>IF(AT155="","",VLOOKUP(AT155,'別紙１-１　シフト記号表（従来型・ユニット型共通）'!$C$6:$L$47,10,FALSE))</f>
        <v/>
      </c>
      <c r="AU156" s="144" t="str">
        <f>IF(AU155="","",VLOOKUP(AU155,'別紙１-１　シフト記号表（従来型・ユニット型共通）'!$C$6:$L$47,10,FALSE))</f>
        <v/>
      </c>
      <c r="AV156" s="144" t="str">
        <f>IF(AV155="","",VLOOKUP(AV155,'別紙１-１　シフト記号表（従来型・ユニット型共通）'!$C$6:$L$47,10,FALSE))</f>
        <v/>
      </c>
      <c r="AW156" s="144" t="str">
        <f>IF(AW155="","",VLOOKUP(AW155,'別紙１-１　シフト記号表（従来型・ユニット型共通）'!$C$6:$L$47,10,FALSE))</f>
        <v/>
      </c>
      <c r="AX156" s="145" t="str">
        <f>IF(AX155="","",VLOOKUP(AX155,'別紙１-１　シフト記号表（従来型・ユニット型共通）'!$C$6:$L$47,10,FALSE))</f>
        <v/>
      </c>
      <c r="AY156" s="143" t="str">
        <f>IF(AY155="","",VLOOKUP(AY155,'別紙１-１　シフト記号表（従来型・ユニット型共通）'!$C$6:$L$47,10,FALSE))</f>
        <v/>
      </c>
      <c r="AZ156" s="144" t="str">
        <f>IF(AZ155="","",VLOOKUP(AZ155,'別紙１-１　シフト記号表（従来型・ユニット型共通）'!$C$6:$L$47,10,FALSE))</f>
        <v/>
      </c>
      <c r="BA156" s="144" t="str">
        <f>IF(BA155="","",VLOOKUP(BA155,'別紙１-１　シフト記号表（従来型・ユニット型共通）'!$C$6:$L$47,10,FALSE))</f>
        <v/>
      </c>
      <c r="BB156" s="367">
        <f>IF($BE$3="４週",SUM(W156:AX156),IF($BE$3="暦月",SUM(W156:BA156),""))</f>
        <v>0</v>
      </c>
      <c r="BC156" s="368"/>
      <c r="BD156" s="369">
        <f>IF($BE$3="４週",BB156/4,IF($BE$3="暦月",(BB156/($BE$8/7)),""))</f>
        <v>0</v>
      </c>
      <c r="BE156" s="368"/>
      <c r="BF156" s="364"/>
      <c r="BG156" s="365"/>
      <c r="BH156" s="365"/>
      <c r="BI156" s="365"/>
      <c r="BJ156" s="366"/>
    </row>
    <row r="157" spans="2:62" ht="20.25" customHeight="1" x14ac:dyDescent="0.2">
      <c r="B157" s="317">
        <f>B155+1</f>
        <v>71</v>
      </c>
      <c r="C157" s="319"/>
      <c r="D157" s="320"/>
      <c r="E157" s="138"/>
      <c r="F157" s="139"/>
      <c r="G157" s="138"/>
      <c r="H157" s="139"/>
      <c r="I157" s="323"/>
      <c r="J157" s="324"/>
      <c r="K157" s="327"/>
      <c r="L157" s="328"/>
      <c r="M157" s="328"/>
      <c r="N157" s="320"/>
      <c r="O157" s="331"/>
      <c r="P157" s="332"/>
      <c r="Q157" s="332"/>
      <c r="R157" s="332"/>
      <c r="S157" s="333"/>
      <c r="T157" s="158" t="s">
        <v>150</v>
      </c>
      <c r="V157" s="159"/>
      <c r="W157" s="151"/>
      <c r="X157" s="152"/>
      <c r="Y157" s="152"/>
      <c r="Z157" s="152"/>
      <c r="AA157" s="152"/>
      <c r="AB157" s="152"/>
      <c r="AC157" s="153"/>
      <c r="AD157" s="151"/>
      <c r="AE157" s="152"/>
      <c r="AF157" s="152"/>
      <c r="AG157" s="152"/>
      <c r="AH157" s="152"/>
      <c r="AI157" s="152"/>
      <c r="AJ157" s="153"/>
      <c r="AK157" s="151"/>
      <c r="AL157" s="152"/>
      <c r="AM157" s="152"/>
      <c r="AN157" s="152"/>
      <c r="AO157" s="152"/>
      <c r="AP157" s="152"/>
      <c r="AQ157" s="153"/>
      <c r="AR157" s="151"/>
      <c r="AS157" s="152"/>
      <c r="AT157" s="152"/>
      <c r="AU157" s="152"/>
      <c r="AV157" s="152"/>
      <c r="AW157" s="152"/>
      <c r="AX157" s="153"/>
      <c r="AY157" s="151"/>
      <c r="AZ157" s="152"/>
      <c r="BA157" s="154"/>
      <c r="BB157" s="334"/>
      <c r="BC157" s="335"/>
      <c r="BD157" s="347"/>
      <c r="BE157" s="348"/>
      <c r="BF157" s="349"/>
      <c r="BG157" s="350"/>
      <c r="BH157" s="350"/>
      <c r="BI157" s="350"/>
      <c r="BJ157" s="351"/>
    </row>
    <row r="158" spans="2:62" ht="20.25" customHeight="1" x14ac:dyDescent="0.2">
      <c r="B158" s="318"/>
      <c r="C158" s="358"/>
      <c r="D158" s="359"/>
      <c r="E158" s="160"/>
      <c r="F158" s="161">
        <f>C157</f>
        <v>0</v>
      </c>
      <c r="G158" s="160"/>
      <c r="H158" s="161">
        <f>I157</f>
        <v>0</v>
      </c>
      <c r="I158" s="360"/>
      <c r="J158" s="361"/>
      <c r="K158" s="362"/>
      <c r="L158" s="363"/>
      <c r="M158" s="363"/>
      <c r="N158" s="359"/>
      <c r="O158" s="331"/>
      <c r="P158" s="332"/>
      <c r="Q158" s="332"/>
      <c r="R158" s="332"/>
      <c r="S158" s="333"/>
      <c r="T158" s="155" t="s">
        <v>153</v>
      </c>
      <c r="U158" s="156"/>
      <c r="V158" s="157"/>
      <c r="W158" s="143" t="str">
        <f>IF(W157="","",VLOOKUP(W157,'別紙１-１　シフト記号表（従来型・ユニット型共通）'!$C$6:$L$47,10,FALSE))</f>
        <v/>
      </c>
      <c r="X158" s="144" t="str">
        <f>IF(X157="","",VLOOKUP(X157,'別紙１-１　シフト記号表（従来型・ユニット型共通）'!$C$6:$L$47,10,FALSE))</f>
        <v/>
      </c>
      <c r="Y158" s="144" t="str">
        <f>IF(Y157="","",VLOOKUP(Y157,'別紙１-１　シフト記号表（従来型・ユニット型共通）'!$C$6:$L$47,10,FALSE))</f>
        <v/>
      </c>
      <c r="Z158" s="144" t="str">
        <f>IF(Z157="","",VLOOKUP(Z157,'別紙１-１　シフト記号表（従来型・ユニット型共通）'!$C$6:$L$47,10,FALSE))</f>
        <v/>
      </c>
      <c r="AA158" s="144" t="str">
        <f>IF(AA157="","",VLOOKUP(AA157,'別紙１-１　シフト記号表（従来型・ユニット型共通）'!$C$6:$L$47,10,FALSE))</f>
        <v/>
      </c>
      <c r="AB158" s="144" t="str">
        <f>IF(AB157="","",VLOOKUP(AB157,'別紙１-１　シフト記号表（従来型・ユニット型共通）'!$C$6:$L$47,10,FALSE))</f>
        <v/>
      </c>
      <c r="AC158" s="145" t="str">
        <f>IF(AC157="","",VLOOKUP(AC157,'別紙１-１　シフト記号表（従来型・ユニット型共通）'!$C$6:$L$47,10,FALSE))</f>
        <v/>
      </c>
      <c r="AD158" s="143" t="str">
        <f>IF(AD157="","",VLOOKUP(AD157,'別紙１-１　シフト記号表（従来型・ユニット型共通）'!$C$6:$L$47,10,FALSE))</f>
        <v/>
      </c>
      <c r="AE158" s="144" t="str">
        <f>IF(AE157="","",VLOOKUP(AE157,'別紙１-１　シフト記号表（従来型・ユニット型共通）'!$C$6:$L$47,10,FALSE))</f>
        <v/>
      </c>
      <c r="AF158" s="144" t="str">
        <f>IF(AF157="","",VLOOKUP(AF157,'別紙１-１　シフト記号表（従来型・ユニット型共通）'!$C$6:$L$47,10,FALSE))</f>
        <v/>
      </c>
      <c r="AG158" s="144" t="str">
        <f>IF(AG157="","",VLOOKUP(AG157,'別紙１-１　シフト記号表（従来型・ユニット型共通）'!$C$6:$L$47,10,FALSE))</f>
        <v/>
      </c>
      <c r="AH158" s="144" t="str">
        <f>IF(AH157="","",VLOOKUP(AH157,'別紙１-１　シフト記号表（従来型・ユニット型共通）'!$C$6:$L$47,10,FALSE))</f>
        <v/>
      </c>
      <c r="AI158" s="144" t="str">
        <f>IF(AI157="","",VLOOKUP(AI157,'別紙１-１　シフト記号表（従来型・ユニット型共通）'!$C$6:$L$47,10,FALSE))</f>
        <v/>
      </c>
      <c r="AJ158" s="145" t="str">
        <f>IF(AJ157="","",VLOOKUP(AJ157,'別紙１-１　シフト記号表（従来型・ユニット型共通）'!$C$6:$L$47,10,FALSE))</f>
        <v/>
      </c>
      <c r="AK158" s="143" t="str">
        <f>IF(AK157="","",VLOOKUP(AK157,'別紙１-１　シフト記号表（従来型・ユニット型共通）'!$C$6:$L$47,10,FALSE))</f>
        <v/>
      </c>
      <c r="AL158" s="144" t="str">
        <f>IF(AL157="","",VLOOKUP(AL157,'別紙１-１　シフト記号表（従来型・ユニット型共通）'!$C$6:$L$47,10,FALSE))</f>
        <v/>
      </c>
      <c r="AM158" s="144" t="str">
        <f>IF(AM157="","",VLOOKUP(AM157,'別紙１-１　シフト記号表（従来型・ユニット型共通）'!$C$6:$L$47,10,FALSE))</f>
        <v/>
      </c>
      <c r="AN158" s="144" t="str">
        <f>IF(AN157="","",VLOOKUP(AN157,'別紙１-１　シフト記号表（従来型・ユニット型共通）'!$C$6:$L$47,10,FALSE))</f>
        <v/>
      </c>
      <c r="AO158" s="144" t="str">
        <f>IF(AO157="","",VLOOKUP(AO157,'別紙１-１　シフト記号表（従来型・ユニット型共通）'!$C$6:$L$47,10,FALSE))</f>
        <v/>
      </c>
      <c r="AP158" s="144" t="str">
        <f>IF(AP157="","",VLOOKUP(AP157,'別紙１-１　シフト記号表（従来型・ユニット型共通）'!$C$6:$L$47,10,FALSE))</f>
        <v/>
      </c>
      <c r="AQ158" s="145" t="str">
        <f>IF(AQ157="","",VLOOKUP(AQ157,'別紙１-１　シフト記号表（従来型・ユニット型共通）'!$C$6:$L$47,10,FALSE))</f>
        <v/>
      </c>
      <c r="AR158" s="143" t="str">
        <f>IF(AR157="","",VLOOKUP(AR157,'別紙１-１　シフト記号表（従来型・ユニット型共通）'!$C$6:$L$47,10,FALSE))</f>
        <v/>
      </c>
      <c r="AS158" s="144" t="str">
        <f>IF(AS157="","",VLOOKUP(AS157,'別紙１-１　シフト記号表（従来型・ユニット型共通）'!$C$6:$L$47,10,FALSE))</f>
        <v/>
      </c>
      <c r="AT158" s="144" t="str">
        <f>IF(AT157="","",VLOOKUP(AT157,'別紙１-１　シフト記号表（従来型・ユニット型共通）'!$C$6:$L$47,10,FALSE))</f>
        <v/>
      </c>
      <c r="AU158" s="144" t="str">
        <f>IF(AU157="","",VLOOKUP(AU157,'別紙１-１　シフト記号表（従来型・ユニット型共通）'!$C$6:$L$47,10,FALSE))</f>
        <v/>
      </c>
      <c r="AV158" s="144" t="str">
        <f>IF(AV157="","",VLOOKUP(AV157,'別紙１-１　シフト記号表（従来型・ユニット型共通）'!$C$6:$L$47,10,FALSE))</f>
        <v/>
      </c>
      <c r="AW158" s="144" t="str">
        <f>IF(AW157="","",VLOOKUP(AW157,'別紙１-１　シフト記号表（従来型・ユニット型共通）'!$C$6:$L$47,10,FALSE))</f>
        <v/>
      </c>
      <c r="AX158" s="145" t="str">
        <f>IF(AX157="","",VLOOKUP(AX157,'別紙１-１　シフト記号表（従来型・ユニット型共通）'!$C$6:$L$47,10,FALSE))</f>
        <v/>
      </c>
      <c r="AY158" s="143" t="str">
        <f>IF(AY157="","",VLOOKUP(AY157,'別紙１-１　シフト記号表（従来型・ユニット型共通）'!$C$6:$L$47,10,FALSE))</f>
        <v/>
      </c>
      <c r="AZ158" s="144" t="str">
        <f>IF(AZ157="","",VLOOKUP(AZ157,'別紙１-１　シフト記号表（従来型・ユニット型共通）'!$C$6:$L$47,10,FALSE))</f>
        <v/>
      </c>
      <c r="BA158" s="144" t="str">
        <f>IF(BA157="","",VLOOKUP(BA157,'別紙１-１　シフト記号表（従来型・ユニット型共通）'!$C$6:$L$47,10,FALSE))</f>
        <v/>
      </c>
      <c r="BB158" s="367">
        <f>IF($BE$3="４週",SUM(W158:AX158),IF($BE$3="暦月",SUM(W158:BA158),""))</f>
        <v>0</v>
      </c>
      <c r="BC158" s="368"/>
      <c r="BD158" s="369">
        <f>IF($BE$3="４週",BB158/4,IF($BE$3="暦月",(BB158/($BE$8/7)),""))</f>
        <v>0</v>
      </c>
      <c r="BE158" s="368"/>
      <c r="BF158" s="364"/>
      <c r="BG158" s="365"/>
      <c r="BH158" s="365"/>
      <c r="BI158" s="365"/>
      <c r="BJ158" s="366"/>
    </row>
    <row r="159" spans="2:62" ht="20.25" customHeight="1" x14ac:dyDescent="0.2">
      <c r="B159" s="317">
        <f>B157+1</f>
        <v>72</v>
      </c>
      <c r="C159" s="319"/>
      <c r="D159" s="320"/>
      <c r="E159" s="138"/>
      <c r="F159" s="139"/>
      <c r="G159" s="138"/>
      <c r="H159" s="139"/>
      <c r="I159" s="323"/>
      <c r="J159" s="324"/>
      <c r="K159" s="327"/>
      <c r="L159" s="328"/>
      <c r="M159" s="328"/>
      <c r="N159" s="320"/>
      <c r="O159" s="331"/>
      <c r="P159" s="332"/>
      <c r="Q159" s="332"/>
      <c r="R159" s="332"/>
      <c r="S159" s="333"/>
      <c r="T159" s="158" t="s">
        <v>150</v>
      </c>
      <c r="V159" s="159"/>
      <c r="W159" s="151"/>
      <c r="X159" s="152"/>
      <c r="Y159" s="152"/>
      <c r="Z159" s="152"/>
      <c r="AA159" s="152"/>
      <c r="AB159" s="152"/>
      <c r="AC159" s="153"/>
      <c r="AD159" s="151"/>
      <c r="AE159" s="152"/>
      <c r="AF159" s="152"/>
      <c r="AG159" s="152"/>
      <c r="AH159" s="152"/>
      <c r="AI159" s="152"/>
      <c r="AJ159" s="153"/>
      <c r="AK159" s="151"/>
      <c r="AL159" s="152"/>
      <c r="AM159" s="152"/>
      <c r="AN159" s="152"/>
      <c r="AO159" s="152"/>
      <c r="AP159" s="152"/>
      <c r="AQ159" s="153"/>
      <c r="AR159" s="151"/>
      <c r="AS159" s="152"/>
      <c r="AT159" s="152"/>
      <c r="AU159" s="152"/>
      <c r="AV159" s="152"/>
      <c r="AW159" s="152"/>
      <c r="AX159" s="153"/>
      <c r="AY159" s="151"/>
      <c r="AZ159" s="152"/>
      <c r="BA159" s="154"/>
      <c r="BB159" s="334"/>
      <c r="BC159" s="335"/>
      <c r="BD159" s="347"/>
      <c r="BE159" s="348"/>
      <c r="BF159" s="349"/>
      <c r="BG159" s="350"/>
      <c r="BH159" s="350"/>
      <c r="BI159" s="350"/>
      <c r="BJ159" s="351"/>
    </row>
    <row r="160" spans="2:62" ht="20.25" customHeight="1" x14ac:dyDescent="0.2">
      <c r="B160" s="318"/>
      <c r="C160" s="358"/>
      <c r="D160" s="359"/>
      <c r="E160" s="160"/>
      <c r="F160" s="161">
        <f>C159</f>
        <v>0</v>
      </c>
      <c r="G160" s="160"/>
      <c r="H160" s="161">
        <f>I159</f>
        <v>0</v>
      </c>
      <c r="I160" s="360"/>
      <c r="J160" s="361"/>
      <c r="K160" s="362"/>
      <c r="L160" s="363"/>
      <c r="M160" s="363"/>
      <c r="N160" s="359"/>
      <c r="O160" s="331"/>
      <c r="P160" s="332"/>
      <c r="Q160" s="332"/>
      <c r="R160" s="332"/>
      <c r="S160" s="333"/>
      <c r="T160" s="155" t="s">
        <v>153</v>
      </c>
      <c r="U160" s="156"/>
      <c r="V160" s="157"/>
      <c r="W160" s="143" t="str">
        <f>IF(W159="","",VLOOKUP(W159,'別紙１-１　シフト記号表（従来型・ユニット型共通）'!$C$6:$L$47,10,FALSE))</f>
        <v/>
      </c>
      <c r="X160" s="144" t="str">
        <f>IF(X159="","",VLOOKUP(X159,'別紙１-１　シフト記号表（従来型・ユニット型共通）'!$C$6:$L$47,10,FALSE))</f>
        <v/>
      </c>
      <c r="Y160" s="144" t="str">
        <f>IF(Y159="","",VLOOKUP(Y159,'別紙１-１　シフト記号表（従来型・ユニット型共通）'!$C$6:$L$47,10,FALSE))</f>
        <v/>
      </c>
      <c r="Z160" s="144" t="str">
        <f>IF(Z159="","",VLOOKUP(Z159,'別紙１-１　シフト記号表（従来型・ユニット型共通）'!$C$6:$L$47,10,FALSE))</f>
        <v/>
      </c>
      <c r="AA160" s="144" t="str">
        <f>IF(AA159="","",VLOOKUP(AA159,'別紙１-１　シフト記号表（従来型・ユニット型共通）'!$C$6:$L$47,10,FALSE))</f>
        <v/>
      </c>
      <c r="AB160" s="144" t="str">
        <f>IF(AB159="","",VLOOKUP(AB159,'別紙１-１　シフト記号表（従来型・ユニット型共通）'!$C$6:$L$47,10,FALSE))</f>
        <v/>
      </c>
      <c r="AC160" s="145" t="str">
        <f>IF(AC159="","",VLOOKUP(AC159,'別紙１-１　シフト記号表（従来型・ユニット型共通）'!$C$6:$L$47,10,FALSE))</f>
        <v/>
      </c>
      <c r="AD160" s="143" t="str">
        <f>IF(AD159="","",VLOOKUP(AD159,'別紙１-１　シフト記号表（従来型・ユニット型共通）'!$C$6:$L$47,10,FALSE))</f>
        <v/>
      </c>
      <c r="AE160" s="144" t="str">
        <f>IF(AE159="","",VLOOKUP(AE159,'別紙１-１　シフト記号表（従来型・ユニット型共通）'!$C$6:$L$47,10,FALSE))</f>
        <v/>
      </c>
      <c r="AF160" s="144" t="str">
        <f>IF(AF159="","",VLOOKUP(AF159,'別紙１-１　シフト記号表（従来型・ユニット型共通）'!$C$6:$L$47,10,FALSE))</f>
        <v/>
      </c>
      <c r="AG160" s="144" t="str">
        <f>IF(AG159="","",VLOOKUP(AG159,'別紙１-１　シフト記号表（従来型・ユニット型共通）'!$C$6:$L$47,10,FALSE))</f>
        <v/>
      </c>
      <c r="AH160" s="144" t="str">
        <f>IF(AH159="","",VLOOKUP(AH159,'別紙１-１　シフト記号表（従来型・ユニット型共通）'!$C$6:$L$47,10,FALSE))</f>
        <v/>
      </c>
      <c r="AI160" s="144" t="str">
        <f>IF(AI159="","",VLOOKUP(AI159,'別紙１-１　シフト記号表（従来型・ユニット型共通）'!$C$6:$L$47,10,FALSE))</f>
        <v/>
      </c>
      <c r="AJ160" s="145" t="str">
        <f>IF(AJ159="","",VLOOKUP(AJ159,'別紙１-１　シフト記号表（従来型・ユニット型共通）'!$C$6:$L$47,10,FALSE))</f>
        <v/>
      </c>
      <c r="AK160" s="143" t="str">
        <f>IF(AK159="","",VLOOKUP(AK159,'別紙１-１　シフト記号表（従来型・ユニット型共通）'!$C$6:$L$47,10,FALSE))</f>
        <v/>
      </c>
      <c r="AL160" s="144" t="str">
        <f>IF(AL159="","",VLOOKUP(AL159,'別紙１-１　シフト記号表（従来型・ユニット型共通）'!$C$6:$L$47,10,FALSE))</f>
        <v/>
      </c>
      <c r="AM160" s="144" t="str">
        <f>IF(AM159="","",VLOOKUP(AM159,'別紙１-１　シフト記号表（従来型・ユニット型共通）'!$C$6:$L$47,10,FALSE))</f>
        <v/>
      </c>
      <c r="AN160" s="144" t="str">
        <f>IF(AN159="","",VLOOKUP(AN159,'別紙１-１　シフト記号表（従来型・ユニット型共通）'!$C$6:$L$47,10,FALSE))</f>
        <v/>
      </c>
      <c r="AO160" s="144" t="str">
        <f>IF(AO159="","",VLOOKUP(AO159,'別紙１-１　シフト記号表（従来型・ユニット型共通）'!$C$6:$L$47,10,FALSE))</f>
        <v/>
      </c>
      <c r="AP160" s="144" t="str">
        <f>IF(AP159="","",VLOOKUP(AP159,'別紙１-１　シフト記号表（従来型・ユニット型共通）'!$C$6:$L$47,10,FALSE))</f>
        <v/>
      </c>
      <c r="AQ160" s="145" t="str">
        <f>IF(AQ159="","",VLOOKUP(AQ159,'別紙１-１　シフト記号表（従来型・ユニット型共通）'!$C$6:$L$47,10,FALSE))</f>
        <v/>
      </c>
      <c r="AR160" s="143" t="str">
        <f>IF(AR159="","",VLOOKUP(AR159,'別紙１-１　シフト記号表（従来型・ユニット型共通）'!$C$6:$L$47,10,FALSE))</f>
        <v/>
      </c>
      <c r="AS160" s="144" t="str">
        <f>IF(AS159="","",VLOOKUP(AS159,'別紙１-１　シフト記号表（従来型・ユニット型共通）'!$C$6:$L$47,10,FALSE))</f>
        <v/>
      </c>
      <c r="AT160" s="144" t="str">
        <f>IF(AT159="","",VLOOKUP(AT159,'別紙１-１　シフト記号表（従来型・ユニット型共通）'!$C$6:$L$47,10,FALSE))</f>
        <v/>
      </c>
      <c r="AU160" s="144" t="str">
        <f>IF(AU159="","",VLOOKUP(AU159,'別紙１-１　シフト記号表（従来型・ユニット型共通）'!$C$6:$L$47,10,FALSE))</f>
        <v/>
      </c>
      <c r="AV160" s="144" t="str">
        <f>IF(AV159="","",VLOOKUP(AV159,'別紙１-１　シフト記号表（従来型・ユニット型共通）'!$C$6:$L$47,10,FALSE))</f>
        <v/>
      </c>
      <c r="AW160" s="144" t="str">
        <f>IF(AW159="","",VLOOKUP(AW159,'別紙１-１　シフト記号表（従来型・ユニット型共通）'!$C$6:$L$47,10,FALSE))</f>
        <v/>
      </c>
      <c r="AX160" s="145" t="str">
        <f>IF(AX159="","",VLOOKUP(AX159,'別紙１-１　シフト記号表（従来型・ユニット型共通）'!$C$6:$L$47,10,FALSE))</f>
        <v/>
      </c>
      <c r="AY160" s="143" t="str">
        <f>IF(AY159="","",VLOOKUP(AY159,'別紙１-１　シフト記号表（従来型・ユニット型共通）'!$C$6:$L$47,10,FALSE))</f>
        <v/>
      </c>
      <c r="AZ160" s="144" t="str">
        <f>IF(AZ159="","",VLOOKUP(AZ159,'別紙１-１　シフト記号表（従来型・ユニット型共通）'!$C$6:$L$47,10,FALSE))</f>
        <v/>
      </c>
      <c r="BA160" s="144" t="str">
        <f>IF(BA159="","",VLOOKUP(BA159,'別紙１-１　シフト記号表（従来型・ユニット型共通）'!$C$6:$L$47,10,FALSE))</f>
        <v/>
      </c>
      <c r="BB160" s="367">
        <f>IF($BE$3="４週",SUM(W160:AX160),IF($BE$3="暦月",SUM(W160:BA160),""))</f>
        <v>0</v>
      </c>
      <c r="BC160" s="368"/>
      <c r="BD160" s="369">
        <f>IF($BE$3="４週",BB160/4,IF($BE$3="暦月",(BB160/($BE$8/7)),""))</f>
        <v>0</v>
      </c>
      <c r="BE160" s="368"/>
      <c r="BF160" s="364"/>
      <c r="BG160" s="365"/>
      <c r="BH160" s="365"/>
      <c r="BI160" s="365"/>
      <c r="BJ160" s="366"/>
    </row>
    <row r="161" spans="2:62" ht="20.25" customHeight="1" x14ac:dyDescent="0.2">
      <c r="B161" s="317">
        <f>B159+1</f>
        <v>73</v>
      </c>
      <c r="C161" s="319"/>
      <c r="D161" s="320"/>
      <c r="E161" s="138"/>
      <c r="F161" s="139"/>
      <c r="G161" s="138"/>
      <c r="H161" s="139"/>
      <c r="I161" s="323"/>
      <c r="J161" s="324"/>
      <c r="K161" s="327"/>
      <c r="L161" s="328"/>
      <c r="M161" s="328"/>
      <c r="N161" s="320"/>
      <c r="O161" s="331"/>
      <c r="P161" s="332"/>
      <c r="Q161" s="332"/>
      <c r="R161" s="332"/>
      <c r="S161" s="333"/>
      <c r="T161" s="158" t="s">
        <v>150</v>
      </c>
      <c r="V161" s="159"/>
      <c r="W161" s="151"/>
      <c r="X161" s="152"/>
      <c r="Y161" s="152"/>
      <c r="Z161" s="152"/>
      <c r="AA161" s="152"/>
      <c r="AB161" s="152"/>
      <c r="AC161" s="153"/>
      <c r="AD161" s="151"/>
      <c r="AE161" s="152"/>
      <c r="AF161" s="152"/>
      <c r="AG161" s="152"/>
      <c r="AH161" s="152"/>
      <c r="AI161" s="152"/>
      <c r="AJ161" s="153"/>
      <c r="AK161" s="151"/>
      <c r="AL161" s="152"/>
      <c r="AM161" s="152"/>
      <c r="AN161" s="152"/>
      <c r="AO161" s="152"/>
      <c r="AP161" s="152"/>
      <c r="AQ161" s="153"/>
      <c r="AR161" s="151"/>
      <c r="AS161" s="152"/>
      <c r="AT161" s="152"/>
      <c r="AU161" s="152"/>
      <c r="AV161" s="152"/>
      <c r="AW161" s="152"/>
      <c r="AX161" s="153"/>
      <c r="AY161" s="151"/>
      <c r="AZ161" s="152"/>
      <c r="BA161" s="154"/>
      <c r="BB161" s="334"/>
      <c r="BC161" s="335"/>
      <c r="BD161" s="347"/>
      <c r="BE161" s="348"/>
      <c r="BF161" s="349"/>
      <c r="BG161" s="350"/>
      <c r="BH161" s="350"/>
      <c r="BI161" s="350"/>
      <c r="BJ161" s="351"/>
    </row>
    <row r="162" spans="2:62" ht="20.25" customHeight="1" x14ac:dyDescent="0.2">
      <c r="B162" s="318"/>
      <c r="C162" s="358"/>
      <c r="D162" s="359"/>
      <c r="E162" s="160"/>
      <c r="F162" s="161">
        <f>C161</f>
        <v>0</v>
      </c>
      <c r="G162" s="160"/>
      <c r="H162" s="161">
        <f>I161</f>
        <v>0</v>
      </c>
      <c r="I162" s="360"/>
      <c r="J162" s="361"/>
      <c r="K162" s="362"/>
      <c r="L162" s="363"/>
      <c r="M162" s="363"/>
      <c r="N162" s="359"/>
      <c r="O162" s="331"/>
      <c r="P162" s="332"/>
      <c r="Q162" s="332"/>
      <c r="R162" s="332"/>
      <c r="S162" s="333"/>
      <c r="T162" s="155" t="s">
        <v>153</v>
      </c>
      <c r="U162" s="156"/>
      <c r="V162" s="157"/>
      <c r="W162" s="143" t="str">
        <f>IF(W161="","",VLOOKUP(W161,'別紙１-１　シフト記号表（従来型・ユニット型共通）'!$C$6:$L$47,10,FALSE))</f>
        <v/>
      </c>
      <c r="X162" s="144" t="str">
        <f>IF(X161="","",VLOOKUP(X161,'別紙１-１　シフト記号表（従来型・ユニット型共通）'!$C$6:$L$47,10,FALSE))</f>
        <v/>
      </c>
      <c r="Y162" s="144" t="str">
        <f>IF(Y161="","",VLOOKUP(Y161,'別紙１-１　シフト記号表（従来型・ユニット型共通）'!$C$6:$L$47,10,FALSE))</f>
        <v/>
      </c>
      <c r="Z162" s="144" t="str">
        <f>IF(Z161="","",VLOOKUP(Z161,'別紙１-１　シフト記号表（従来型・ユニット型共通）'!$C$6:$L$47,10,FALSE))</f>
        <v/>
      </c>
      <c r="AA162" s="144" t="str">
        <f>IF(AA161="","",VLOOKUP(AA161,'別紙１-１　シフト記号表（従来型・ユニット型共通）'!$C$6:$L$47,10,FALSE))</f>
        <v/>
      </c>
      <c r="AB162" s="144" t="str">
        <f>IF(AB161="","",VLOOKUP(AB161,'別紙１-１　シフト記号表（従来型・ユニット型共通）'!$C$6:$L$47,10,FALSE))</f>
        <v/>
      </c>
      <c r="AC162" s="145" t="str">
        <f>IF(AC161="","",VLOOKUP(AC161,'別紙１-１　シフト記号表（従来型・ユニット型共通）'!$C$6:$L$47,10,FALSE))</f>
        <v/>
      </c>
      <c r="AD162" s="143" t="str">
        <f>IF(AD161="","",VLOOKUP(AD161,'別紙１-１　シフト記号表（従来型・ユニット型共通）'!$C$6:$L$47,10,FALSE))</f>
        <v/>
      </c>
      <c r="AE162" s="144" t="str">
        <f>IF(AE161="","",VLOOKUP(AE161,'別紙１-１　シフト記号表（従来型・ユニット型共通）'!$C$6:$L$47,10,FALSE))</f>
        <v/>
      </c>
      <c r="AF162" s="144" t="str">
        <f>IF(AF161="","",VLOOKUP(AF161,'別紙１-１　シフト記号表（従来型・ユニット型共通）'!$C$6:$L$47,10,FALSE))</f>
        <v/>
      </c>
      <c r="AG162" s="144" t="str">
        <f>IF(AG161="","",VLOOKUP(AG161,'別紙１-１　シフト記号表（従来型・ユニット型共通）'!$C$6:$L$47,10,FALSE))</f>
        <v/>
      </c>
      <c r="AH162" s="144" t="str">
        <f>IF(AH161="","",VLOOKUP(AH161,'別紙１-１　シフト記号表（従来型・ユニット型共通）'!$C$6:$L$47,10,FALSE))</f>
        <v/>
      </c>
      <c r="AI162" s="144" t="str">
        <f>IF(AI161="","",VLOOKUP(AI161,'別紙１-１　シフト記号表（従来型・ユニット型共通）'!$C$6:$L$47,10,FALSE))</f>
        <v/>
      </c>
      <c r="AJ162" s="145" t="str">
        <f>IF(AJ161="","",VLOOKUP(AJ161,'別紙１-１　シフト記号表（従来型・ユニット型共通）'!$C$6:$L$47,10,FALSE))</f>
        <v/>
      </c>
      <c r="AK162" s="143" t="str">
        <f>IF(AK161="","",VLOOKUP(AK161,'別紙１-１　シフト記号表（従来型・ユニット型共通）'!$C$6:$L$47,10,FALSE))</f>
        <v/>
      </c>
      <c r="AL162" s="144" t="str">
        <f>IF(AL161="","",VLOOKUP(AL161,'別紙１-１　シフト記号表（従来型・ユニット型共通）'!$C$6:$L$47,10,FALSE))</f>
        <v/>
      </c>
      <c r="AM162" s="144" t="str">
        <f>IF(AM161="","",VLOOKUP(AM161,'別紙１-１　シフト記号表（従来型・ユニット型共通）'!$C$6:$L$47,10,FALSE))</f>
        <v/>
      </c>
      <c r="AN162" s="144" t="str">
        <f>IF(AN161="","",VLOOKUP(AN161,'別紙１-１　シフト記号表（従来型・ユニット型共通）'!$C$6:$L$47,10,FALSE))</f>
        <v/>
      </c>
      <c r="AO162" s="144" t="str">
        <f>IF(AO161="","",VLOOKUP(AO161,'別紙１-１　シフト記号表（従来型・ユニット型共通）'!$C$6:$L$47,10,FALSE))</f>
        <v/>
      </c>
      <c r="AP162" s="144" t="str">
        <f>IF(AP161="","",VLOOKUP(AP161,'別紙１-１　シフト記号表（従来型・ユニット型共通）'!$C$6:$L$47,10,FALSE))</f>
        <v/>
      </c>
      <c r="AQ162" s="145" t="str">
        <f>IF(AQ161="","",VLOOKUP(AQ161,'別紙１-１　シフト記号表（従来型・ユニット型共通）'!$C$6:$L$47,10,FALSE))</f>
        <v/>
      </c>
      <c r="AR162" s="143" t="str">
        <f>IF(AR161="","",VLOOKUP(AR161,'別紙１-１　シフト記号表（従来型・ユニット型共通）'!$C$6:$L$47,10,FALSE))</f>
        <v/>
      </c>
      <c r="AS162" s="144" t="str">
        <f>IF(AS161="","",VLOOKUP(AS161,'別紙１-１　シフト記号表（従来型・ユニット型共通）'!$C$6:$L$47,10,FALSE))</f>
        <v/>
      </c>
      <c r="AT162" s="144" t="str">
        <f>IF(AT161="","",VLOOKUP(AT161,'別紙１-１　シフト記号表（従来型・ユニット型共通）'!$C$6:$L$47,10,FALSE))</f>
        <v/>
      </c>
      <c r="AU162" s="144" t="str">
        <f>IF(AU161="","",VLOOKUP(AU161,'別紙１-１　シフト記号表（従来型・ユニット型共通）'!$C$6:$L$47,10,FALSE))</f>
        <v/>
      </c>
      <c r="AV162" s="144" t="str">
        <f>IF(AV161="","",VLOOKUP(AV161,'別紙１-１　シフト記号表（従来型・ユニット型共通）'!$C$6:$L$47,10,FALSE))</f>
        <v/>
      </c>
      <c r="AW162" s="144" t="str">
        <f>IF(AW161="","",VLOOKUP(AW161,'別紙１-１　シフト記号表（従来型・ユニット型共通）'!$C$6:$L$47,10,FALSE))</f>
        <v/>
      </c>
      <c r="AX162" s="145" t="str">
        <f>IF(AX161="","",VLOOKUP(AX161,'別紙１-１　シフト記号表（従来型・ユニット型共通）'!$C$6:$L$47,10,FALSE))</f>
        <v/>
      </c>
      <c r="AY162" s="143" t="str">
        <f>IF(AY161="","",VLOOKUP(AY161,'別紙１-１　シフト記号表（従来型・ユニット型共通）'!$C$6:$L$47,10,FALSE))</f>
        <v/>
      </c>
      <c r="AZ162" s="144" t="str">
        <f>IF(AZ161="","",VLOOKUP(AZ161,'別紙１-１　シフト記号表（従来型・ユニット型共通）'!$C$6:$L$47,10,FALSE))</f>
        <v/>
      </c>
      <c r="BA162" s="144" t="str">
        <f>IF(BA161="","",VLOOKUP(BA161,'別紙１-１　シフト記号表（従来型・ユニット型共通）'!$C$6:$L$47,10,FALSE))</f>
        <v/>
      </c>
      <c r="BB162" s="367">
        <f>IF($BE$3="４週",SUM(W162:AX162),IF($BE$3="暦月",SUM(W162:BA162),""))</f>
        <v>0</v>
      </c>
      <c r="BC162" s="368"/>
      <c r="BD162" s="369">
        <f>IF($BE$3="４週",BB162/4,IF($BE$3="暦月",(BB162/($BE$8/7)),""))</f>
        <v>0</v>
      </c>
      <c r="BE162" s="368"/>
      <c r="BF162" s="364"/>
      <c r="BG162" s="365"/>
      <c r="BH162" s="365"/>
      <c r="BI162" s="365"/>
      <c r="BJ162" s="366"/>
    </row>
    <row r="163" spans="2:62" ht="20.25" customHeight="1" x14ac:dyDescent="0.2">
      <c r="B163" s="317">
        <f>B161+1</f>
        <v>74</v>
      </c>
      <c r="C163" s="319"/>
      <c r="D163" s="320"/>
      <c r="E163" s="138"/>
      <c r="F163" s="139"/>
      <c r="G163" s="138"/>
      <c r="H163" s="139"/>
      <c r="I163" s="323"/>
      <c r="J163" s="324"/>
      <c r="K163" s="327"/>
      <c r="L163" s="328"/>
      <c r="M163" s="328"/>
      <c r="N163" s="320"/>
      <c r="O163" s="331"/>
      <c r="P163" s="332"/>
      <c r="Q163" s="332"/>
      <c r="R163" s="332"/>
      <c r="S163" s="333"/>
      <c r="T163" s="158" t="s">
        <v>150</v>
      </c>
      <c r="V163" s="159"/>
      <c r="W163" s="151"/>
      <c r="X163" s="152"/>
      <c r="Y163" s="152"/>
      <c r="Z163" s="152"/>
      <c r="AA163" s="152"/>
      <c r="AB163" s="152"/>
      <c r="AC163" s="153"/>
      <c r="AD163" s="151"/>
      <c r="AE163" s="152"/>
      <c r="AF163" s="152"/>
      <c r="AG163" s="152"/>
      <c r="AH163" s="152"/>
      <c r="AI163" s="152"/>
      <c r="AJ163" s="153"/>
      <c r="AK163" s="151"/>
      <c r="AL163" s="152"/>
      <c r="AM163" s="152"/>
      <c r="AN163" s="152"/>
      <c r="AO163" s="152"/>
      <c r="AP163" s="152"/>
      <c r="AQ163" s="153"/>
      <c r="AR163" s="151"/>
      <c r="AS163" s="152"/>
      <c r="AT163" s="152"/>
      <c r="AU163" s="152"/>
      <c r="AV163" s="152"/>
      <c r="AW163" s="152"/>
      <c r="AX163" s="153"/>
      <c r="AY163" s="151"/>
      <c r="AZ163" s="152"/>
      <c r="BA163" s="154"/>
      <c r="BB163" s="334"/>
      <c r="BC163" s="335"/>
      <c r="BD163" s="347"/>
      <c r="BE163" s="348"/>
      <c r="BF163" s="349"/>
      <c r="BG163" s="350"/>
      <c r="BH163" s="350"/>
      <c r="BI163" s="350"/>
      <c r="BJ163" s="351"/>
    </row>
    <row r="164" spans="2:62" ht="20.25" customHeight="1" x14ac:dyDescent="0.2">
      <c r="B164" s="318"/>
      <c r="C164" s="358"/>
      <c r="D164" s="359"/>
      <c r="E164" s="160"/>
      <c r="F164" s="161">
        <f>C163</f>
        <v>0</v>
      </c>
      <c r="G164" s="160"/>
      <c r="H164" s="161">
        <f>I163</f>
        <v>0</v>
      </c>
      <c r="I164" s="360"/>
      <c r="J164" s="361"/>
      <c r="K164" s="362"/>
      <c r="L164" s="363"/>
      <c r="M164" s="363"/>
      <c r="N164" s="359"/>
      <c r="O164" s="331"/>
      <c r="P164" s="332"/>
      <c r="Q164" s="332"/>
      <c r="R164" s="332"/>
      <c r="S164" s="333"/>
      <c r="T164" s="155" t="s">
        <v>153</v>
      </c>
      <c r="U164" s="156"/>
      <c r="V164" s="157"/>
      <c r="W164" s="143" t="str">
        <f>IF(W163="","",VLOOKUP(W163,'別紙１-１　シフト記号表（従来型・ユニット型共通）'!$C$6:$L$47,10,FALSE))</f>
        <v/>
      </c>
      <c r="X164" s="144" t="str">
        <f>IF(X163="","",VLOOKUP(X163,'別紙１-１　シフト記号表（従来型・ユニット型共通）'!$C$6:$L$47,10,FALSE))</f>
        <v/>
      </c>
      <c r="Y164" s="144" t="str">
        <f>IF(Y163="","",VLOOKUP(Y163,'別紙１-１　シフト記号表（従来型・ユニット型共通）'!$C$6:$L$47,10,FALSE))</f>
        <v/>
      </c>
      <c r="Z164" s="144" t="str">
        <f>IF(Z163="","",VLOOKUP(Z163,'別紙１-１　シフト記号表（従来型・ユニット型共通）'!$C$6:$L$47,10,FALSE))</f>
        <v/>
      </c>
      <c r="AA164" s="144" t="str">
        <f>IF(AA163="","",VLOOKUP(AA163,'別紙１-１　シフト記号表（従来型・ユニット型共通）'!$C$6:$L$47,10,FALSE))</f>
        <v/>
      </c>
      <c r="AB164" s="144" t="str">
        <f>IF(AB163="","",VLOOKUP(AB163,'別紙１-１　シフト記号表（従来型・ユニット型共通）'!$C$6:$L$47,10,FALSE))</f>
        <v/>
      </c>
      <c r="AC164" s="145" t="str">
        <f>IF(AC163="","",VLOOKUP(AC163,'別紙１-１　シフト記号表（従来型・ユニット型共通）'!$C$6:$L$47,10,FALSE))</f>
        <v/>
      </c>
      <c r="AD164" s="143" t="str">
        <f>IF(AD163="","",VLOOKUP(AD163,'別紙１-１　シフト記号表（従来型・ユニット型共通）'!$C$6:$L$47,10,FALSE))</f>
        <v/>
      </c>
      <c r="AE164" s="144" t="str">
        <f>IF(AE163="","",VLOOKUP(AE163,'別紙１-１　シフト記号表（従来型・ユニット型共通）'!$C$6:$L$47,10,FALSE))</f>
        <v/>
      </c>
      <c r="AF164" s="144" t="str">
        <f>IF(AF163="","",VLOOKUP(AF163,'別紙１-１　シフト記号表（従来型・ユニット型共通）'!$C$6:$L$47,10,FALSE))</f>
        <v/>
      </c>
      <c r="AG164" s="144" t="str">
        <f>IF(AG163="","",VLOOKUP(AG163,'別紙１-１　シフト記号表（従来型・ユニット型共通）'!$C$6:$L$47,10,FALSE))</f>
        <v/>
      </c>
      <c r="AH164" s="144" t="str">
        <f>IF(AH163="","",VLOOKUP(AH163,'別紙１-１　シフト記号表（従来型・ユニット型共通）'!$C$6:$L$47,10,FALSE))</f>
        <v/>
      </c>
      <c r="AI164" s="144" t="str">
        <f>IF(AI163="","",VLOOKUP(AI163,'別紙１-１　シフト記号表（従来型・ユニット型共通）'!$C$6:$L$47,10,FALSE))</f>
        <v/>
      </c>
      <c r="AJ164" s="145" t="str">
        <f>IF(AJ163="","",VLOOKUP(AJ163,'別紙１-１　シフト記号表（従来型・ユニット型共通）'!$C$6:$L$47,10,FALSE))</f>
        <v/>
      </c>
      <c r="AK164" s="143" t="str">
        <f>IF(AK163="","",VLOOKUP(AK163,'別紙１-１　シフト記号表（従来型・ユニット型共通）'!$C$6:$L$47,10,FALSE))</f>
        <v/>
      </c>
      <c r="AL164" s="144" t="str">
        <f>IF(AL163="","",VLOOKUP(AL163,'別紙１-１　シフト記号表（従来型・ユニット型共通）'!$C$6:$L$47,10,FALSE))</f>
        <v/>
      </c>
      <c r="AM164" s="144" t="str">
        <f>IF(AM163="","",VLOOKUP(AM163,'別紙１-１　シフト記号表（従来型・ユニット型共通）'!$C$6:$L$47,10,FALSE))</f>
        <v/>
      </c>
      <c r="AN164" s="144" t="str">
        <f>IF(AN163="","",VLOOKUP(AN163,'別紙１-１　シフト記号表（従来型・ユニット型共通）'!$C$6:$L$47,10,FALSE))</f>
        <v/>
      </c>
      <c r="AO164" s="144" t="str">
        <f>IF(AO163="","",VLOOKUP(AO163,'別紙１-１　シフト記号表（従来型・ユニット型共通）'!$C$6:$L$47,10,FALSE))</f>
        <v/>
      </c>
      <c r="AP164" s="144" t="str">
        <f>IF(AP163="","",VLOOKUP(AP163,'別紙１-１　シフト記号表（従来型・ユニット型共通）'!$C$6:$L$47,10,FALSE))</f>
        <v/>
      </c>
      <c r="AQ164" s="145" t="str">
        <f>IF(AQ163="","",VLOOKUP(AQ163,'別紙１-１　シフト記号表（従来型・ユニット型共通）'!$C$6:$L$47,10,FALSE))</f>
        <v/>
      </c>
      <c r="AR164" s="143" t="str">
        <f>IF(AR163="","",VLOOKUP(AR163,'別紙１-１　シフト記号表（従来型・ユニット型共通）'!$C$6:$L$47,10,FALSE))</f>
        <v/>
      </c>
      <c r="AS164" s="144" t="str">
        <f>IF(AS163="","",VLOOKUP(AS163,'別紙１-１　シフト記号表（従来型・ユニット型共通）'!$C$6:$L$47,10,FALSE))</f>
        <v/>
      </c>
      <c r="AT164" s="144" t="str">
        <f>IF(AT163="","",VLOOKUP(AT163,'別紙１-１　シフト記号表（従来型・ユニット型共通）'!$C$6:$L$47,10,FALSE))</f>
        <v/>
      </c>
      <c r="AU164" s="144" t="str">
        <f>IF(AU163="","",VLOOKUP(AU163,'別紙１-１　シフト記号表（従来型・ユニット型共通）'!$C$6:$L$47,10,FALSE))</f>
        <v/>
      </c>
      <c r="AV164" s="144" t="str">
        <f>IF(AV163="","",VLOOKUP(AV163,'別紙１-１　シフト記号表（従来型・ユニット型共通）'!$C$6:$L$47,10,FALSE))</f>
        <v/>
      </c>
      <c r="AW164" s="144" t="str">
        <f>IF(AW163="","",VLOOKUP(AW163,'別紙１-１　シフト記号表（従来型・ユニット型共通）'!$C$6:$L$47,10,FALSE))</f>
        <v/>
      </c>
      <c r="AX164" s="145" t="str">
        <f>IF(AX163="","",VLOOKUP(AX163,'別紙１-１　シフト記号表（従来型・ユニット型共通）'!$C$6:$L$47,10,FALSE))</f>
        <v/>
      </c>
      <c r="AY164" s="143" t="str">
        <f>IF(AY163="","",VLOOKUP(AY163,'別紙１-１　シフト記号表（従来型・ユニット型共通）'!$C$6:$L$47,10,FALSE))</f>
        <v/>
      </c>
      <c r="AZ164" s="144" t="str">
        <f>IF(AZ163="","",VLOOKUP(AZ163,'別紙１-１　シフト記号表（従来型・ユニット型共通）'!$C$6:$L$47,10,FALSE))</f>
        <v/>
      </c>
      <c r="BA164" s="144" t="str">
        <f>IF(BA163="","",VLOOKUP(BA163,'別紙１-１　シフト記号表（従来型・ユニット型共通）'!$C$6:$L$47,10,FALSE))</f>
        <v/>
      </c>
      <c r="BB164" s="367">
        <f>IF($BE$3="４週",SUM(W164:AX164),IF($BE$3="暦月",SUM(W164:BA164),""))</f>
        <v>0</v>
      </c>
      <c r="BC164" s="368"/>
      <c r="BD164" s="369">
        <f>IF($BE$3="４週",BB164/4,IF($BE$3="暦月",(BB164/($BE$8/7)),""))</f>
        <v>0</v>
      </c>
      <c r="BE164" s="368"/>
      <c r="BF164" s="364"/>
      <c r="BG164" s="365"/>
      <c r="BH164" s="365"/>
      <c r="BI164" s="365"/>
      <c r="BJ164" s="366"/>
    </row>
    <row r="165" spans="2:62" ht="20.25" customHeight="1" x14ac:dyDescent="0.2">
      <c r="B165" s="317">
        <f>B163+1</f>
        <v>75</v>
      </c>
      <c r="C165" s="319"/>
      <c r="D165" s="320"/>
      <c r="E165" s="138"/>
      <c r="F165" s="139"/>
      <c r="G165" s="138"/>
      <c r="H165" s="139"/>
      <c r="I165" s="323"/>
      <c r="J165" s="324"/>
      <c r="K165" s="327"/>
      <c r="L165" s="328"/>
      <c r="M165" s="328"/>
      <c r="N165" s="320"/>
      <c r="O165" s="331"/>
      <c r="P165" s="332"/>
      <c r="Q165" s="332"/>
      <c r="R165" s="332"/>
      <c r="S165" s="333"/>
      <c r="T165" s="158" t="s">
        <v>150</v>
      </c>
      <c r="V165" s="159"/>
      <c r="W165" s="151"/>
      <c r="X165" s="152"/>
      <c r="Y165" s="152"/>
      <c r="Z165" s="152"/>
      <c r="AA165" s="152"/>
      <c r="AB165" s="152"/>
      <c r="AC165" s="153"/>
      <c r="AD165" s="151"/>
      <c r="AE165" s="152"/>
      <c r="AF165" s="152"/>
      <c r="AG165" s="152"/>
      <c r="AH165" s="152"/>
      <c r="AI165" s="152"/>
      <c r="AJ165" s="153"/>
      <c r="AK165" s="151"/>
      <c r="AL165" s="152"/>
      <c r="AM165" s="152"/>
      <c r="AN165" s="152"/>
      <c r="AO165" s="152"/>
      <c r="AP165" s="152"/>
      <c r="AQ165" s="153"/>
      <c r="AR165" s="151"/>
      <c r="AS165" s="152"/>
      <c r="AT165" s="152"/>
      <c r="AU165" s="152"/>
      <c r="AV165" s="152"/>
      <c r="AW165" s="152"/>
      <c r="AX165" s="153"/>
      <c r="AY165" s="151"/>
      <c r="AZ165" s="152"/>
      <c r="BA165" s="154"/>
      <c r="BB165" s="334"/>
      <c r="BC165" s="335"/>
      <c r="BD165" s="347"/>
      <c r="BE165" s="348"/>
      <c r="BF165" s="349"/>
      <c r="BG165" s="350"/>
      <c r="BH165" s="350"/>
      <c r="BI165" s="350"/>
      <c r="BJ165" s="351"/>
    </row>
    <row r="166" spans="2:62" ht="20.25" customHeight="1" x14ac:dyDescent="0.2">
      <c r="B166" s="318"/>
      <c r="C166" s="358"/>
      <c r="D166" s="359"/>
      <c r="E166" s="160"/>
      <c r="F166" s="161">
        <f>C165</f>
        <v>0</v>
      </c>
      <c r="G166" s="160"/>
      <c r="H166" s="161">
        <f>I165</f>
        <v>0</v>
      </c>
      <c r="I166" s="360"/>
      <c r="J166" s="361"/>
      <c r="K166" s="362"/>
      <c r="L166" s="363"/>
      <c r="M166" s="363"/>
      <c r="N166" s="359"/>
      <c r="O166" s="331"/>
      <c r="P166" s="332"/>
      <c r="Q166" s="332"/>
      <c r="R166" s="332"/>
      <c r="S166" s="333"/>
      <c r="T166" s="155" t="s">
        <v>153</v>
      </c>
      <c r="U166" s="156"/>
      <c r="V166" s="157"/>
      <c r="W166" s="143" t="str">
        <f>IF(W165="","",VLOOKUP(W165,'別紙１-１　シフト記号表（従来型・ユニット型共通）'!$C$6:$L$47,10,FALSE))</f>
        <v/>
      </c>
      <c r="X166" s="144" t="str">
        <f>IF(X165="","",VLOOKUP(X165,'別紙１-１　シフト記号表（従来型・ユニット型共通）'!$C$6:$L$47,10,FALSE))</f>
        <v/>
      </c>
      <c r="Y166" s="144" t="str">
        <f>IF(Y165="","",VLOOKUP(Y165,'別紙１-１　シフト記号表（従来型・ユニット型共通）'!$C$6:$L$47,10,FALSE))</f>
        <v/>
      </c>
      <c r="Z166" s="144" t="str">
        <f>IF(Z165="","",VLOOKUP(Z165,'別紙１-１　シフト記号表（従来型・ユニット型共通）'!$C$6:$L$47,10,FALSE))</f>
        <v/>
      </c>
      <c r="AA166" s="144" t="str">
        <f>IF(AA165="","",VLOOKUP(AA165,'別紙１-１　シフト記号表（従来型・ユニット型共通）'!$C$6:$L$47,10,FALSE))</f>
        <v/>
      </c>
      <c r="AB166" s="144" t="str">
        <f>IF(AB165="","",VLOOKUP(AB165,'別紙１-１　シフト記号表（従来型・ユニット型共通）'!$C$6:$L$47,10,FALSE))</f>
        <v/>
      </c>
      <c r="AC166" s="145" t="str">
        <f>IF(AC165="","",VLOOKUP(AC165,'別紙１-１　シフト記号表（従来型・ユニット型共通）'!$C$6:$L$47,10,FALSE))</f>
        <v/>
      </c>
      <c r="AD166" s="143" t="str">
        <f>IF(AD165="","",VLOOKUP(AD165,'別紙１-１　シフト記号表（従来型・ユニット型共通）'!$C$6:$L$47,10,FALSE))</f>
        <v/>
      </c>
      <c r="AE166" s="144" t="str">
        <f>IF(AE165="","",VLOOKUP(AE165,'別紙１-１　シフト記号表（従来型・ユニット型共通）'!$C$6:$L$47,10,FALSE))</f>
        <v/>
      </c>
      <c r="AF166" s="144" t="str">
        <f>IF(AF165="","",VLOOKUP(AF165,'別紙１-１　シフト記号表（従来型・ユニット型共通）'!$C$6:$L$47,10,FALSE))</f>
        <v/>
      </c>
      <c r="AG166" s="144" t="str">
        <f>IF(AG165="","",VLOOKUP(AG165,'別紙１-１　シフト記号表（従来型・ユニット型共通）'!$C$6:$L$47,10,FALSE))</f>
        <v/>
      </c>
      <c r="AH166" s="144" t="str">
        <f>IF(AH165="","",VLOOKUP(AH165,'別紙１-１　シフト記号表（従来型・ユニット型共通）'!$C$6:$L$47,10,FALSE))</f>
        <v/>
      </c>
      <c r="AI166" s="144" t="str">
        <f>IF(AI165="","",VLOOKUP(AI165,'別紙１-１　シフト記号表（従来型・ユニット型共通）'!$C$6:$L$47,10,FALSE))</f>
        <v/>
      </c>
      <c r="AJ166" s="145" t="str">
        <f>IF(AJ165="","",VLOOKUP(AJ165,'別紙１-１　シフト記号表（従来型・ユニット型共通）'!$C$6:$L$47,10,FALSE))</f>
        <v/>
      </c>
      <c r="AK166" s="143" t="str">
        <f>IF(AK165="","",VLOOKUP(AK165,'別紙１-１　シフト記号表（従来型・ユニット型共通）'!$C$6:$L$47,10,FALSE))</f>
        <v/>
      </c>
      <c r="AL166" s="144" t="str">
        <f>IF(AL165="","",VLOOKUP(AL165,'別紙１-１　シフト記号表（従来型・ユニット型共通）'!$C$6:$L$47,10,FALSE))</f>
        <v/>
      </c>
      <c r="AM166" s="144" t="str">
        <f>IF(AM165="","",VLOOKUP(AM165,'別紙１-１　シフト記号表（従来型・ユニット型共通）'!$C$6:$L$47,10,FALSE))</f>
        <v/>
      </c>
      <c r="AN166" s="144" t="str">
        <f>IF(AN165="","",VLOOKUP(AN165,'別紙１-１　シフト記号表（従来型・ユニット型共通）'!$C$6:$L$47,10,FALSE))</f>
        <v/>
      </c>
      <c r="AO166" s="144" t="str">
        <f>IF(AO165="","",VLOOKUP(AO165,'別紙１-１　シフト記号表（従来型・ユニット型共通）'!$C$6:$L$47,10,FALSE))</f>
        <v/>
      </c>
      <c r="AP166" s="144" t="str">
        <f>IF(AP165="","",VLOOKUP(AP165,'別紙１-１　シフト記号表（従来型・ユニット型共通）'!$C$6:$L$47,10,FALSE))</f>
        <v/>
      </c>
      <c r="AQ166" s="145" t="str">
        <f>IF(AQ165="","",VLOOKUP(AQ165,'別紙１-１　シフト記号表（従来型・ユニット型共通）'!$C$6:$L$47,10,FALSE))</f>
        <v/>
      </c>
      <c r="AR166" s="143" t="str">
        <f>IF(AR165="","",VLOOKUP(AR165,'別紙１-１　シフト記号表（従来型・ユニット型共通）'!$C$6:$L$47,10,FALSE))</f>
        <v/>
      </c>
      <c r="AS166" s="144" t="str">
        <f>IF(AS165="","",VLOOKUP(AS165,'別紙１-１　シフト記号表（従来型・ユニット型共通）'!$C$6:$L$47,10,FALSE))</f>
        <v/>
      </c>
      <c r="AT166" s="144" t="str">
        <f>IF(AT165="","",VLOOKUP(AT165,'別紙１-１　シフト記号表（従来型・ユニット型共通）'!$C$6:$L$47,10,FALSE))</f>
        <v/>
      </c>
      <c r="AU166" s="144" t="str">
        <f>IF(AU165="","",VLOOKUP(AU165,'別紙１-１　シフト記号表（従来型・ユニット型共通）'!$C$6:$L$47,10,FALSE))</f>
        <v/>
      </c>
      <c r="AV166" s="144" t="str">
        <f>IF(AV165="","",VLOOKUP(AV165,'別紙１-１　シフト記号表（従来型・ユニット型共通）'!$C$6:$L$47,10,FALSE))</f>
        <v/>
      </c>
      <c r="AW166" s="144" t="str">
        <f>IF(AW165="","",VLOOKUP(AW165,'別紙１-１　シフト記号表（従来型・ユニット型共通）'!$C$6:$L$47,10,FALSE))</f>
        <v/>
      </c>
      <c r="AX166" s="145" t="str">
        <f>IF(AX165="","",VLOOKUP(AX165,'別紙１-１　シフト記号表（従来型・ユニット型共通）'!$C$6:$L$47,10,FALSE))</f>
        <v/>
      </c>
      <c r="AY166" s="143" t="str">
        <f>IF(AY165="","",VLOOKUP(AY165,'別紙１-１　シフト記号表（従来型・ユニット型共通）'!$C$6:$L$47,10,FALSE))</f>
        <v/>
      </c>
      <c r="AZ166" s="144" t="str">
        <f>IF(AZ165="","",VLOOKUP(AZ165,'別紙１-１　シフト記号表（従来型・ユニット型共通）'!$C$6:$L$47,10,FALSE))</f>
        <v/>
      </c>
      <c r="BA166" s="144" t="str">
        <f>IF(BA165="","",VLOOKUP(BA165,'別紙１-１　シフト記号表（従来型・ユニット型共通）'!$C$6:$L$47,10,FALSE))</f>
        <v/>
      </c>
      <c r="BB166" s="367">
        <f>IF($BE$3="４週",SUM(W166:AX166),IF($BE$3="暦月",SUM(W166:BA166),""))</f>
        <v>0</v>
      </c>
      <c r="BC166" s="368"/>
      <c r="BD166" s="369">
        <f>IF($BE$3="４週",BB166/4,IF($BE$3="暦月",(BB166/($BE$8/7)),""))</f>
        <v>0</v>
      </c>
      <c r="BE166" s="368"/>
      <c r="BF166" s="364"/>
      <c r="BG166" s="365"/>
      <c r="BH166" s="365"/>
      <c r="BI166" s="365"/>
      <c r="BJ166" s="366"/>
    </row>
    <row r="167" spans="2:62" ht="20.25" customHeight="1" x14ac:dyDescent="0.2">
      <c r="B167" s="317">
        <f>B165+1</f>
        <v>76</v>
      </c>
      <c r="C167" s="319"/>
      <c r="D167" s="320"/>
      <c r="E167" s="138"/>
      <c r="F167" s="139"/>
      <c r="G167" s="138"/>
      <c r="H167" s="139"/>
      <c r="I167" s="323"/>
      <c r="J167" s="324"/>
      <c r="K167" s="327"/>
      <c r="L167" s="328"/>
      <c r="M167" s="328"/>
      <c r="N167" s="320"/>
      <c r="O167" s="331"/>
      <c r="P167" s="332"/>
      <c r="Q167" s="332"/>
      <c r="R167" s="332"/>
      <c r="S167" s="333"/>
      <c r="T167" s="158" t="s">
        <v>150</v>
      </c>
      <c r="V167" s="159"/>
      <c r="W167" s="151"/>
      <c r="X167" s="152"/>
      <c r="Y167" s="152"/>
      <c r="Z167" s="152"/>
      <c r="AA167" s="152"/>
      <c r="AB167" s="152"/>
      <c r="AC167" s="153"/>
      <c r="AD167" s="151"/>
      <c r="AE167" s="152"/>
      <c r="AF167" s="152"/>
      <c r="AG167" s="152"/>
      <c r="AH167" s="152"/>
      <c r="AI167" s="152"/>
      <c r="AJ167" s="153"/>
      <c r="AK167" s="151"/>
      <c r="AL167" s="152"/>
      <c r="AM167" s="152"/>
      <c r="AN167" s="152"/>
      <c r="AO167" s="152"/>
      <c r="AP167" s="152"/>
      <c r="AQ167" s="153"/>
      <c r="AR167" s="151"/>
      <c r="AS167" s="152"/>
      <c r="AT167" s="152"/>
      <c r="AU167" s="152"/>
      <c r="AV167" s="152"/>
      <c r="AW167" s="152"/>
      <c r="AX167" s="153"/>
      <c r="AY167" s="151"/>
      <c r="AZ167" s="152"/>
      <c r="BA167" s="154"/>
      <c r="BB167" s="334"/>
      <c r="BC167" s="335"/>
      <c r="BD167" s="347"/>
      <c r="BE167" s="348"/>
      <c r="BF167" s="349"/>
      <c r="BG167" s="350"/>
      <c r="BH167" s="350"/>
      <c r="BI167" s="350"/>
      <c r="BJ167" s="351"/>
    </row>
    <row r="168" spans="2:62" ht="20.25" customHeight="1" x14ac:dyDescent="0.2">
      <c r="B168" s="318"/>
      <c r="C168" s="358"/>
      <c r="D168" s="359"/>
      <c r="E168" s="160"/>
      <c r="F168" s="161">
        <f>C167</f>
        <v>0</v>
      </c>
      <c r="G168" s="160"/>
      <c r="H168" s="161">
        <f>I167</f>
        <v>0</v>
      </c>
      <c r="I168" s="360"/>
      <c r="J168" s="361"/>
      <c r="K168" s="362"/>
      <c r="L168" s="363"/>
      <c r="M168" s="363"/>
      <c r="N168" s="359"/>
      <c r="O168" s="331"/>
      <c r="P168" s="332"/>
      <c r="Q168" s="332"/>
      <c r="R168" s="332"/>
      <c r="S168" s="333"/>
      <c r="T168" s="155" t="s">
        <v>153</v>
      </c>
      <c r="U168" s="156"/>
      <c r="V168" s="157"/>
      <c r="W168" s="143" t="str">
        <f>IF(W167="","",VLOOKUP(W167,'別紙１-１　シフト記号表（従来型・ユニット型共通）'!$C$6:$L$47,10,FALSE))</f>
        <v/>
      </c>
      <c r="X168" s="144" t="str">
        <f>IF(X167="","",VLOOKUP(X167,'別紙１-１　シフト記号表（従来型・ユニット型共通）'!$C$6:$L$47,10,FALSE))</f>
        <v/>
      </c>
      <c r="Y168" s="144" t="str">
        <f>IF(Y167="","",VLOOKUP(Y167,'別紙１-１　シフト記号表（従来型・ユニット型共通）'!$C$6:$L$47,10,FALSE))</f>
        <v/>
      </c>
      <c r="Z168" s="144" t="str">
        <f>IF(Z167="","",VLOOKUP(Z167,'別紙１-１　シフト記号表（従来型・ユニット型共通）'!$C$6:$L$47,10,FALSE))</f>
        <v/>
      </c>
      <c r="AA168" s="144" t="str">
        <f>IF(AA167="","",VLOOKUP(AA167,'別紙１-１　シフト記号表（従来型・ユニット型共通）'!$C$6:$L$47,10,FALSE))</f>
        <v/>
      </c>
      <c r="AB168" s="144" t="str">
        <f>IF(AB167="","",VLOOKUP(AB167,'別紙１-１　シフト記号表（従来型・ユニット型共通）'!$C$6:$L$47,10,FALSE))</f>
        <v/>
      </c>
      <c r="AC168" s="145" t="str">
        <f>IF(AC167="","",VLOOKUP(AC167,'別紙１-１　シフト記号表（従来型・ユニット型共通）'!$C$6:$L$47,10,FALSE))</f>
        <v/>
      </c>
      <c r="AD168" s="143" t="str">
        <f>IF(AD167="","",VLOOKUP(AD167,'別紙１-１　シフト記号表（従来型・ユニット型共通）'!$C$6:$L$47,10,FALSE))</f>
        <v/>
      </c>
      <c r="AE168" s="144" t="str">
        <f>IF(AE167="","",VLOOKUP(AE167,'別紙１-１　シフト記号表（従来型・ユニット型共通）'!$C$6:$L$47,10,FALSE))</f>
        <v/>
      </c>
      <c r="AF168" s="144" t="str">
        <f>IF(AF167="","",VLOOKUP(AF167,'別紙１-１　シフト記号表（従来型・ユニット型共通）'!$C$6:$L$47,10,FALSE))</f>
        <v/>
      </c>
      <c r="AG168" s="144" t="str">
        <f>IF(AG167="","",VLOOKUP(AG167,'別紙１-１　シフト記号表（従来型・ユニット型共通）'!$C$6:$L$47,10,FALSE))</f>
        <v/>
      </c>
      <c r="AH168" s="144" t="str">
        <f>IF(AH167="","",VLOOKUP(AH167,'別紙１-１　シフト記号表（従来型・ユニット型共通）'!$C$6:$L$47,10,FALSE))</f>
        <v/>
      </c>
      <c r="AI168" s="144" t="str">
        <f>IF(AI167="","",VLOOKUP(AI167,'別紙１-１　シフト記号表（従来型・ユニット型共通）'!$C$6:$L$47,10,FALSE))</f>
        <v/>
      </c>
      <c r="AJ168" s="145" t="str">
        <f>IF(AJ167="","",VLOOKUP(AJ167,'別紙１-１　シフト記号表（従来型・ユニット型共通）'!$C$6:$L$47,10,FALSE))</f>
        <v/>
      </c>
      <c r="AK168" s="143" t="str">
        <f>IF(AK167="","",VLOOKUP(AK167,'別紙１-１　シフト記号表（従来型・ユニット型共通）'!$C$6:$L$47,10,FALSE))</f>
        <v/>
      </c>
      <c r="AL168" s="144" t="str">
        <f>IF(AL167="","",VLOOKUP(AL167,'別紙１-１　シフト記号表（従来型・ユニット型共通）'!$C$6:$L$47,10,FALSE))</f>
        <v/>
      </c>
      <c r="AM168" s="144" t="str">
        <f>IF(AM167="","",VLOOKUP(AM167,'別紙１-１　シフト記号表（従来型・ユニット型共通）'!$C$6:$L$47,10,FALSE))</f>
        <v/>
      </c>
      <c r="AN168" s="144" t="str">
        <f>IF(AN167="","",VLOOKUP(AN167,'別紙１-１　シフト記号表（従来型・ユニット型共通）'!$C$6:$L$47,10,FALSE))</f>
        <v/>
      </c>
      <c r="AO168" s="144" t="str">
        <f>IF(AO167="","",VLOOKUP(AO167,'別紙１-１　シフト記号表（従来型・ユニット型共通）'!$C$6:$L$47,10,FALSE))</f>
        <v/>
      </c>
      <c r="AP168" s="144" t="str">
        <f>IF(AP167="","",VLOOKUP(AP167,'別紙１-１　シフト記号表（従来型・ユニット型共通）'!$C$6:$L$47,10,FALSE))</f>
        <v/>
      </c>
      <c r="AQ168" s="145" t="str">
        <f>IF(AQ167="","",VLOOKUP(AQ167,'別紙１-１　シフト記号表（従来型・ユニット型共通）'!$C$6:$L$47,10,FALSE))</f>
        <v/>
      </c>
      <c r="AR168" s="143" t="str">
        <f>IF(AR167="","",VLOOKUP(AR167,'別紙１-１　シフト記号表（従来型・ユニット型共通）'!$C$6:$L$47,10,FALSE))</f>
        <v/>
      </c>
      <c r="AS168" s="144" t="str">
        <f>IF(AS167="","",VLOOKUP(AS167,'別紙１-１　シフト記号表（従来型・ユニット型共通）'!$C$6:$L$47,10,FALSE))</f>
        <v/>
      </c>
      <c r="AT168" s="144" t="str">
        <f>IF(AT167="","",VLOOKUP(AT167,'別紙１-１　シフト記号表（従来型・ユニット型共通）'!$C$6:$L$47,10,FALSE))</f>
        <v/>
      </c>
      <c r="AU168" s="144" t="str">
        <f>IF(AU167="","",VLOOKUP(AU167,'別紙１-１　シフト記号表（従来型・ユニット型共通）'!$C$6:$L$47,10,FALSE))</f>
        <v/>
      </c>
      <c r="AV168" s="144" t="str">
        <f>IF(AV167="","",VLOOKUP(AV167,'別紙１-１　シフト記号表（従来型・ユニット型共通）'!$C$6:$L$47,10,FALSE))</f>
        <v/>
      </c>
      <c r="AW168" s="144" t="str">
        <f>IF(AW167="","",VLOOKUP(AW167,'別紙１-１　シフト記号表（従来型・ユニット型共通）'!$C$6:$L$47,10,FALSE))</f>
        <v/>
      </c>
      <c r="AX168" s="145" t="str">
        <f>IF(AX167="","",VLOOKUP(AX167,'別紙１-１　シフト記号表（従来型・ユニット型共通）'!$C$6:$L$47,10,FALSE))</f>
        <v/>
      </c>
      <c r="AY168" s="143" t="str">
        <f>IF(AY167="","",VLOOKUP(AY167,'別紙１-１　シフト記号表（従来型・ユニット型共通）'!$C$6:$L$47,10,FALSE))</f>
        <v/>
      </c>
      <c r="AZ168" s="144" t="str">
        <f>IF(AZ167="","",VLOOKUP(AZ167,'別紙１-１　シフト記号表（従来型・ユニット型共通）'!$C$6:$L$47,10,FALSE))</f>
        <v/>
      </c>
      <c r="BA168" s="144" t="str">
        <f>IF(BA167="","",VLOOKUP(BA167,'別紙１-１　シフト記号表（従来型・ユニット型共通）'!$C$6:$L$47,10,FALSE))</f>
        <v/>
      </c>
      <c r="BB168" s="367">
        <f>IF($BE$3="４週",SUM(W168:AX168),IF($BE$3="暦月",SUM(W168:BA168),""))</f>
        <v>0</v>
      </c>
      <c r="BC168" s="368"/>
      <c r="BD168" s="369">
        <f>IF($BE$3="４週",BB168/4,IF($BE$3="暦月",(BB168/($BE$8/7)),""))</f>
        <v>0</v>
      </c>
      <c r="BE168" s="368"/>
      <c r="BF168" s="364"/>
      <c r="BG168" s="365"/>
      <c r="BH168" s="365"/>
      <c r="BI168" s="365"/>
      <c r="BJ168" s="366"/>
    </row>
    <row r="169" spans="2:62" ht="20.25" customHeight="1" x14ac:dyDescent="0.2">
      <c r="B169" s="317">
        <f>B167+1</f>
        <v>77</v>
      </c>
      <c r="C169" s="319"/>
      <c r="D169" s="320"/>
      <c r="E169" s="138"/>
      <c r="F169" s="139"/>
      <c r="G169" s="138"/>
      <c r="H169" s="139"/>
      <c r="I169" s="323"/>
      <c r="J169" s="324"/>
      <c r="K169" s="327"/>
      <c r="L169" s="328"/>
      <c r="M169" s="328"/>
      <c r="N169" s="320"/>
      <c r="O169" s="331"/>
      <c r="P169" s="332"/>
      <c r="Q169" s="332"/>
      <c r="R169" s="332"/>
      <c r="S169" s="333"/>
      <c r="T169" s="158" t="s">
        <v>150</v>
      </c>
      <c r="V169" s="159"/>
      <c r="W169" s="151"/>
      <c r="X169" s="152"/>
      <c r="Y169" s="152"/>
      <c r="Z169" s="152"/>
      <c r="AA169" s="152"/>
      <c r="AB169" s="152"/>
      <c r="AC169" s="153"/>
      <c r="AD169" s="151"/>
      <c r="AE169" s="152"/>
      <c r="AF169" s="152"/>
      <c r="AG169" s="152"/>
      <c r="AH169" s="152"/>
      <c r="AI169" s="152"/>
      <c r="AJ169" s="153"/>
      <c r="AK169" s="151"/>
      <c r="AL169" s="152"/>
      <c r="AM169" s="152"/>
      <c r="AN169" s="152"/>
      <c r="AO169" s="152"/>
      <c r="AP169" s="152"/>
      <c r="AQ169" s="153"/>
      <c r="AR169" s="151"/>
      <c r="AS169" s="152"/>
      <c r="AT169" s="152"/>
      <c r="AU169" s="152"/>
      <c r="AV169" s="152"/>
      <c r="AW169" s="152"/>
      <c r="AX169" s="153"/>
      <c r="AY169" s="151"/>
      <c r="AZ169" s="152"/>
      <c r="BA169" s="154"/>
      <c r="BB169" s="334"/>
      <c r="BC169" s="335"/>
      <c r="BD169" s="347"/>
      <c r="BE169" s="348"/>
      <c r="BF169" s="349"/>
      <c r="BG169" s="350"/>
      <c r="BH169" s="350"/>
      <c r="BI169" s="350"/>
      <c r="BJ169" s="351"/>
    </row>
    <row r="170" spans="2:62" ht="20.25" customHeight="1" x14ac:dyDescent="0.2">
      <c r="B170" s="318"/>
      <c r="C170" s="358"/>
      <c r="D170" s="359"/>
      <c r="E170" s="160"/>
      <c r="F170" s="161">
        <f>C169</f>
        <v>0</v>
      </c>
      <c r="G170" s="160"/>
      <c r="H170" s="161">
        <f>I169</f>
        <v>0</v>
      </c>
      <c r="I170" s="360"/>
      <c r="J170" s="361"/>
      <c r="K170" s="362"/>
      <c r="L170" s="363"/>
      <c r="M170" s="363"/>
      <c r="N170" s="359"/>
      <c r="O170" s="331"/>
      <c r="P170" s="332"/>
      <c r="Q170" s="332"/>
      <c r="R170" s="332"/>
      <c r="S170" s="333"/>
      <c r="T170" s="155" t="s">
        <v>153</v>
      </c>
      <c r="U170" s="156"/>
      <c r="V170" s="157"/>
      <c r="W170" s="143" t="str">
        <f>IF(W169="","",VLOOKUP(W169,'別紙１-１　シフト記号表（従来型・ユニット型共通）'!$C$6:$L$47,10,FALSE))</f>
        <v/>
      </c>
      <c r="X170" s="144" t="str">
        <f>IF(X169="","",VLOOKUP(X169,'別紙１-１　シフト記号表（従来型・ユニット型共通）'!$C$6:$L$47,10,FALSE))</f>
        <v/>
      </c>
      <c r="Y170" s="144" t="str">
        <f>IF(Y169="","",VLOOKUP(Y169,'別紙１-１　シフト記号表（従来型・ユニット型共通）'!$C$6:$L$47,10,FALSE))</f>
        <v/>
      </c>
      <c r="Z170" s="144" t="str">
        <f>IF(Z169="","",VLOOKUP(Z169,'別紙１-１　シフト記号表（従来型・ユニット型共通）'!$C$6:$L$47,10,FALSE))</f>
        <v/>
      </c>
      <c r="AA170" s="144" t="str">
        <f>IF(AA169="","",VLOOKUP(AA169,'別紙１-１　シフト記号表（従来型・ユニット型共通）'!$C$6:$L$47,10,FALSE))</f>
        <v/>
      </c>
      <c r="AB170" s="144" t="str">
        <f>IF(AB169="","",VLOOKUP(AB169,'別紙１-１　シフト記号表（従来型・ユニット型共通）'!$C$6:$L$47,10,FALSE))</f>
        <v/>
      </c>
      <c r="AC170" s="145" t="str">
        <f>IF(AC169="","",VLOOKUP(AC169,'別紙１-１　シフト記号表（従来型・ユニット型共通）'!$C$6:$L$47,10,FALSE))</f>
        <v/>
      </c>
      <c r="AD170" s="143" t="str">
        <f>IF(AD169="","",VLOOKUP(AD169,'別紙１-１　シフト記号表（従来型・ユニット型共通）'!$C$6:$L$47,10,FALSE))</f>
        <v/>
      </c>
      <c r="AE170" s="144" t="str">
        <f>IF(AE169="","",VLOOKUP(AE169,'別紙１-１　シフト記号表（従来型・ユニット型共通）'!$C$6:$L$47,10,FALSE))</f>
        <v/>
      </c>
      <c r="AF170" s="144" t="str">
        <f>IF(AF169="","",VLOOKUP(AF169,'別紙１-１　シフト記号表（従来型・ユニット型共通）'!$C$6:$L$47,10,FALSE))</f>
        <v/>
      </c>
      <c r="AG170" s="144" t="str">
        <f>IF(AG169="","",VLOOKUP(AG169,'別紙１-１　シフト記号表（従来型・ユニット型共通）'!$C$6:$L$47,10,FALSE))</f>
        <v/>
      </c>
      <c r="AH170" s="144" t="str">
        <f>IF(AH169="","",VLOOKUP(AH169,'別紙１-１　シフト記号表（従来型・ユニット型共通）'!$C$6:$L$47,10,FALSE))</f>
        <v/>
      </c>
      <c r="AI170" s="144" t="str">
        <f>IF(AI169="","",VLOOKUP(AI169,'別紙１-１　シフト記号表（従来型・ユニット型共通）'!$C$6:$L$47,10,FALSE))</f>
        <v/>
      </c>
      <c r="AJ170" s="145" t="str">
        <f>IF(AJ169="","",VLOOKUP(AJ169,'別紙１-１　シフト記号表（従来型・ユニット型共通）'!$C$6:$L$47,10,FALSE))</f>
        <v/>
      </c>
      <c r="AK170" s="143" t="str">
        <f>IF(AK169="","",VLOOKUP(AK169,'別紙１-１　シフト記号表（従来型・ユニット型共通）'!$C$6:$L$47,10,FALSE))</f>
        <v/>
      </c>
      <c r="AL170" s="144" t="str">
        <f>IF(AL169="","",VLOOKUP(AL169,'別紙１-１　シフト記号表（従来型・ユニット型共通）'!$C$6:$L$47,10,FALSE))</f>
        <v/>
      </c>
      <c r="AM170" s="144" t="str">
        <f>IF(AM169="","",VLOOKUP(AM169,'別紙１-１　シフト記号表（従来型・ユニット型共通）'!$C$6:$L$47,10,FALSE))</f>
        <v/>
      </c>
      <c r="AN170" s="144" t="str">
        <f>IF(AN169="","",VLOOKUP(AN169,'別紙１-１　シフト記号表（従来型・ユニット型共通）'!$C$6:$L$47,10,FALSE))</f>
        <v/>
      </c>
      <c r="AO170" s="144" t="str">
        <f>IF(AO169="","",VLOOKUP(AO169,'別紙１-１　シフト記号表（従来型・ユニット型共通）'!$C$6:$L$47,10,FALSE))</f>
        <v/>
      </c>
      <c r="AP170" s="144" t="str">
        <f>IF(AP169="","",VLOOKUP(AP169,'別紙１-１　シフト記号表（従来型・ユニット型共通）'!$C$6:$L$47,10,FALSE))</f>
        <v/>
      </c>
      <c r="AQ170" s="145" t="str">
        <f>IF(AQ169="","",VLOOKUP(AQ169,'別紙１-１　シフト記号表（従来型・ユニット型共通）'!$C$6:$L$47,10,FALSE))</f>
        <v/>
      </c>
      <c r="AR170" s="143" t="str">
        <f>IF(AR169="","",VLOOKUP(AR169,'別紙１-１　シフト記号表（従来型・ユニット型共通）'!$C$6:$L$47,10,FALSE))</f>
        <v/>
      </c>
      <c r="AS170" s="144" t="str">
        <f>IF(AS169="","",VLOOKUP(AS169,'別紙１-１　シフト記号表（従来型・ユニット型共通）'!$C$6:$L$47,10,FALSE))</f>
        <v/>
      </c>
      <c r="AT170" s="144" t="str">
        <f>IF(AT169="","",VLOOKUP(AT169,'別紙１-１　シフト記号表（従来型・ユニット型共通）'!$C$6:$L$47,10,FALSE))</f>
        <v/>
      </c>
      <c r="AU170" s="144" t="str">
        <f>IF(AU169="","",VLOOKUP(AU169,'別紙１-１　シフト記号表（従来型・ユニット型共通）'!$C$6:$L$47,10,FALSE))</f>
        <v/>
      </c>
      <c r="AV170" s="144" t="str">
        <f>IF(AV169="","",VLOOKUP(AV169,'別紙１-１　シフト記号表（従来型・ユニット型共通）'!$C$6:$L$47,10,FALSE))</f>
        <v/>
      </c>
      <c r="AW170" s="144" t="str">
        <f>IF(AW169="","",VLOOKUP(AW169,'別紙１-１　シフト記号表（従来型・ユニット型共通）'!$C$6:$L$47,10,FALSE))</f>
        <v/>
      </c>
      <c r="AX170" s="145" t="str">
        <f>IF(AX169="","",VLOOKUP(AX169,'別紙１-１　シフト記号表（従来型・ユニット型共通）'!$C$6:$L$47,10,FALSE))</f>
        <v/>
      </c>
      <c r="AY170" s="143" t="str">
        <f>IF(AY169="","",VLOOKUP(AY169,'別紙１-１　シフト記号表（従来型・ユニット型共通）'!$C$6:$L$47,10,FALSE))</f>
        <v/>
      </c>
      <c r="AZ170" s="144" t="str">
        <f>IF(AZ169="","",VLOOKUP(AZ169,'別紙１-１　シフト記号表（従来型・ユニット型共通）'!$C$6:$L$47,10,FALSE))</f>
        <v/>
      </c>
      <c r="BA170" s="144" t="str">
        <f>IF(BA169="","",VLOOKUP(BA169,'別紙１-１　シフト記号表（従来型・ユニット型共通）'!$C$6:$L$47,10,FALSE))</f>
        <v/>
      </c>
      <c r="BB170" s="367">
        <f>IF($BE$3="４週",SUM(W170:AX170),IF($BE$3="暦月",SUM(W170:BA170),""))</f>
        <v>0</v>
      </c>
      <c r="BC170" s="368"/>
      <c r="BD170" s="369">
        <f>IF($BE$3="４週",BB170/4,IF($BE$3="暦月",(BB170/($BE$8/7)),""))</f>
        <v>0</v>
      </c>
      <c r="BE170" s="368"/>
      <c r="BF170" s="364"/>
      <c r="BG170" s="365"/>
      <c r="BH170" s="365"/>
      <c r="BI170" s="365"/>
      <c r="BJ170" s="366"/>
    </row>
    <row r="171" spans="2:62" ht="20.25" customHeight="1" x14ac:dyDescent="0.2">
      <c r="B171" s="317">
        <f>B169+1</f>
        <v>78</v>
      </c>
      <c r="C171" s="319"/>
      <c r="D171" s="320"/>
      <c r="E171" s="138"/>
      <c r="F171" s="139"/>
      <c r="G171" s="138"/>
      <c r="H171" s="139"/>
      <c r="I171" s="323"/>
      <c r="J171" s="324"/>
      <c r="K171" s="327"/>
      <c r="L171" s="328"/>
      <c r="M171" s="328"/>
      <c r="N171" s="320"/>
      <c r="O171" s="331"/>
      <c r="P171" s="332"/>
      <c r="Q171" s="332"/>
      <c r="R171" s="332"/>
      <c r="S171" s="333"/>
      <c r="T171" s="158" t="s">
        <v>150</v>
      </c>
      <c r="V171" s="159"/>
      <c r="W171" s="151"/>
      <c r="X171" s="152"/>
      <c r="Y171" s="152"/>
      <c r="Z171" s="152"/>
      <c r="AA171" s="152"/>
      <c r="AB171" s="152"/>
      <c r="AC171" s="153"/>
      <c r="AD171" s="151"/>
      <c r="AE171" s="152"/>
      <c r="AF171" s="152"/>
      <c r="AG171" s="152"/>
      <c r="AH171" s="152"/>
      <c r="AI171" s="152"/>
      <c r="AJ171" s="153"/>
      <c r="AK171" s="151"/>
      <c r="AL171" s="152"/>
      <c r="AM171" s="152"/>
      <c r="AN171" s="152"/>
      <c r="AO171" s="152"/>
      <c r="AP171" s="152"/>
      <c r="AQ171" s="153"/>
      <c r="AR171" s="151"/>
      <c r="AS171" s="152"/>
      <c r="AT171" s="152"/>
      <c r="AU171" s="152"/>
      <c r="AV171" s="152"/>
      <c r="AW171" s="152"/>
      <c r="AX171" s="153"/>
      <c r="AY171" s="151"/>
      <c r="AZ171" s="152"/>
      <c r="BA171" s="154"/>
      <c r="BB171" s="334"/>
      <c r="BC171" s="335"/>
      <c r="BD171" s="347"/>
      <c r="BE171" s="348"/>
      <c r="BF171" s="349"/>
      <c r="BG171" s="350"/>
      <c r="BH171" s="350"/>
      <c r="BI171" s="350"/>
      <c r="BJ171" s="351"/>
    </row>
    <row r="172" spans="2:62" ht="20.25" customHeight="1" x14ac:dyDescent="0.2">
      <c r="B172" s="318"/>
      <c r="C172" s="358"/>
      <c r="D172" s="359"/>
      <c r="E172" s="160"/>
      <c r="F172" s="161">
        <f>C171</f>
        <v>0</v>
      </c>
      <c r="G172" s="160"/>
      <c r="H172" s="161">
        <f>I171</f>
        <v>0</v>
      </c>
      <c r="I172" s="360"/>
      <c r="J172" s="361"/>
      <c r="K172" s="362"/>
      <c r="L172" s="363"/>
      <c r="M172" s="363"/>
      <c r="N172" s="359"/>
      <c r="O172" s="331"/>
      <c r="P172" s="332"/>
      <c r="Q172" s="332"/>
      <c r="R172" s="332"/>
      <c r="S172" s="333"/>
      <c r="T172" s="155" t="s">
        <v>153</v>
      </c>
      <c r="U172" s="156"/>
      <c r="V172" s="157"/>
      <c r="W172" s="143" t="str">
        <f>IF(W171="","",VLOOKUP(W171,'別紙１-１　シフト記号表（従来型・ユニット型共通）'!$C$6:$L$47,10,FALSE))</f>
        <v/>
      </c>
      <c r="X172" s="144" t="str">
        <f>IF(X171="","",VLOOKUP(X171,'別紙１-１　シフト記号表（従来型・ユニット型共通）'!$C$6:$L$47,10,FALSE))</f>
        <v/>
      </c>
      <c r="Y172" s="144" t="str">
        <f>IF(Y171="","",VLOOKUP(Y171,'別紙１-１　シフト記号表（従来型・ユニット型共通）'!$C$6:$L$47,10,FALSE))</f>
        <v/>
      </c>
      <c r="Z172" s="144" t="str">
        <f>IF(Z171="","",VLOOKUP(Z171,'別紙１-１　シフト記号表（従来型・ユニット型共通）'!$C$6:$L$47,10,FALSE))</f>
        <v/>
      </c>
      <c r="AA172" s="144" t="str">
        <f>IF(AA171="","",VLOOKUP(AA171,'別紙１-１　シフト記号表（従来型・ユニット型共通）'!$C$6:$L$47,10,FALSE))</f>
        <v/>
      </c>
      <c r="AB172" s="144" t="str">
        <f>IF(AB171="","",VLOOKUP(AB171,'別紙１-１　シフト記号表（従来型・ユニット型共通）'!$C$6:$L$47,10,FALSE))</f>
        <v/>
      </c>
      <c r="AC172" s="145" t="str">
        <f>IF(AC171="","",VLOOKUP(AC171,'別紙１-１　シフト記号表（従来型・ユニット型共通）'!$C$6:$L$47,10,FALSE))</f>
        <v/>
      </c>
      <c r="AD172" s="143" t="str">
        <f>IF(AD171="","",VLOOKUP(AD171,'別紙１-１　シフト記号表（従来型・ユニット型共通）'!$C$6:$L$47,10,FALSE))</f>
        <v/>
      </c>
      <c r="AE172" s="144" t="str">
        <f>IF(AE171="","",VLOOKUP(AE171,'別紙１-１　シフト記号表（従来型・ユニット型共通）'!$C$6:$L$47,10,FALSE))</f>
        <v/>
      </c>
      <c r="AF172" s="144" t="str">
        <f>IF(AF171="","",VLOOKUP(AF171,'別紙１-１　シフト記号表（従来型・ユニット型共通）'!$C$6:$L$47,10,FALSE))</f>
        <v/>
      </c>
      <c r="AG172" s="144" t="str">
        <f>IF(AG171="","",VLOOKUP(AG171,'別紙１-１　シフト記号表（従来型・ユニット型共通）'!$C$6:$L$47,10,FALSE))</f>
        <v/>
      </c>
      <c r="AH172" s="144" t="str">
        <f>IF(AH171="","",VLOOKUP(AH171,'別紙１-１　シフト記号表（従来型・ユニット型共通）'!$C$6:$L$47,10,FALSE))</f>
        <v/>
      </c>
      <c r="AI172" s="144" t="str">
        <f>IF(AI171="","",VLOOKUP(AI171,'別紙１-１　シフト記号表（従来型・ユニット型共通）'!$C$6:$L$47,10,FALSE))</f>
        <v/>
      </c>
      <c r="AJ172" s="145" t="str">
        <f>IF(AJ171="","",VLOOKUP(AJ171,'別紙１-１　シフト記号表（従来型・ユニット型共通）'!$C$6:$L$47,10,FALSE))</f>
        <v/>
      </c>
      <c r="AK172" s="143" t="str">
        <f>IF(AK171="","",VLOOKUP(AK171,'別紙１-１　シフト記号表（従来型・ユニット型共通）'!$C$6:$L$47,10,FALSE))</f>
        <v/>
      </c>
      <c r="AL172" s="144" t="str">
        <f>IF(AL171="","",VLOOKUP(AL171,'別紙１-１　シフト記号表（従来型・ユニット型共通）'!$C$6:$L$47,10,FALSE))</f>
        <v/>
      </c>
      <c r="AM172" s="144" t="str">
        <f>IF(AM171="","",VLOOKUP(AM171,'別紙１-１　シフト記号表（従来型・ユニット型共通）'!$C$6:$L$47,10,FALSE))</f>
        <v/>
      </c>
      <c r="AN172" s="144" t="str">
        <f>IF(AN171="","",VLOOKUP(AN171,'別紙１-１　シフト記号表（従来型・ユニット型共通）'!$C$6:$L$47,10,FALSE))</f>
        <v/>
      </c>
      <c r="AO172" s="144" t="str">
        <f>IF(AO171="","",VLOOKUP(AO171,'別紙１-１　シフト記号表（従来型・ユニット型共通）'!$C$6:$L$47,10,FALSE))</f>
        <v/>
      </c>
      <c r="AP172" s="144" t="str">
        <f>IF(AP171="","",VLOOKUP(AP171,'別紙１-１　シフト記号表（従来型・ユニット型共通）'!$C$6:$L$47,10,FALSE))</f>
        <v/>
      </c>
      <c r="AQ172" s="145" t="str">
        <f>IF(AQ171="","",VLOOKUP(AQ171,'別紙１-１　シフト記号表（従来型・ユニット型共通）'!$C$6:$L$47,10,FALSE))</f>
        <v/>
      </c>
      <c r="AR172" s="143" t="str">
        <f>IF(AR171="","",VLOOKUP(AR171,'別紙１-１　シフト記号表（従来型・ユニット型共通）'!$C$6:$L$47,10,FALSE))</f>
        <v/>
      </c>
      <c r="AS172" s="144" t="str">
        <f>IF(AS171="","",VLOOKUP(AS171,'別紙１-１　シフト記号表（従来型・ユニット型共通）'!$C$6:$L$47,10,FALSE))</f>
        <v/>
      </c>
      <c r="AT172" s="144" t="str">
        <f>IF(AT171="","",VLOOKUP(AT171,'別紙１-１　シフト記号表（従来型・ユニット型共通）'!$C$6:$L$47,10,FALSE))</f>
        <v/>
      </c>
      <c r="AU172" s="144" t="str">
        <f>IF(AU171="","",VLOOKUP(AU171,'別紙１-１　シフト記号表（従来型・ユニット型共通）'!$C$6:$L$47,10,FALSE))</f>
        <v/>
      </c>
      <c r="AV172" s="144" t="str">
        <f>IF(AV171="","",VLOOKUP(AV171,'別紙１-１　シフト記号表（従来型・ユニット型共通）'!$C$6:$L$47,10,FALSE))</f>
        <v/>
      </c>
      <c r="AW172" s="144" t="str">
        <f>IF(AW171="","",VLOOKUP(AW171,'別紙１-１　シフト記号表（従来型・ユニット型共通）'!$C$6:$L$47,10,FALSE))</f>
        <v/>
      </c>
      <c r="AX172" s="145" t="str">
        <f>IF(AX171="","",VLOOKUP(AX171,'別紙１-１　シフト記号表（従来型・ユニット型共通）'!$C$6:$L$47,10,FALSE))</f>
        <v/>
      </c>
      <c r="AY172" s="143" t="str">
        <f>IF(AY171="","",VLOOKUP(AY171,'別紙１-１　シフト記号表（従来型・ユニット型共通）'!$C$6:$L$47,10,FALSE))</f>
        <v/>
      </c>
      <c r="AZ172" s="144" t="str">
        <f>IF(AZ171="","",VLOOKUP(AZ171,'別紙１-１　シフト記号表（従来型・ユニット型共通）'!$C$6:$L$47,10,FALSE))</f>
        <v/>
      </c>
      <c r="BA172" s="144" t="str">
        <f>IF(BA171="","",VLOOKUP(BA171,'別紙１-１　シフト記号表（従来型・ユニット型共通）'!$C$6:$L$47,10,FALSE))</f>
        <v/>
      </c>
      <c r="BB172" s="367">
        <f>IF($BE$3="４週",SUM(W172:AX172),IF($BE$3="暦月",SUM(W172:BA172),""))</f>
        <v>0</v>
      </c>
      <c r="BC172" s="368"/>
      <c r="BD172" s="369">
        <f>IF($BE$3="４週",BB172/4,IF($BE$3="暦月",(BB172/($BE$8/7)),""))</f>
        <v>0</v>
      </c>
      <c r="BE172" s="368"/>
      <c r="BF172" s="364"/>
      <c r="BG172" s="365"/>
      <c r="BH172" s="365"/>
      <c r="BI172" s="365"/>
      <c r="BJ172" s="366"/>
    </row>
    <row r="173" spans="2:62" ht="20.25" customHeight="1" x14ac:dyDescent="0.2">
      <c r="B173" s="317">
        <f>B171+1</f>
        <v>79</v>
      </c>
      <c r="C173" s="319"/>
      <c r="D173" s="320"/>
      <c r="E173" s="138"/>
      <c r="F173" s="139"/>
      <c r="G173" s="138"/>
      <c r="H173" s="139"/>
      <c r="I173" s="323"/>
      <c r="J173" s="324"/>
      <c r="K173" s="327"/>
      <c r="L173" s="328"/>
      <c r="M173" s="328"/>
      <c r="N173" s="320"/>
      <c r="O173" s="331"/>
      <c r="P173" s="332"/>
      <c r="Q173" s="332"/>
      <c r="R173" s="332"/>
      <c r="S173" s="333"/>
      <c r="T173" s="158" t="s">
        <v>150</v>
      </c>
      <c r="V173" s="159"/>
      <c r="W173" s="151"/>
      <c r="X173" s="152"/>
      <c r="Y173" s="152"/>
      <c r="Z173" s="152"/>
      <c r="AA173" s="152"/>
      <c r="AB173" s="152"/>
      <c r="AC173" s="153"/>
      <c r="AD173" s="151"/>
      <c r="AE173" s="152"/>
      <c r="AF173" s="152"/>
      <c r="AG173" s="152"/>
      <c r="AH173" s="152"/>
      <c r="AI173" s="152"/>
      <c r="AJ173" s="153"/>
      <c r="AK173" s="151"/>
      <c r="AL173" s="152"/>
      <c r="AM173" s="152"/>
      <c r="AN173" s="152"/>
      <c r="AO173" s="152"/>
      <c r="AP173" s="152"/>
      <c r="AQ173" s="153"/>
      <c r="AR173" s="151"/>
      <c r="AS173" s="152"/>
      <c r="AT173" s="152"/>
      <c r="AU173" s="152"/>
      <c r="AV173" s="152"/>
      <c r="AW173" s="152"/>
      <c r="AX173" s="153"/>
      <c r="AY173" s="151"/>
      <c r="AZ173" s="152"/>
      <c r="BA173" s="154"/>
      <c r="BB173" s="334"/>
      <c r="BC173" s="335"/>
      <c r="BD173" s="347"/>
      <c r="BE173" s="348"/>
      <c r="BF173" s="349"/>
      <c r="BG173" s="350"/>
      <c r="BH173" s="350"/>
      <c r="BI173" s="350"/>
      <c r="BJ173" s="351"/>
    </row>
    <row r="174" spans="2:62" ht="20.25" customHeight="1" x14ac:dyDescent="0.2">
      <c r="B174" s="318"/>
      <c r="C174" s="358"/>
      <c r="D174" s="359"/>
      <c r="E174" s="160"/>
      <c r="F174" s="161">
        <f>C173</f>
        <v>0</v>
      </c>
      <c r="G174" s="160"/>
      <c r="H174" s="161">
        <f>I173</f>
        <v>0</v>
      </c>
      <c r="I174" s="360"/>
      <c r="J174" s="361"/>
      <c r="K174" s="362"/>
      <c r="L174" s="363"/>
      <c r="M174" s="363"/>
      <c r="N174" s="359"/>
      <c r="O174" s="331"/>
      <c r="P174" s="332"/>
      <c r="Q174" s="332"/>
      <c r="R174" s="332"/>
      <c r="S174" s="333"/>
      <c r="T174" s="155" t="s">
        <v>153</v>
      </c>
      <c r="U174" s="156"/>
      <c r="V174" s="157"/>
      <c r="W174" s="143" t="str">
        <f>IF(W173="","",VLOOKUP(W173,'別紙１-１　シフト記号表（従来型・ユニット型共通）'!$C$6:$L$47,10,FALSE))</f>
        <v/>
      </c>
      <c r="X174" s="144" t="str">
        <f>IF(X173="","",VLOOKUP(X173,'別紙１-１　シフト記号表（従来型・ユニット型共通）'!$C$6:$L$47,10,FALSE))</f>
        <v/>
      </c>
      <c r="Y174" s="144" t="str">
        <f>IF(Y173="","",VLOOKUP(Y173,'別紙１-１　シフト記号表（従来型・ユニット型共通）'!$C$6:$L$47,10,FALSE))</f>
        <v/>
      </c>
      <c r="Z174" s="144" t="str">
        <f>IF(Z173="","",VLOOKUP(Z173,'別紙１-１　シフト記号表（従来型・ユニット型共通）'!$C$6:$L$47,10,FALSE))</f>
        <v/>
      </c>
      <c r="AA174" s="144" t="str">
        <f>IF(AA173="","",VLOOKUP(AA173,'別紙１-１　シフト記号表（従来型・ユニット型共通）'!$C$6:$L$47,10,FALSE))</f>
        <v/>
      </c>
      <c r="AB174" s="144" t="str">
        <f>IF(AB173="","",VLOOKUP(AB173,'別紙１-１　シフト記号表（従来型・ユニット型共通）'!$C$6:$L$47,10,FALSE))</f>
        <v/>
      </c>
      <c r="AC174" s="145" t="str">
        <f>IF(AC173="","",VLOOKUP(AC173,'別紙１-１　シフト記号表（従来型・ユニット型共通）'!$C$6:$L$47,10,FALSE))</f>
        <v/>
      </c>
      <c r="AD174" s="143" t="str">
        <f>IF(AD173="","",VLOOKUP(AD173,'別紙１-１　シフト記号表（従来型・ユニット型共通）'!$C$6:$L$47,10,FALSE))</f>
        <v/>
      </c>
      <c r="AE174" s="144" t="str">
        <f>IF(AE173="","",VLOOKUP(AE173,'別紙１-１　シフト記号表（従来型・ユニット型共通）'!$C$6:$L$47,10,FALSE))</f>
        <v/>
      </c>
      <c r="AF174" s="144" t="str">
        <f>IF(AF173="","",VLOOKUP(AF173,'別紙１-１　シフト記号表（従来型・ユニット型共通）'!$C$6:$L$47,10,FALSE))</f>
        <v/>
      </c>
      <c r="AG174" s="144" t="str">
        <f>IF(AG173="","",VLOOKUP(AG173,'別紙１-１　シフト記号表（従来型・ユニット型共通）'!$C$6:$L$47,10,FALSE))</f>
        <v/>
      </c>
      <c r="AH174" s="144" t="str">
        <f>IF(AH173="","",VLOOKUP(AH173,'別紙１-１　シフト記号表（従来型・ユニット型共通）'!$C$6:$L$47,10,FALSE))</f>
        <v/>
      </c>
      <c r="AI174" s="144" t="str">
        <f>IF(AI173="","",VLOOKUP(AI173,'別紙１-１　シフト記号表（従来型・ユニット型共通）'!$C$6:$L$47,10,FALSE))</f>
        <v/>
      </c>
      <c r="AJ174" s="145" t="str">
        <f>IF(AJ173="","",VLOOKUP(AJ173,'別紙１-１　シフト記号表（従来型・ユニット型共通）'!$C$6:$L$47,10,FALSE))</f>
        <v/>
      </c>
      <c r="AK174" s="143" t="str">
        <f>IF(AK173="","",VLOOKUP(AK173,'別紙１-１　シフト記号表（従来型・ユニット型共通）'!$C$6:$L$47,10,FALSE))</f>
        <v/>
      </c>
      <c r="AL174" s="144" t="str">
        <f>IF(AL173="","",VLOOKUP(AL173,'別紙１-１　シフト記号表（従来型・ユニット型共通）'!$C$6:$L$47,10,FALSE))</f>
        <v/>
      </c>
      <c r="AM174" s="144" t="str">
        <f>IF(AM173="","",VLOOKUP(AM173,'別紙１-１　シフト記号表（従来型・ユニット型共通）'!$C$6:$L$47,10,FALSE))</f>
        <v/>
      </c>
      <c r="AN174" s="144" t="str">
        <f>IF(AN173="","",VLOOKUP(AN173,'別紙１-１　シフト記号表（従来型・ユニット型共通）'!$C$6:$L$47,10,FALSE))</f>
        <v/>
      </c>
      <c r="AO174" s="144" t="str">
        <f>IF(AO173="","",VLOOKUP(AO173,'別紙１-１　シフト記号表（従来型・ユニット型共通）'!$C$6:$L$47,10,FALSE))</f>
        <v/>
      </c>
      <c r="AP174" s="144" t="str">
        <f>IF(AP173="","",VLOOKUP(AP173,'別紙１-１　シフト記号表（従来型・ユニット型共通）'!$C$6:$L$47,10,FALSE))</f>
        <v/>
      </c>
      <c r="AQ174" s="145" t="str">
        <f>IF(AQ173="","",VLOOKUP(AQ173,'別紙１-１　シフト記号表（従来型・ユニット型共通）'!$C$6:$L$47,10,FALSE))</f>
        <v/>
      </c>
      <c r="AR174" s="143" t="str">
        <f>IF(AR173="","",VLOOKUP(AR173,'別紙１-１　シフト記号表（従来型・ユニット型共通）'!$C$6:$L$47,10,FALSE))</f>
        <v/>
      </c>
      <c r="AS174" s="144" t="str">
        <f>IF(AS173="","",VLOOKUP(AS173,'別紙１-１　シフト記号表（従来型・ユニット型共通）'!$C$6:$L$47,10,FALSE))</f>
        <v/>
      </c>
      <c r="AT174" s="144" t="str">
        <f>IF(AT173="","",VLOOKUP(AT173,'別紙１-１　シフト記号表（従来型・ユニット型共通）'!$C$6:$L$47,10,FALSE))</f>
        <v/>
      </c>
      <c r="AU174" s="144" t="str">
        <f>IF(AU173="","",VLOOKUP(AU173,'別紙１-１　シフト記号表（従来型・ユニット型共通）'!$C$6:$L$47,10,FALSE))</f>
        <v/>
      </c>
      <c r="AV174" s="144" t="str">
        <f>IF(AV173="","",VLOOKUP(AV173,'別紙１-１　シフト記号表（従来型・ユニット型共通）'!$C$6:$L$47,10,FALSE))</f>
        <v/>
      </c>
      <c r="AW174" s="144" t="str">
        <f>IF(AW173="","",VLOOKUP(AW173,'別紙１-１　シフト記号表（従来型・ユニット型共通）'!$C$6:$L$47,10,FALSE))</f>
        <v/>
      </c>
      <c r="AX174" s="145" t="str">
        <f>IF(AX173="","",VLOOKUP(AX173,'別紙１-１　シフト記号表（従来型・ユニット型共通）'!$C$6:$L$47,10,FALSE))</f>
        <v/>
      </c>
      <c r="AY174" s="143" t="str">
        <f>IF(AY173="","",VLOOKUP(AY173,'別紙１-１　シフト記号表（従来型・ユニット型共通）'!$C$6:$L$47,10,FALSE))</f>
        <v/>
      </c>
      <c r="AZ174" s="144" t="str">
        <f>IF(AZ173="","",VLOOKUP(AZ173,'別紙１-１　シフト記号表（従来型・ユニット型共通）'!$C$6:$L$47,10,FALSE))</f>
        <v/>
      </c>
      <c r="BA174" s="144" t="str">
        <f>IF(BA173="","",VLOOKUP(BA173,'別紙１-１　シフト記号表（従来型・ユニット型共通）'!$C$6:$L$47,10,FALSE))</f>
        <v/>
      </c>
      <c r="BB174" s="367">
        <f>IF($BE$3="４週",SUM(W174:AX174),IF($BE$3="暦月",SUM(W174:BA174),""))</f>
        <v>0</v>
      </c>
      <c r="BC174" s="368"/>
      <c r="BD174" s="369">
        <f>IF($BE$3="４週",BB174/4,IF($BE$3="暦月",(BB174/($BE$8/7)),""))</f>
        <v>0</v>
      </c>
      <c r="BE174" s="368"/>
      <c r="BF174" s="364"/>
      <c r="BG174" s="365"/>
      <c r="BH174" s="365"/>
      <c r="BI174" s="365"/>
      <c r="BJ174" s="366"/>
    </row>
    <row r="175" spans="2:62" ht="20.25" customHeight="1" x14ac:dyDescent="0.2">
      <c r="B175" s="317">
        <f>B173+1</f>
        <v>80</v>
      </c>
      <c r="C175" s="319"/>
      <c r="D175" s="320"/>
      <c r="E175" s="138"/>
      <c r="F175" s="139"/>
      <c r="G175" s="138"/>
      <c r="H175" s="139"/>
      <c r="I175" s="323"/>
      <c r="J175" s="324"/>
      <c r="K175" s="327"/>
      <c r="L175" s="328"/>
      <c r="M175" s="328"/>
      <c r="N175" s="320"/>
      <c r="O175" s="331"/>
      <c r="P175" s="332"/>
      <c r="Q175" s="332"/>
      <c r="R175" s="332"/>
      <c r="S175" s="333"/>
      <c r="T175" s="158" t="s">
        <v>150</v>
      </c>
      <c r="V175" s="159"/>
      <c r="W175" s="151"/>
      <c r="X175" s="152"/>
      <c r="Y175" s="152"/>
      <c r="Z175" s="152"/>
      <c r="AA175" s="152"/>
      <c r="AB175" s="152"/>
      <c r="AC175" s="153"/>
      <c r="AD175" s="151"/>
      <c r="AE175" s="152"/>
      <c r="AF175" s="152"/>
      <c r="AG175" s="152"/>
      <c r="AH175" s="152"/>
      <c r="AI175" s="152"/>
      <c r="AJ175" s="153"/>
      <c r="AK175" s="151"/>
      <c r="AL175" s="152"/>
      <c r="AM175" s="152"/>
      <c r="AN175" s="152"/>
      <c r="AO175" s="152"/>
      <c r="AP175" s="152"/>
      <c r="AQ175" s="153"/>
      <c r="AR175" s="151"/>
      <c r="AS175" s="152"/>
      <c r="AT175" s="152"/>
      <c r="AU175" s="152"/>
      <c r="AV175" s="152"/>
      <c r="AW175" s="152"/>
      <c r="AX175" s="153"/>
      <c r="AY175" s="151"/>
      <c r="AZ175" s="152"/>
      <c r="BA175" s="154"/>
      <c r="BB175" s="334"/>
      <c r="BC175" s="335"/>
      <c r="BD175" s="347"/>
      <c r="BE175" s="348"/>
      <c r="BF175" s="349"/>
      <c r="BG175" s="350"/>
      <c r="BH175" s="350"/>
      <c r="BI175" s="350"/>
      <c r="BJ175" s="351"/>
    </row>
    <row r="176" spans="2:62" ht="20.25" customHeight="1" x14ac:dyDescent="0.2">
      <c r="B176" s="318"/>
      <c r="C176" s="358"/>
      <c r="D176" s="359"/>
      <c r="E176" s="160"/>
      <c r="F176" s="161">
        <f>C175</f>
        <v>0</v>
      </c>
      <c r="G176" s="160"/>
      <c r="H176" s="161">
        <f>I175</f>
        <v>0</v>
      </c>
      <c r="I176" s="360"/>
      <c r="J176" s="361"/>
      <c r="K176" s="362"/>
      <c r="L176" s="363"/>
      <c r="M176" s="363"/>
      <c r="N176" s="359"/>
      <c r="O176" s="331"/>
      <c r="P176" s="332"/>
      <c r="Q176" s="332"/>
      <c r="R176" s="332"/>
      <c r="S176" s="333"/>
      <c r="T176" s="155" t="s">
        <v>153</v>
      </c>
      <c r="U176" s="156"/>
      <c r="V176" s="157"/>
      <c r="W176" s="143" t="str">
        <f>IF(W175="","",VLOOKUP(W175,'別紙１-１　シフト記号表（従来型・ユニット型共通）'!$C$6:$L$47,10,FALSE))</f>
        <v/>
      </c>
      <c r="X176" s="144" t="str">
        <f>IF(X175="","",VLOOKUP(X175,'別紙１-１　シフト記号表（従来型・ユニット型共通）'!$C$6:$L$47,10,FALSE))</f>
        <v/>
      </c>
      <c r="Y176" s="144" t="str">
        <f>IF(Y175="","",VLOOKUP(Y175,'別紙１-１　シフト記号表（従来型・ユニット型共通）'!$C$6:$L$47,10,FALSE))</f>
        <v/>
      </c>
      <c r="Z176" s="144" t="str">
        <f>IF(Z175="","",VLOOKUP(Z175,'別紙１-１　シフト記号表（従来型・ユニット型共通）'!$C$6:$L$47,10,FALSE))</f>
        <v/>
      </c>
      <c r="AA176" s="144" t="str">
        <f>IF(AA175="","",VLOOKUP(AA175,'別紙１-１　シフト記号表（従来型・ユニット型共通）'!$C$6:$L$47,10,FALSE))</f>
        <v/>
      </c>
      <c r="AB176" s="144" t="str">
        <f>IF(AB175="","",VLOOKUP(AB175,'別紙１-１　シフト記号表（従来型・ユニット型共通）'!$C$6:$L$47,10,FALSE))</f>
        <v/>
      </c>
      <c r="AC176" s="145" t="str">
        <f>IF(AC175="","",VLOOKUP(AC175,'別紙１-１　シフト記号表（従来型・ユニット型共通）'!$C$6:$L$47,10,FALSE))</f>
        <v/>
      </c>
      <c r="AD176" s="143" t="str">
        <f>IF(AD175="","",VLOOKUP(AD175,'別紙１-１　シフト記号表（従来型・ユニット型共通）'!$C$6:$L$47,10,FALSE))</f>
        <v/>
      </c>
      <c r="AE176" s="144" t="str">
        <f>IF(AE175="","",VLOOKUP(AE175,'別紙１-１　シフト記号表（従来型・ユニット型共通）'!$C$6:$L$47,10,FALSE))</f>
        <v/>
      </c>
      <c r="AF176" s="144" t="str">
        <f>IF(AF175="","",VLOOKUP(AF175,'別紙１-１　シフト記号表（従来型・ユニット型共通）'!$C$6:$L$47,10,FALSE))</f>
        <v/>
      </c>
      <c r="AG176" s="144" t="str">
        <f>IF(AG175="","",VLOOKUP(AG175,'別紙１-１　シフト記号表（従来型・ユニット型共通）'!$C$6:$L$47,10,FALSE))</f>
        <v/>
      </c>
      <c r="AH176" s="144" t="str">
        <f>IF(AH175="","",VLOOKUP(AH175,'別紙１-１　シフト記号表（従来型・ユニット型共通）'!$C$6:$L$47,10,FALSE))</f>
        <v/>
      </c>
      <c r="AI176" s="144" t="str">
        <f>IF(AI175="","",VLOOKUP(AI175,'別紙１-１　シフト記号表（従来型・ユニット型共通）'!$C$6:$L$47,10,FALSE))</f>
        <v/>
      </c>
      <c r="AJ176" s="145" t="str">
        <f>IF(AJ175="","",VLOOKUP(AJ175,'別紙１-１　シフト記号表（従来型・ユニット型共通）'!$C$6:$L$47,10,FALSE))</f>
        <v/>
      </c>
      <c r="AK176" s="143" t="str">
        <f>IF(AK175="","",VLOOKUP(AK175,'別紙１-１　シフト記号表（従来型・ユニット型共通）'!$C$6:$L$47,10,FALSE))</f>
        <v/>
      </c>
      <c r="AL176" s="144" t="str">
        <f>IF(AL175="","",VLOOKUP(AL175,'別紙１-１　シフト記号表（従来型・ユニット型共通）'!$C$6:$L$47,10,FALSE))</f>
        <v/>
      </c>
      <c r="AM176" s="144" t="str">
        <f>IF(AM175="","",VLOOKUP(AM175,'別紙１-１　シフト記号表（従来型・ユニット型共通）'!$C$6:$L$47,10,FALSE))</f>
        <v/>
      </c>
      <c r="AN176" s="144" t="str">
        <f>IF(AN175="","",VLOOKUP(AN175,'別紙１-１　シフト記号表（従来型・ユニット型共通）'!$C$6:$L$47,10,FALSE))</f>
        <v/>
      </c>
      <c r="AO176" s="144" t="str">
        <f>IF(AO175="","",VLOOKUP(AO175,'別紙１-１　シフト記号表（従来型・ユニット型共通）'!$C$6:$L$47,10,FALSE))</f>
        <v/>
      </c>
      <c r="AP176" s="144" t="str">
        <f>IF(AP175="","",VLOOKUP(AP175,'別紙１-１　シフト記号表（従来型・ユニット型共通）'!$C$6:$L$47,10,FALSE))</f>
        <v/>
      </c>
      <c r="AQ176" s="145" t="str">
        <f>IF(AQ175="","",VLOOKUP(AQ175,'別紙１-１　シフト記号表（従来型・ユニット型共通）'!$C$6:$L$47,10,FALSE))</f>
        <v/>
      </c>
      <c r="AR176" s="143" t="str">
        <f>IF(AR175="","",VLOOKUP(AR175,'別紙１-１　シフト記号表（従来型・ユニット型共通）'!$C$6:$L$47,10,FALSE))</f>
        <v/>
      </c>
      <c r="AS176" s="144" t="str">
        <f>IF(AS175="","",VLOOKUP(AS175,'別紙１-１　シフト記号表（従来型・ユニット型共通）'!$C$6:$L$47,10,FALSE))</f>
        <v/>
      </c>
      <c r="AT176" s="144" t="str">
        <f>IF(AT175="","",VLOOKUP(AT175,'別紙１-１　シフト記号表（従来型・ユニット型共通）'!$C$6:$L$47,10,FALSE))</f>
        <v/>
      </c>
      <c r="AU176" s="144" t="str">
        <f>IF(AU175="","",VLOOKUP(AU175,'別紙１-１　シフト記号表（従来型・ユニット型共通）'!$C$6:$L$47,10,FALSE))</f>
        <v/>
      </c>
      <c r="AV176" s="144" t="str">
        <f>IF(AV175="","",VLOOKUP(AV175,'別紙１-１　シフト記号表（従来型・ユニット型共通）'!$C$6:$L$47,10,FALSE))</f>
        <v/>
      </c>
      <c r="AW176" s="144" t="str">
        <f>IF(AW175="","",VLOOKUP(AW175,'別紙１-１　シフト記号表（従来型・ユニット型共通）'!$C$6:$L$47,10,FALSE))</f>
        <v/>
      </c>
      <c r="AX176" s="145" t="str">
        <f>IF(AX175="","",VLOOKUP(AX175,'別紙１-１　シフト記号表（従来型・ユニット型共通）'!$C$6:$L$47,10,FALSE))</f>
        <v/>
      </c>
      <c r="AY176" s="143" t="str">
        <f>IF(AY175="","",VLOOKUP(AY175,'別紙１-１　シフト記号表（従来型・ユニット型共通）'!$C$6:$L$47,10,FALSE))</f>
        <v/>
      </c>
      <c r="AZ176" s="144" t="str">
        <f>IF(AZ175="","",VLOOKUP(AZ175,'別紙１-１　シフト記号表（従来型・ユニット型共通）'!$C$6:$L$47,10,FALSE))</f>
        <v/>
      </c>
      <c r="BA176" s="144" t="str">
        <f>IF(BA175="","",VLOOKUP(BA175,'別紙１-１　シフト記号表（従来型・ユニット型共通）'!$C$6:$L$47,10,FALSE))</f>
        <v/>
      </c>
      <c r="BB176" s="367">
        <f>IF($BE$3="４週",SUM(W176:AX176),IF($BE$3="暦月",SUM(W176:BA176),""))</f>
        <v>0</v>
      </c>
      <c r="BC176" s="368"/>
      <c r="BD176" s="369">
        <f>IF($BE$3="４週",BB176/4,IF($BE$3="暦月",(BB176/($BE$8/7)),""))</f>
        <v>0</v>
      </c>
      <c r="BE176" s="368"/>
      <c r="BF176" s="364"/>
      <c r="BG176" s="365"/>
      <c r="BH176" s="365"/>
      <c r="BI176" s="365"/>
      <c r="BJ176" s="366"/>
    </row>
    <row r="177" spans="2:62" ht="20.25" customHeight="1" x14ac:dyDescent="0.2">
      <c r="B177" s="317">
        <f>B175+1</f>
        <v>81</v>
      </c>
      <c r="C177" s="319"/>
      <c r="D177" s="320"/>
      <c r="E177" s="138"/>
      <c r="F177" s="139"/>
      <c r="G177" s="138"/>
      <c r="H177" s="139"/>
      <c r="I177" s="323"/>
      <c r="J177" s="324"/>
      <c r="K177" s="327"/>
      <c r="L177" s="328"/>
      <c r="M177" s="328"/>
      <c r="N177" s="320"/>
      <c r="O177" s="331"/>
      <c r="P177" s="332"/>
      <c r="Q177" s="332"/>
      <c r="R177" s="332"/>
      <c r="S177" s="333"/>
      <c r="T177" s="158" t="s">
        <v>150</v>
      </c>
      <c r="V177" s="159"/>
      <c r="W177" s="151"/>
      <c r="X177" s="152"/>
      <c r="Y177" s="152"/>
      <c r="Z177" s="152"/>
      <c r="AA177" s="152"/>
      <c r="AB177" s="152"/>
      <c r="AC177" s="153"/>
      <c r="AD177" s="151"/>
      <c r="AE177" s="152"/>
      <c r="AF177" s="152"/>
      <c r="AG177" s="152"/>
      <c r="AH177" s="152"/>
      <c r="AI177" s="152"/>
      <c r="AJ177" s="153"/>
      <c r="AK177" s="151"/>
      <c r="AL177" s="152"/>
      <c r="AM177" s="152"/>
      <c r="AN177" s="152"/>
      <c r="AO177" s="152"/>
      <c r="AP177" s="152"/>
      <c r="AQ177" s="153"/>
      <c r="AR177" s="151"/>
      <c r="AS177" s="152"/>
      <c r="AT177" s="152"/>
      <c r="AU177" s="152"/>
      <c r="AV177" s="152"/>
      <c r="AW177" s="152"/>
      <c r="AX177" s="153"/>
      <c r="AY177" s="151"/>
      <c r="AZ177" s="152"/>
      <c r="BA177" s="154"/>
      <c r="BB177" s="334"/>
      <c r="BC177" s="335"/>
      <c r="BD177" s="347"/>
      <c r="BE177" s="348"/>
      <c r="BF177" s="349"/>
      <c r="BG177" s="350"/>
      <c r="BH177" s="350"/>
      <c r="BI177" s="350"/>
      <c r="BJ177" s="351"/>
    </row>
    <row r="178" spans="2:62" ht="20.25" customHeight="1" x14ac:dyDescent="0.2">
      <c r="B178" s="318"/>
      <c r="C178" s="358"/>
      <c r="D178" s="359"/>
      <c r="E178" s="160"/>
      <c r="F178" s="161">
        <f>C177</f>
        <v>0</v>
      </c>
      <c r="G178" s="160"/>
      <c r="H178" s="161">
        <f>I177</f>
        <v>0</v>
      </c>
      <c r="I178" s="360"/>
      <c r="J178" s="361"/>
      <c r="K178" s="362"/>
      <c r="L178" s="363"/>
      <c r="M178" s="363"/>
      <c r="N178" s="359"/>
      <c r="O178" s="331"/>
      <c r="P178" s="332"/>
      <c r="Q178" s="332"/>
      <c r="R178" s="332"/>
      <c r="S178" s="333"/>
      <c r="T178" s="155" t="s">
        <v>153</v>
      </c>
      <c r="U178" s="156"/>
      <c r="V178" s="157"/>
      <c r="W178" s="143" t="str">
        <f>IF(W177="","",VLOOKUP(W177,'別紙１-１　シフト記号表（従来型・ユニット型共通）'!$C$6:$L$47,10,FALSE))</f>
        <v/>
      </c>
      <c r="X178" s="144" t="str">
        <f>IF(X177="","",VLOOKUP(X177,'別紙１-１　シフト記号表（従来型・ユニット型共通）'!$C$6:$L$47,10,FALSE))</f>
        <v/>
      </c>
      <c r="Y178" s="144" t="str">
        <f>IF(Y177="","",VLOOKUP(Y177,'別紙１-１　シフト記号表（従来型・ユニット型共通）'!$C$6:$L$47,10,FALSE))</f>
        <v/>
      </c>
      <c r="Z178" s="144" t="str">
        <f>IF(Z177="","",VLOOKUP(Z177,'別紙１-１　シフト記号表（従来型・ユニット型共通）'!$C$6:$L$47,10,FALSE))</f>
        <v/>
      </c>
      <c r="AA178" s="144" t="str">
        <f>IF(AA177="","",VLOOKUP(AA177,'別紙１-１　シフト記号表（従来型・ユニット型共通）'!$C$6:$L$47,10,FALSE))</f>
        <v/>
      </c>
      <c r="AB178" s="144" t="str">
        <f>IF(AB177="","",VLOOKUP(AB177,'別紙１-１　シフト記号表（従来型・ユニット型共通）'!$C$6:$L$47,10,FALSE))</f>
        <v/>
      </c>
      <c r="AC178" s="145" t="str">
        <f>IF(AC177="","",VLOOKUP(AC177,'別紙１-１　シフト記号表（従来型・ユニット型共通）'!$C$6:$L$47,10,FALSE))</f>
        <v/>
      </c>
      <c r="AD178" s="143" t="str">
        <f>IF(AD177="","",VLOOKUP(AD177,'別紙１-１　シフト記号表（従来型・ユニット型共通）'!$C$6:$L$47,10,FALSE))</f>
        <v/>
      </c>
      <c r="AE178" s="144" t="str">
        <f>IF(AE177="","",VLOOKUP(AE177,'別紙１-１　シフト記号表（従来型・ユニット型共通）'!$C$6:$L$47,10,FALSE))</f>
        <v/>
      </c>
      <c r="AF178" s="144" t="str">
        <f>IF(AF177="","",VLOOKUP(AF177,'別紙１-１　シフト記号表（従来型・ユニット型共通）'!$C$6:$L$47,10,FALSE))</f>
        <v/>
      </c>
      <c r="AG178" s="144" t="str">
        <f>IF(AG177="","",VLOOKUP(AG177,'別紙１-１　シフト記号表（従来型・ユニット型共通）'!$C$6:$L$47,10,FALSE))</f>
        <v/>
      </c>
      <c r="AH178" s="144" t="str">
        <f>IF(AH177="","",VLOOKUP(AH177,'別紙１-１　シフト記号表（従来型・ユニット型共通）'!$C$6:$L$47,10,FALSE))</f>
        <v/>
      </c>
      <c r="AI178" s="144" t="str">
        <f>IF(AI177="","",VLOOKUP(AI177,'別紙１-１　シフト記号表（従来型・ユニット型共通）'!$C$6:$L$47,10,FALSE))</f>
        <v/>
      </c>
      <c r="AJ178" s="145" t="str">
        <f>IF(AJ177="","",VLOOKUP(AJ177,'別紙１-１　シフト記号表（従来型・ユニット型共通）'!$C$6:$L$47,10,FALSE))</f>
        <v/>
      </c>
      <c r="AK178" s="143" t="str">
        <f>IF(AK177="","",VLOOKUP(AK177,'別紙１-１　シフト記号表（従来型・ユニット型共通）'!$C$6:$L$47,10,FALSE))</f>
        <v/>
      </c>
      <c r="AL178" s="144" t="str">
        <f>IF(AL177="","",VLOOKUP(AL177,'別紙１-１　シフト記号表（従来型・ユニット型共通）'!$C$6:$L$47,10,FALSE))</f>
        <v/>
      </c>
      <c r="AM178" s="144" t="str">
        <f>IF(AM177="","",VLOOKUP(AM177,'別紙１-１　シフト記号表（従来型・ユニット型共通）'!$C$6:$L$47,10,FALSE))</f>
        <v/>
      </c>
      <c r="AN178" s="144" t="str">
        <f>IF(AN177="","",VLOOKUP(AN177,'別紙１-１　シフト記号表（従来型・ユニット型共通）'!$C$6:$L$47,10,FALSE))</f>
        <v/>
      </c>
      <c r="AO178" s="144" t="str">
        <f>IF(AO177="","",VLOOKUP(AO177,'別紙１-１　シフト記号表（従来型・ユニット型共通）'!$C$6:$L$47,10,FALSE))</f>
        <v/>
      </c>
      <c r="AP178" s="144" t="str">
        <f>IF(AP177="","",VLOOKUP(AP177,'別紙１-１　シフト記号表（従来型・ユニット型共通）'!$C$6:$L$47,10,FALSE))</f>
        <v/>
      </c>
      <c r="AQ178" s="145" t="str">
        <f>IF(AQ177="","",VLOOKUP(AQ177,'別紙１-１　シフト記号表（従来型・ユニット型共通）'!$C$6:$L$47,10,FALSE))</f>
        <v/>
      </c>
      <c r="AR178" s="143" t="str">
        <f>IF(AR177="","",VLOOKUP(AR177,'別紙１-１　シフト記号表（従来型・ユニット型共通）'!$C$6:$L$47,10,FALSE))</f>
        <v/>
      </c>
      <c r="AS178" s="144" t="str">
        <f>IF(AS177="","",VLOOKUP(AS177,'別紙１-１　シフト記号表（従来型・ユニット型共通）'!$C$6:$L$47,10,FALSE))</f>
        <v/>
      </c>
      <c r="AT178" s="144" t="str">
        <f>IF(AT177="","",VLOOKUP(AT177,'別紙１-１　シフト記号表（従来型・ユニット型共通）'!$C$6:$L$47,10,FALSE))</f>
        <v/>
      </c>
      <c r="AU178" s="144" t="str">
        <f>IF(AU177="","",VLOOKUP(AU177,'別紙１-１　シフト記号表（従来型・ユニット型共通）'!$C$6:$L$47,10,FALSE))</f>
        <v/>
      </c>
      <c r="AV178" s="144" t="str">
        <f>IF(AV177="","",VLOOKUP(AV177,'別紙１-１　シフト記号表（従来型・ユニット型共通）'!$C$6:$L$47,10,FALSE))</f>
        <v/>
      </c>
      <c r="AW178" s="144" t="str">
        <f>IF(AW177="","",VLOOKUP(AW177,'別紙１-１　シフト記号表（従来型・ユニット型共通）'!$C$6:$L$47,10,FALSE))</f>
        <v/>
      </c>
      <c r="AX178" s="145" t="str">
        <f>IF(AX177="","",VLOOKUP(AX177,'別紙１-１　シフト記号表（従来型・ユニット型共通）'!$C$6:$L$47,10,FALSE))</f>
        <v/>
      </c>
      <c r="AY178" s="143" t="str">
        <f>IF(AY177="","",VLOOKUP(AY177,'別紙１-１　シフト記号表（従来型・ユニット型共通）'!$C$6:$L$47,10,FALSE))</f>
        <v/>
      </c>
      <c r="AZ178" s="144" t="str">
        <f>IF(AZ177="","",VLOOKUP(AZ177,'別紙１-１　シフト記号表（従来型・ユニット型共通）'!$C$6:$L$47,10,FALSE))</f>
        <v/>
      </c>
      <c r="BA178" s="144" t="str">
        <f>IF(BA177="","",VLOOKUP(BA177,'別紙１-１　シフト記号表（従来型・ユニット型共通）'!$C$6:$L$47,10,FALSE))</f>
        <v/>
      </c>
      <c r="BB178" s="367">
        <f>IF($BE$3="４週",SUM(W178:AX178),IF($BE$3="暦月",SUM(W178:BA178),""))</f>
        <v>0</v>
      </c>
      <c r="BC178" s="368"/>
      <c r="BD178" s="369">
        <f>IF($BE$3="４週",BB178/4,IF($BE$3="暦月",(BB178/($BE$8/7)),""))</f>
        <v>0</v>
      </c>
      <c r="BE178" s="368"/>
      <c r="BF178" s="364"/>
      <c r="BG178" s="365"/>
      <c r="BH178" s="365"/>
      <c r="BI178" s="365"/>
      <c r="BJ178" s="366"/>
    </row>
    <row r="179" spans="2:62" ht="20.25" customHeight="1" x14ac:dyDescent="0.2">
      <c r="B179" s="317">
        <f>B177+1</f>
        <v>82</v>
      </c>
      <c r="C179" s="319"/>
      <c r="D179" s="320"/>
      <c r="E179" s="138"/>
      <c r="F179" s="139"/>
      <c r="G179" s="138"/>
      <c r="H179" s="139"/>
      <c r="I179" s="323"/>
      <c r="J179" s="324"/>
      <c r="K179" s="327"/>
      <c r="L179" s="328"/>
      <c r="M179" s="328"/>
      <c r="N179" s="320"/>
      <c r="O179" s="331"/>
      <c r="P179" s="332"/>
      <c r="Q179" s="332"/>
      <c r="R179" s="332"/>
      <c r="S179" s="333"/>
      <c r="T179" s="158" t="s">
        <v>150</v>
      </c>
      <c r="V179" s="159"/>
      <c r="W179" s="151"/>
      <c r="X179" s="152"/>
      <c r="Y179" s="152"/>
      <c r="Z179" s="152"/>
      <c r="AA179" s="152"/>
      <c r="AB179" s="152"/>
      <c r="AC179" s="153"/>
      <c r="AD179" s="151"/>
      <c r="AE179" s="152"/>
      <c r="AF179" s="152"/>
      <c r="AG179" s="152"/>
      <c r="AH179" s="152"/>
      <c r="AI179" s="152"/>
      <c r="AJ179" s="153"/>
      <c r="AK179" s="151"/>
      <c r="AL179" s="152"/>
      <c r="AM179" s="152"/>
      <c r="AN179" s="152"/>
      <c r="AO179" s="152"/>
      <c r="AP179" s="152"/>
      <c r="AQ179" s="153"/>
      <c r="AR179" s="151"/>
      <c r="AS179" s="152"/>
      <c r="AT179" s="152"/>
      <c r="AU179" s="152"/>
      <c r="AV179" s="152"/>
      <c r="AW179" s="152"/>
      <c r="AX179" s="153"/>
      <c r="AY179" s="151"/>
      <c r="AZ179" s="152"/>
      <c r="BA179" s="154"/>
      <c r="BB179" s="334"/>
      <c r="BC179" s="335"/>
      <c r="BD179" s="347"/>
      <c r="BE179" s="348"/>
      <c r="BF179" s="349"/>
      <c r="BG179" s="350"/>
      <c r="BH179" s="350"/>
      <c r="BI179" s="350"/>
      <c r="BJ179" s="351"/>
    </row>
    <row r="180" spans="2:62" ht="20.25" customHeight="1" x14ac:dyDescent="0.2">
      <c r="B180" s="318"/>
      <c r="C180" s="358"/>
      <c r="D180" s="359"/>
      <c r="E180" s="160"/>
      <c r="F180" s="161">
        <f>C179</f>
        <v>0</v>
      </c>
      <c r="G180" s="160"/>
      <c r="H180" s="161">
        <f>I179</f>
        <v>0</v>
      </c>
      <c r="I180" s="360"/>
      <c r="J180" s="361"/>
      <c r="K180" s="362"/>
      <c r="L180" s="363"/>
      <c r="M180" s="363"/>
      <c r="N180" s="359"/>
      <c r="O180" s="331"/>
      <c r="P180" s="332"/>
      <c r="Q180" s="332"/>
      <c r="R180" s="332"/>
      <c r="S180" s="333"/>
      <c r="T180" s="155" t="s">
        <v>153</v>
      </c>
      <c r="U180" s="156"/>
      <c r="V180" s="157"/>
      <c r="W180" s="143" t="str">
        <f>IF(W179="","",VLOOKUP(W179,'別紙１-１　シフト記号表（従来型・ユニット型共通）'!$C$6:$L$47,10,FALSE))</f>
        <v/>
      </c>
      <c r="X180" s="144" t="str">
        <f>IF(X179="","",VLOOKUP(X179,'別紙１-１　シフト記号表（従来型・ユニット型共通）'!$C$6:$L$47,10,FALSE))</f>
        <v/>
      </c>
      <c r="Y180" s="144" t="str">
        <f>IF(Y179="","",VLOOKUP(Y179,'別紙１-１　シフト記号表（従来型・ユニット型共通）'!$C$6:$L$47,10,FALSE))</f>
        <v/>
      </c>
      <c r="Z180" s="144" t="str">
        <f>IF(Z179="","",VLOOKUP(Z179,'別紙１-１　シフト記号表（従来型・ユニット型共通）'!$C$6:$L$47,10,FALSE))</f>
        <v/>
      </c>
      <c r="AA180" s="144" t="str">
        <f>IF(AA179="","",VLOOKUP(AA179,'別紙１-１　シフト記号表（従来型・ユニット型共通）'!$C$6:$L$47,10,FALSE))</f>
        <v/>
      </c>
      <c r="AB180" s="144" t="str">
        <f>IF(AB179="","",VLOOKUP(AB179,'別紙１-１　シフト記号表（従来型・ユニット型共通）'!$C$6:$L$47,10,FALSE))</f>
        <v/>
      </c>
      <c r="AC180" s="145" t="str">
        <f>IF(AC179="","",VLOOKUP(AC179,'別紙１-１　シフト記号表（従来型・ユニット型共通）'!$C$6:$L$47,10,FALSE))</f>
        <v/>
      </c>
      <c r="AD180" s="143" t="str">
        <f>IF(AD179="","",VLOOKUP(AD179,'別紙１-１　シフト記号表（従来型・ユニット型共通）'!$C$6:$L$47,10,FALSE))</f>
        <v/>
      </c>
      <c r="AE180" s="144" t="str">
        <f>IF(AE179="","",VLOOKUP(AE179,'別紙１-１　シフト記号表（従来型・ユニット型共通）'!$C$6:$L$47,10,FALSE))</f>
        <v/>
      </c>
      <c r="AF180" s="144" t="str">
        <f>IF(AF179="","",VLOOKUP(AF179,'別紙１-１　シフト記号表（従来型・ユニット型共通）'!$C$6:$L$47,10,FALSE))</f>
        <v/>
      </c>
      <c r="AG180" s="144" t="str">
        <f>IF(AG179="","",VLOOKUP(AG179,'別紙１-１　シフト記号表（従来型・ユニット型共通）'!$C$6:$L$47,10,FALSE))</f>
        <v/>
      </c>
      <c r="AH180" s="144" t="str">
        <f>IF(AH179="","",VLOOKUP(AH179,'別紙１-１　シフト記号表（従来型・ユニット型共通）'!$C$6:$L$47,10,FALSE))</f>
        <v/>
      </c>
      <c r="AI180" s="144" t="str">
        <f>IF(AI179="","",VLOOKUP(AI179,'別紙１-１　シフト記号表（従来型・ユニット型共通）'!$C$6:$L$47,10,FALSE))</f>
        <v/>
      </c>
      <c r="AJ180" s="145" t="str">
        <f>IF(AJ179="","",VLOOKUP(AJ179,'別紙１-１　シフト記号表（従来型・ユニット型共通）'!$C$6:$L$47,10,FALSE))</f>
        <v/>
      </c>
      <c r="AK180" s="143" t="str">
        <f>IF(AK179="","",VLOOKUP(AK179,'別紙１-１　シフト記号表（従来型・ユニット型共通）'!$C$6:$L$47,10,FALSE))</f>
        <v/>
      </c>
      <c r="AL180" s="144" t="str">
        <f>IF(AL179="","",VLOOKUP(AL179,'別紙１-１　シフト記号表（従来型・ユニット型共通）'!$C$6:$L$47,10,FALSE))</f>
        <v/>
      </c>
      <c r="AM180" s="144" t="str">
        <f>IF(AM179="","",VLOOKUP(AM179,'別紙１-１　シフト記号表（従来型・ユニット型共通）'!$C$6:$L$47,10,FALSE))</f>
        <v/>
      </c>
      <c r="AN180" s="144" t="str">
        <f>IF(AN179="","",VLOOKUP(AN179,'別紙１-１　シフト記号表（従来型・ユニット型共通）'!$C$6:$L$47,10,FALSE))</f>
        <v/>
      </c>
      <c r="AO180" s="144" t="str">
        <f>IF(AO179="","",VLOOKUP(AO179,'別紙１-１　シフト記号表（従来型・ユニット型共通）'!$C$6:$L$47,10,FALSE))</f>
        <v/>
      </c>
      <c r="AP180" s="144" t="str">
        <f>IF(AP179="","",VLOOKUP(AP179,'別紙１-１　シフト記号表（従来型・ユニット型共通）'!$C$6:$L$47,10,FALSE))</f>
        <v/>
      </c>
      <c r="AQ180" s="145" t="str">
        <f>IF(AQ179="","",VLOOKUP(AQ179,'別紙１-１　シフト記号表（従来型・ユニット型共通）'!$C$6:$L$47,10,FALSE))</f>
        <v/>
      </c>
      <c r="AR180" s="143" t="str">
        <f>IF(AR179="","",VLOOKUP(AR179,'別紙１-１　シフト記号表（従来型・ユニット型共通）'!$C$6:$L$47,10,FALSE))</f>
        <v/>
      </c>
      <c r="AS180" s="144" t="str">
        <f>IF(AS179="","",VLOOKUP(AS179,'別紙１-１　シフト記号表（従来型・ユニット型共通）'!$C$6:$L$47,10,FALSE))</f>
        <v/>
      </c>
      <c r="AT180" s="144" t="str">
        <f>IF(AT179="","",VLOOKUP(AT179,'別紙１-１　シフト記号表（従来型・ユニット型共通）'!$C$6:$L$47,10,FALSE))</f>
        <v/>
      </c>
      <c r="AU180" s="144" t="str">
        <f>IF(AU179="","",VLOOKUP(AU179,'別紙１-１　シフト記号表（従来型・ユニット型共通）'!$C$6:$L$47,10,FALSE))</f>
        <v/>
      </c>
      <c r="AV180" s="144" t="str">
        <f>IF(AV179="","",VLOOKUP(AV179,'別紙１-１　シフト記号表（従来型・ユニット型共通）'!$C$6:$L$47,10,FALSE))</f>
        <v/>
      </c>
      <c r="AW180" s="144" t="str">
        <f>IF(AW179="","",VLOOKUP(AW179,'別紙１-１　シフト記号表（従来型・ユニット型共通）'!$C$6:$L$47,10,FALSE))</f>
        <v/>
      </c>
      <c r="AX180" s="145" t="str">
        <f>IF(AX179="","",VLOOKUP(AX179,'別紙１-１　シフト記号表（従来型・ユニット型共通）'!$C$6:$L$47,10,FALSE))</f>
        <v/>
      </c>
      <c r="AY180" s="143" t="str">
        <f>IF(AY179="","",VLOOKUP(AY179,'別紙１-１　シフト記号表（従来型・ユニット型共通）'!$C$6:$L$47,10,FALSE))</f>
        <v/>
      </c>
      <c r="AZ180" s="144" t="str">
        <f>IF(AZ179="","",VLOOKUP(AZ179,'別紙１-１　シフト記号表（従来型・ユニット型共通）'!$C$6:$L$47,10,FALSE))</f>
        <v/>
      </c>
      <c r="BA180" s="144" t="str">
        <f>IF(BA179="","",VLOOKUP(BA179,'別紙１-１　シフト記号表（従来型・ユニット型共通）'!$C$6:$L$47,10,FALSE))</f>
        <v/>
      </c>
      <c r="BB180" s="367">
        <f>IF($BE$3="４週",SUM(W180:AX180),IF($BE$3="暦月",SUM(W180:BA180),""))</f>
        <v>0</v>
      </c>
      <c r="BC180" s="368"/>
      <c r="BD180" s="369">
        <f>IF($BE$3="４週",BB180/4,IF($BE$3="暦月",(BB180/($BE$8/7)),""))</f>
        <v>0</v>
      </c>
      <c r="BE180" s="368"/>
      <c r="BF180" s="364"/>
      <c r="BG180" s="365"/>
      <c r="BH180" s="365"/>
      <c r="BI180" s="365"/>
      <c r="BJ180" s="366"/>
    </row>
    <row r="181" spans="2:62" ht="20.25" customHeight="1" x14ac:dyDescent="0.2">
      <c r="B181" s="317">
        <f>B179+1</f>
        <v>83</v>
      </c>
      <c r="C181" s="319"/>
      <c r="D181" s="320"/>
      <c r="E181" s="138"/>
      <c r="F181" s="139"/>
      <c r="G181" s="138"/>
      <c r="H181" s="139"/>
      <c r="I181" s="323"/>
      <c r="J181" s="324"/>
      <c r="K181" s="327"/>
      <c r="L181" s="328"/>
      <c r="M181" s="328"/>
      <c r="N181" s="320"/>
      <c r="O181" s="331"/>
      <c r="P181" s="332"/>
      <c r="Q181" s="332"/>
      <c r="R181" s="332"/>
      <c r="S181" s="333"/>
      <c r="T181" s="158" t="s">
        <v>150</v>
      </c>
      <c r="V181" s="159"/>
      <c r="W181" s="151"/>
      <c r="X181" s="152"/>
      <c r="Y181" s="152"/>
      <c r="Z181" s="152"/>
      <c r="AA181" s="152"/>
      <c r="AB181" s="152"/>
      <c r="AC181" s="153"/>
      <c r="AD181" s="151"/>
      <c r="AE181" s="152"/>
      <c r="AF181" s="152"/>
      <c r="AG181" s="152"/>
      <c r="AH181" s="152"/>
      <c r="AI181" s="152"/>
      <c r="AJ181" s="153"/>
      <c r="AK181" s="151"/>
      <c r="AL181" s="152"/>
      <c r="AM181" s="152"/>
      <c r="AN181" s="152"/>
      <c r="AO181" s="152"/>
      <c r="AP181" s="152"/>
      <c r="AQ181" s="153"/>
      <c r="AR181" s="151"/>
      <c r="AS181" s="152"/>
      <c r="AT181" s="152"/>
      <c r="AU181" s="152"/>
      <c r="AV181" s="152"/>
      <c r="AW181" s="152"/>
      <c r="AX181" s="153"/>
      <c r="AY181" s="151"/>
      <c r="AZ181" s="152"/>
      <c r="BA181" s="154"/>
      <c r="BB181" s="334"/>
      <c r="BC181" s="335"/>
      <c r="BD181" s="347"/>
      <c r="BE181" s="348"/>
      <c r="BF181" s="349"/>
      <c r="BG181" s="350"/>
      <c r="BH181" s="350"/>
      <c r="BI181" s="350"/>
      <c r="BJ181" s="351"/>
    </row>
    <row r="182" spans="2:62" ht="20.25" customHeight="1" x14ac:dyDescent="0.2">
      <c r="B182" s="318"/>
      <c r="C182" s="358"/>
      <c r="D182" s="359"/>
      <c r="E182" s="160"/>
      <c r="F182" s="161">
        <f>C181</f>
        <v>0</v>
      </c>
      <c r="G182" s="160"/>
      <c r="H182" s="161">
        <f>I181</f>
        <v>0</v>
      </c>
      <c r="I182" s="360"/>
      <c r="J182" s="361"/>
      <c r="K182" s="362"/>
      <c r="L182" s="363"/>
      <c r="M182" s="363"/>
      <c r="N182" s="359"/>
      <c r="O182" s="331"/>
      <c r="P182" s="332"/>
      <c r="Q182" s="332"/>
      <c r="R182" s="332"/>
      <c r="S182" s="333"/>
      <c r="T182" s="155" t="s">
        <v>153</v>
      </c>
      <c r="U182" s="156"/>
      <c r="V182" s="157"/>
      <c r="W182" s="143" t="str">
        <f>IF(W181="","",VLOOKUP(W181,'別紙１-１　シフト記号表（従来型・ユニット型共通）'!$C$6:$L$47,10,FALSE))</f>
        <v/>
      </c>
      <c r="X182" s="144" t="str">
        <f>IF(X181="","",VLOOKUP(X181,'別紙１-１　シフト記号表（従来型・ユニット型共通）'!$C$6:$L$47,10,FALSE))</f>
        <v/>
      </c>
      <c r="Y182" s="144" t="str">
        <f>IF(Y181="","",VLOOKUP(Y181,'別紙１-１　シフト記号表（従来型・ユニット型共通）'!$C$6:$L$47,10,FALSE))</f>
        <v/>
      </c>
      <c r="Z182" s="144" t="str">
        <f>IF(Z181="","",VLOOKUP(Z181,'別紙１-１　シフト記号表（従来型・ユニット型共通）'!$C$6:$L$47,10,FALSE))</f>
        <v/>
      </c>
      <c r="AA182" s="144" t="str">
        <f>IF(AA181="","",VLOOKUP(AA181,'別紙１-１　シフト記号表（従来型・ユニット型共通）'!$C$6:$L$47,10,FALSE))</f>
        <v/>
      </c>
      <c r="AB182" s="144" t="str">
        <f>IF(AB181="","",VLOOKUP(AB181,'別紙１-１　シフト記号表（従来型・ユニット型共通）'!$C$6:$L$47,10,FALSE))</f>
        <v/>
      </c>
      <c r="AC182" s="145" t="str">
        <f>IF(AC181="","",VLOOKUP(AC181,'別紙１-１　シフト記号表（従来型・ユニット型共通）'!$C$6:$L$47,10,FALSE))</f>
        <v/>
      </c>
      <c r="AD182" s="143" t="str">
        <f>IF(AD181="","",VLOOKUP(AD181,'別紙１-１　シフト記号表（従来型・ユニット型共通）'!$C$6:$L$47,10,FALSE))</f>
        <v/>
      </c>
      <c r="AE182" s="144" t="str">
        <f>IF(AE181="","",VLOOKUP(AE181,'別紙１-１　シフト記号表（従来型・ユニット型共通）'!$C$6:$L$47,10,FALSE))</f>
        <v/>
      </c>
      <c r="AF182" s="144" t="str">
        <f>IF(AF181="","",VLOOKUP(AF181,'別紙１-１　シフト記号表（従来型・ユニット型共通）'!$C$6:$L$47,10,FALSE))</f>
        <v/>
      </c>
      <c r="AG182" s="144" t="str">
        <f>IF(AG181="","",VLOOKUP(AG181,'別紙１-１　シフト記号表（従来型・ユニット型共通）'!$C$6:$L$47,10,FALSE))</f>
        <v/>
      </c>
      <c r="AH182" s="144" t="str">
        <f>IF(AH181="","",VLOOKUP(AH181,'別紙１-１　シフト記号表（従来型・ユニット型共通）'!$C$6:$L$47,10,FALSE))</f>
        <v/>
      </c>
      <c r="AI182" s="144" t="str">
        <f>IF(AI181="","",VLOOKUP(AI181,'別紙１-１　シフト記号表（従来型・ユニット型共通）'!$C$6:$L$47,10,FALSE))</f>
        <v/>
      </c>
      <c r="AJ182" s="145" t="str">
        <f>IF(AJ181="","",VLOOKUP(AJ181,'別紙１-１　シフト記号表（従来型・ユニット型共通）'!$C$6:$L$47,10,FALSE))</f>
        <v/>
      </c>
      <c r="AK182" s="143" t="str">
        <f>IF(AK181="","",VLOOKUP(AK181,'別紙１-１　シフト記号表（従来型・ユニット型共通）'!$C$6:$L$47,10,FALSE))</f>
        <v/>
      </c>
      <c r="AL182" s="144" t="str">
        <f>IF(AL181="","",VLOOKUP(AL181,'別紙１-１　シフト記号表（従来型・ユニット型共通）'!$C$6:$L$47,10,FALSE))</f>
        <v/>
      </c>
      <c r="AM182" s="144" t="str">
        <f>IF(AM181="","",VLOOKUP(AM181,'別紙１-１　シフト記号表（従来型・ユニット型共通）'!$C$6:$L$47,10,FALSE))</f>
        <v/>
      </c>
      <c r="AN182" s="144" t="str">
        <f>IF(AN181="","",VLOOKUP(AN181,'別紙１-１　シフト記号表（従来型・ユニット型共通）'!$C$6:$L$47,10,FALSE))</f>
        <v/>
      </c>
      <c r="AO182" s="144" t="str">
        <f>IF(AO181="","",VLOOKUP(AO181,'別紙１-１　シフト記号表（従来型・ユニット型共通）'!$C$6:$L$47,10,FALSE))</f>
        <v/>
      </c>
      <c r="AP182" s="144" t="str">
        <f>IF(AP181="","",VLOOKUP(AP181,'別紙１-１　シフト記号表（従来型・ユニット型共通）'!$C$6:$L$47,10,FALSE))</f>
        <v/>
      </c>
      <c r="AQ182" s="145" t="str">
        <f>IF(AQ181="","",VLOOKUP(AQ181,'別紙１-１　シフト記号表（従来型・ユニット型共通）'!$C$6:$L$47,10,FALSE))</f>
        <v/>
      </c>
      <c r="AR182" s="143" t="str">
        <f>IF(AR181="","",VLOOKUP(AR181,'別紙１-１　シフト記号表（従来型・ユニット型共通）'!$C$6:$L$47,10,FALSE))</f>
        <v/>
      </c>
      <c r="AS182" s="144" t="str">
        <f>IF(AS181="","",VLOOKUP(AS181,'別紙１-１　シフト記号表（従来型・ユニット型共通）'!$C$6:$L$47,10,FALSE))</f>
        <v/>
      </c>
      <c r="AT182" s="144" t="str">
        <f>IF(AT181="","",VLOOKUP(AT181,'別紙１-１　シフト記号表（従来型・ユニット型共通）'!$C$6:$L$47,10,FALSE))</f>
        <v/>
      </c>
      <c r="AU182" s="144" t="str">
        <f>IF(AU181="","",VLOOKUP(AU181,'別紙１-１　シフト記号表（従来型・ユニット型共通）'!$C$6:$L$47,10,FALSE))</f>
        <v/>
      </c>
      <c r="AV182" s="144" t="str">
        <f>IF(AV181="","",VLOOKUP(AV181,'別紙１-１　シフト記号表（従来型・ユニット型共通）'!$C$6:$L$47,10,FALSE))</f>
        <v/>
      </c>
      <c r="AW182" s="144" t="str">
        <f>IF(AW181="","",VLOOKUP(AW181,'別紙１-１　シフト記号表（従来型・ユニット型共通）'!$C$6:$L$47,10,FALSE))</f>
        <v/>
      </c>
      <c r="AX182" s="145" t="str">
        <f>IF(AX181="","",VLOOKUP(AX181,'別紙１-１　シフト記号表（従来型・ユニット型共通）'!$C$6:$L$47,10,FALSE))</f>
        <v/>
      </c>
      <c r="AY182" s="143" t="str">
        <f>IF(AY181="","",VLOOKUP(AY181,'別紙１-１　シフト記号表（従来型・ユニット型共通）'!$C$6:$L$47,10,FALSE))</f>
        <v/>
      </c>
      <c r="AZ182" s="144" t="str">
        <f>IF(AZ181="","",VLOOKUP(AZ181,'別紙１-１　シフト記号表（従来型・ユニット型共通）'!$C$6:$L$47,10,FALSE))</f>
        <v/>
      </c>
      <c r="BA182" s="144" t="str">
        <f>IF(BA181="","",VLOOKUP(BA181,'別紙１-１　シフト記号表（従来型・ユニット型共通）'!$C$6:$L$47,10,FALSE))</f>
        <v/>
      </c>
      <c r="BB182" s="367">
        <f>IF($BE$3="４週",SUM(W182:AX182),IF($BE$3="暦月",SUM(W182:BA182),""))</f>
        <v>0</v>
      </c>
      <c r="BC182" s="368"/>
      <c r="BD182" s="369">
        <f>IF($BE$3="４週",BB182/4,IF($BE$3="暦月",(BB182/($BE$8/7)),""))</f>
        <v>0</v>
      </c>
      <c r="BE182" s="368"/>
      <c r="BF182" s="364"/>
      <c r="BG182" s="365"/>
      <c r="BH182" s="365"/>
      <c r="BI182" s="365"/>
      <c r="BJ182" s="366"/>
    </row>
    <row r="183" spans="2:62" ht="20.25" customHeight="1" x14ac:dyDescent="0.2">
      <c r="B183" s="317">
        <f>B181+1</f>
        <v>84</v>
      </c>
      <c r="C183" s="319"/>
      <c r="D183" s="320"/>
      <c r="E183" s="138"/>
      <c r="F183" s="139"/>
      <c r="G183" s="138"/>
      <c r="H183" s="139"/>
      <c r="I183" s="323"/>
      <c r="J183" s="324"/>
      <c r="K183" s="327"/>
      <c r="L183" s="328"/>
      <c r="M183" s="328"/>
      <c r="N183" s="320"/>
      <c r="O183" s="331"/>
      <c r="P183" s="332"/>
      <c r="Q183" s="332"/>
      <c r="R183" s="332"/>
      <c r="S183" s="333"/>
      <c r="T183" s="158" t="s">
        <v>150</v>
      </c>
      <c r="V183" s="159"/>
      <c r="W183" s="151"/>
      <c r="X183" s="152"/>
      <c r="Y183" s="152"/>
      <c r="Z183" s="152"/>
      <c r="AA183" s="152"/>
      <c r="AB183" s="152"/>
      <c r="AC183" s="153"/>
      <c r="AD183" s="151"/>
      <c r="AE183" s="152"/>
      <c r="AF183" s="152"/>
      <c r="AG183" s="152"/>
      <c r="AH183" s="152"/>
      <c r="AI183" s="152"/>
      <c r="AJ183" s="153"/>
      <c r="AK183" s="151"/>
      <c r="AL183" s="152"/>
      <c r="AM183" s="152"/>
      <c r="AN183" s="152"/>
      <c r="AO183" s="152"/>
      <c r="AP183" s="152"/>
      <c r="AQ183" s="153"/>
      <c r="AR183" s="151"/>
      <c r="AS183" s="152"/>
      <c r="AT183" s="152"/>
      <c r="AU183" s="152"/>
      <c r="AV183" s="152"/>
      <c r="AW183" s="152"/>
      <c r="AX183" s="153"/>
      <c r="AY183" s="151"/>
      <c r="AZ183" s="152"/>
      <c r="BA183" s="154"/>
      <c r="BB183" s="334"/>
      <c r="BC183" s="335"/>
      <c r="BD183" s="347"/>
      <c r="BE183" s="348"/>
      <c r="BF183" s="349"/>
      <c r="BG183" s="350"/>
      <c r="BH183" s="350"/>
      <c r="BI183" s="350"/>
      <c r="BJ183" s="351"/>
    </row>
    <row r="184" spans="2:62" ht="20.25" customHeight="1" x14ac:dyDescent="0.2">
      <c r="B184" s="318"/>
      <c r="C184" s="358"/>
      <c r="D184" s="359"/>
      <c r="E184" s="160"/>
      <c r="F184" s="161">
        <f>C183</f>
        <v>0</v>
      </c>
      <c r="G184" s="160"/>
      <c r="H184" s="161">
        <f>I183</f>
        <v>0</v>
      </c>
      <c r="I184" s="360"/>
      <c r="J184" s="361"/>
      <c r="K184" s="362"/>
      <c r="L184" s="363"/>
      <c r="M184" s="363"/>
      <c r="N184" s="359"/>
      <c r="O184" s="331"/>
      <c r="P184" s="332"/>
      <c r="Q184" s="332"/>
      <c r="R184" s="332"/>
      <c r="S184" s="333"/>
      <c r="T184" s="155" t="s">
        <v>153</v>
      </c>
      <c r="U184" s="156"/>
      <c r="V184" s="157"/>
      <c r="W184" s="143" t="str">
        <f>IF(W183="","",VLOOKUP(W183,'別紙１-１　シフト記号表（従来型・ユニット型共通）'!$C$6:$L$47,10,FALSE))</f>
        <v/>
      </c>
      <c r="X184" s="144" t="str">
        <f>IF(X183="","",VLOOKUP(X183,'別紙１-１　シフト記号表（従来型・ユニット型共通）'!$C$6:$L$47,10,FALSE))</f>
        <v/>
      </c>
      <c r="Y184" s="144" t="str">
        <f>IF(Y183="","",VLOOKUP(Y183,'別紙１-１　シフト記号表（従来型・ユニット型共通）'!$C$6:$L$47,10,FALSE))</f>
        <v/>
      </c>
      <c r="Z184" s="144" t="str">
        <f>IF(Z183="","",VLOOKUP(Z183,'別紙１-１　シフト記号表（従来型・ユニット型共通）'!$C$6:$L$47,10,FALSE))</f>
        <v/>
      </c>
      <c r="AA184" s="144" t="str">
        <f>IF(AA183="","",VLOOKUP(AA183,'別紙１-１　シフト記号表（従来型・ユニット型共通）'!$C$6:$L$47,10,FALSE))</f>
        <v/>
      </c>
      <c r="AB184" s="144" t="str">
        <f>IF(AB183="","",VLOOKUP(AB183,'別紙１-１　シフト記号表（従来型・ユニット型共通）'!$C$6:$L$47,10,FALSE))</f>
        <v/>
      </c>
      <c r="AC184" s="145" t="str">
        <f>IF(AC183="","",VLOOKUP(AC183,'別紙１-１　シフト記号表（従来型・ユニット型共通）'!$C$6:$L$47,10,FALSE))</f>
        <v/>
      </c>
      <c r="AD184" s="143" t="str">
        <f>IF(AD183="","",VLOOKUP(AD183,'別紙１-１　シフト記号表（従来型・ユニット型共通）'!$C$6:$L$47,10,FALSE))</f>
        <v/>
      </c>
      <c r="AE184" s="144" t="str">
        <f>IF(AE183="","",VLOOKUP(AE183,'別紙１-１　シフト記号表（従来型・ユニット型共通）'!$C$6:$L$47,10,FALSE))</f>
        <v/>
      </c>
      <c r="AF184" s="144" t="str">
        <f>IF(AF183="","",VLOOKUP(AF183,'別紙１-１　シフト記号表（従来型・ユニット型共通）'!$C$6:$L$47,10,FALSE))</f>
        <v/>
      </c>
      <c r="AG184" s="144" t="str">
        <f>IF(AG183="","",VLOOKUP(AG183,'別紙１-１　シフト記号表（従来型・ユニット型共通）'!$C$6:$L$47,10,FALSE))</f>
        <v/>
      </c>
      <c r="AH184" s="144" t="str">
        <f>IF(AH183="","",VLOOKUP(AH183,'別紙１-１　シフト記号表（従来型・ユニット型共通）'!$C$6:$L$47,10,FALSE))</f>
        <v/>
      </c>
      <c r="AI184" s="144" t="str">
        <f>IF(AI183="","",VLOOKUP(AI183,'別紙１-１　シフト記号表（従来型・ユニット型共通）'!$C$6:$L$47,10,FALSE))</f>
        <v/>
      </c>
      <c r="AJ184" s="145" t="str">
        <f>IF(AJ183="","",VLOOKUP(AJ183,'別紙１-１　シフト記号表（従来型・ユニット型共通）'!$C$6:$L$47,10,FALSE))</f>
        <v/>
      </c>
      <c r="AK184" s="143" t="str">
        <f>IF(AK183="","",VLOOKUP(AK183,'別紙１-１　シフト記号表（従来型・ユニット型共通）'!$C$6:$L$47,10,FALSE))</f>
        <v/>
      </c>
      <c r="AL184" s="144" t="str">
        <f>IF(AL183="","",VLOOKUP(AL183,'別紙１-１　シフト記号表（従来型・ユニット型共通）'!$C$6:$L$47,10,FALSE))</f>
        <v/>
      </c>
      <c r="AM184" s="144" t="str">
        <f>IF(AM183="","",VLOOKUP(AM183,'別紙１-１　シフト記号表（従来型・ユニット型共通）'!$C$6:$L$47,10,FALSE))</f>
        <v/>
      </c>
      <c r="AN184" s="144" t="str">
        <f>IF(AN183="","",VLOOKUP(AN183,'別紙１-１　シフト記号表（従来型・ユニット型共通）'!$C$6:$L$47,10,FALSE))</f>
        <v/>
      </c>
      <c r="AO184" s="144" t="str">
        <f>IF(AO183="","",VLOOKUP(AO183,'別紙１-１　シフト記号表（従来型・ユニット型共通）'!$C$6:$L$47,10,FALSE))</f>
        <v/>
      </c>
      <c r="AP184" s="144" t="str">
        <f>IF(AP183="","",VLOOKUP(AP183,'別紙１-１　シフト記号表（従来型・ユニット型共通）'!$C$6:$L$47,10,FALSE))</f>
        <v/>
      </c>
      <c r="AQ184" s="145" t="str">
        <f>IF(AQ183="","",VLOOKUP(AQ183,'別紙１-１　シフト記号表（従来型・ユニット型共通）'!$C$6:$L$47,10,FALSE))</f>
        <v/>
      </c>
      <c r="AR184" s="143" t="str">
        <f>IF(AR183="","",VLOOKUP(AR183,'別紙１-１　シフト記号表（従来型・ユニット型共通）'!$C$6:$L$47,10,FALSE))</f>
        <v/>
      </c>
      <c r="AS184" s="144" t="str">
        <f>IF(AS183="","",VLOOKUP(AS183,'別紙１-１　シフト記号表（従来型・ユニット型共通）'!$C$6:$L$47,10,FALSE))</f>
        <v/>
      </c>
      <c r="AT184" s="144" t="str">
        <f>IF(AT183="","",VLOOKUP(AT183,'別紙１-１　シフト記号表（従来型・ユニット型共通）'!$C$6:$L$47,10,FALSE))</f>
        <v/>
      </c>
      <c r="AU184" s="144" t="str">
        <f>IF(AU183="","",VLOOKUP(AU183,'別紙１-１　シフト記号表（従来型・ユニット型共通）'!$C$6:$L$47,10,FALSE))</f>
        <v/>
      </c>
      <c r="AV184" s="144" t="str">
        <f>IF(AV183="","",VLOOKUP(AV183,'別紙１-１　シフト記号表（従来型・ユニット型共通）'!$C$6:$L$47,10,FALSE))</f>
        <v/>
      </c>
      <c r="AW184" s="144" t="str">
        <f>IF(AW183="","",VLOOKUP(AW183,'別紙１-１　シフト記号表（従来型・ユニット型共通）'!$C$6:$L$47,10,FALSE))</f>
        <v/>
      </c>
      <c r="AX184" s="145" t="str">
        <f>IF(AX183="","",VLOOKUP(AX183,'別紙１-１　シフト記号表（従来型・ユニット型共通）'!$C$6:$L$47,10,FALSE))</f>
        <v/>
      </c>
      <c r="AY184" s="143" t="str">
        <f>IF(AY183="","",VLOOKUP(AY183,'別紙１-１　シフト記号表（従来型・ユニット型共通）'!$C$6:$L$47,10,FALSE))</f>
        <v/>
      </c>
      <c r="AZ184" s="144" t="str">
        <f>IF(AZ183="","",VLOOKUP(AZ183,'別紙１-１　シフト記号表（従来型・ユニット型共通）'!$C$6:$L$47,10,FALSE))</f>
        <v/>
      </c>
      <c r="BA184" s="144" t="str">
        <f>IF(BA183="","",VLOOKUP(BA183,'別紙１-１　シフト記号表（従来型・ユニット型共通）'!$C$6:$L$47,10,FALSE))</f>
        <v/>
      </c>
      <c r="BB184" s="367">
        <f>IF($BE$3="４週",SUM(W184:AX184),IF($BE$3="暦月",SUM(W184:BA184),""))</f>
        <v>0</v>
      </c>
      <c r="BC184" s="368"/>
      <c r="BD184" s="369">
        <f>IF($BE$3="４週",BB184/4,IF($BE$3="暦月",(BB184/($BE$8/7)),""))</f>
        <v>0</v>
      </c>
      <c r="BE184" s="368"/>
      <c r="BF184" s="364"/>
      <c r="BG184" s="365"/>
      <c r="BH184" s="365"/>
      <c r="BI184" s="365"/>
      <c r="BJ184" s="366"/>
    </row>
    <row r="185" spans="2:62" ht="20.25" customHeight="1" x14ac:dyDescent="0.2">
      <c r="B185" s="317">
        <f>B183+1</f>
        <v>85</v>
      </c>
      <c r="C185" s="319"/>
      <c r="D185" s="320"/>
      <c r="E185" s="138"/>
      <c r="F185" s="139"/>
      <c r="G185" s="138"/>
      <c r="H185" s="139"/>
      <c r="I185" s="323"/>
      <c r="J185" s="324"/>
      <c r="K185" s="327"/>
      <c r="L185" s="328"/>
      <c r="M185" s="328"/>
      <c r="N185" s="320"/>
      <c r="O185" s="331"/>
      <c r="P185" s="332"/>
      <c r="Q185" s="332"/>
      <c r="R185" s="332"/>
      <c r="S185" s="333"/>
      <c r="T185" s="158" t="s">
        <v>150</v>
      </c>
      <c r="V185" s="159"/>
      <c r="W185" s="151"/>
      <c r="X185" s="152"/>
      <c r="Y185" s="152"/>
      <c r="Z185" s="152"/>
      <c r="AA185" s="152"/>
      <c r="AB185" s="152"/>
      <c r="AC185" s="153"/>
      <c r="AD185" s="151"/>
      <c r="AE185" s="152"/>
      <c r="AF185" s="152"/>
      <c r="AG185" s="152"/>
      <c r="AH185" s="152"/>
      <c r="AI185" s="152"/>
      <c r="AJ185" s="153"/>
      <c r="AK185" s="151"/>
      <c r="AL185" s="152"/>
      <c r="AM185" s="152"/>
      <c r="AN185" s="152"/>
      <c r="AO185" s="152"/>
      <c r="AP185" s="152"/>
      <c r="AQ185" s="153"/>
      <c r="AR185" s="151"/>
      <c r="AS185" s="152"/>
      <c r="AT185" s="152"/>
      <c r="AU185" s="152"/>
      <c r="AV185" s="152"/>
      <c r="AW185" s="152"/>
      <c r="AX185" s="153"/>
      <c r="AY185" s="151"/>
      <c r="AZ185" s="152"/>
      <c r="BA185" s="154"/>
      <c r="BB185" s="334"/>
      <c r="BC185" s="335"/>
      <c r="BD185" s="347"/>
      <c r="BE185" s="348"/>
      <c r="BF185" s="349"/>
      <c r="BG185" s="350"/>
      <c r="BH185" s="350"/>
      <c r="BI185" s="350"/>
      <c r="BJ185" s="351"/>
    </row>
    <row r="186" spans="2:62" ht="20.25" customHeight="1" x14ac:dyDescent="0.2">
      <c r="B186" s="318"/>
      <c r="C186" s="358"/>
      <c r="D186" s="359"/>
      <c r="E186" s="160"/>
      <c r="F186" s="161">
        <f>C185</f>
        <v>0</v>
      </c>
      <c r="G186" s="160"/>
      <c r="H186" s="161">
        <f>I185</f>
        <v>0</v>
      </c>
      <c r="I186" s="360"/>
      <c r="J186" s="361"/>
      <c r="K186" s="362"/>
      <c r="L186" s="363"/>
      <c r="M186" s="363"/>
      <c r="N186" s="359"/>
      <c r="O186" s="331"/>
      <c r="P186" s="332"/>
      <c r="Q186" s="332"/>
      <c r="R186" s="332"/>
      <c r="S186" s="333"/>
      <c r="T186" s="155" t="s">
        <v>153</v>
      </c>
      <c r="U186" s="156"/>
      <c r="V186" s="157"/>
      <c r="W186" s="143" t="str">
        <f>IF(W185="","",VLOOKUP(W185,'別紙１-１　シフト記号表（従来型・ユニット型共通）'!$C$6:$L$47,10,FALSE))</f>
        <v/>
      </c>
      <c r="X186" s="144" t="str">
        <f>IF(X185="","",VLOOKUP(X185,'別紙１-１　シフト記号表（従来型・ユニット型共通）'!$C$6:$L$47,10,FALSE))</f>
        <v/>
      </c>
      <c r="Y186" s="144" t="str">
        <f>IF(Y185="","",VLOOKUP(Y185,'別紙１-１　シフト記号表（従来型・ユニット型共通）'!$C$6:$L$47,10,FALSE))</f>
        <v/>
      </c>
      <c r="Z186" s="144" t="str">
        <f>IF(Z185="","",VLOOKUP(Z185,'別紙１-１　シフト記号表（従来型・ユニット型共通）'!$C$6:$L$47,10,FALSE))</f>
        <v/>
      </c>
      <c r="AA186" s="144" t="str">
        <f>IF(AA185="","",VLOOKUP(AA185,'別紙１-１　シフト記号表（従来型・ユニット型共通）'!$C$6:$L$47,10,FALSE))</f>
        <v/>
      </c>
      <c r="AB186" s="144" t="str">
        <f>IF(AB185="","",VLOOKUP(AB185,'別紙１-１　シフト記号表（従来型・ユニット型共通）'!$C$6:$L$47,10,FALSE))</f>
        <v/>
      </c>
      <c r="AC186" s="145" t="str">
        <f>IF(AC185="","",VLOOKUP(AC185,'別紙１-１　シフト記号表（従来型・ユニット型共通）'!$C$6:$L$47,10,FALSE))</f>
        <v/>
      </c>
      <c r="AD186" s="143" t="str">
        <f>IF(AD185="","",VLOOKUP(AD185,'別紙１-１　シフト記号表（従来型・ユニット型共通）'!$C$6:$L$47,10,FALSE))</f>
        <v/>
      </c>
      <c r="AE186" s="144" t="str">
        <f>IF(AE185="","",VLOOKUP(AE185,'別紙１-１　シフト記号表（従来型・ユニット型共通）'!$C$6:$L$47,10,FALSE))</f>
        <v/>
      </c>
      <c r="AF186" s="144" t="str">
        <f>IF(AF185="","",VLOOKUP(AF185,'別紙１-１　シフト記号表（従来型・ユニット型共通）'!$C$6:$L$47,10,FALSE))</f>
        <v/>
      </c>
      <c r="AG186" s="144" t="str">
        <f>IF(AG185="","",VLOOKUP(AG185,'別紙１-１　シフト記号表（従来型・ユニット型共通）'!$C$6:$L$47,10,FALSE))</f>
        <v/>
      </c>
      <c r="AH186" s="144" t="str">
        <f>IF(AH185="","",VLOOKUP(AH185,'別紙１-１　シフト記号表（従来型・ユニット型共通）'!$C$6:$L$47,10,FALSE))</f>
        <v/>
      </c>
      <c r="AI186" s="144" t="str">
        <f>IF(AI185="","",VLOOKUP(AI185,'別紙１-１　シフト記号表（従来型・ユニット型共通）'!$C$6:$L$47,10,FALSE))</f>
        <v/>
      </c>
      <c r="AJ186" s="145" t="str">
        <f>IF(AJ185="","",VLOOKUP(AJ185,'別紙１-１　シフト記号表（従来型・ユニット型共通）'!$C$6:$L$47,10,FALSE))</f>
        <v/>
      </c>
      <c r="AK186" s="143" t="str">
        <f>IF(AK185="","",VLOOKUP(AK185,'別紙１-１　シフト記号表（従来型・ユニット型共通）'!$C$6:$L$47,10,FALSE))</f>
        <v/>
      </c>
      <c r="AL186" s="144" t="str">
        <f>IF(AL185="","",VLOOKUP(AL185,'別紙１-１　シフト記号表（従来型・ユニット型共通）'!$C$6:$L$47,10,FALSE))</f>
        <v/>
      </c>
      <c r="AM186" s="144" t="str">
        <f>IF(AM185="","",VLOOKUP(AM185,'別紙１-１　シフト記号表（従来型・ユニット型共通）'!$C$6:$L$47,10,FALSE))</f>
        <v/>
      </c>
      <c r="AN186" s="144" t="str">
        <f>IF(AN185="","",VLOOKUP(AN185,'別紙１-１　シフト記号表（従来型・ユニット型共通）'!$C$6:$L$47,10,FALSE))</f>
        <v/>
      </c>
      <c r="AO186" s="144" t="str">
        <f>IF(AO185="","",VLOOKUP(AO185,'別紙１-１　シフト記号表（従来型・ユニット型共通）'!$C$6:$L$47,10,FALSE))</f>
        <v/>
      </c>
      <c r="AP186" s="144" t="str">
        <f>IF(AP185="","",VLOOKUP(AP185,'別紙１-１　シフト記号表（従来型・ユニット型共通）'!$C$6:$L$47,10,FALSE))</f>
        <v/>
      </c>
      <c r="AQ186" s="145" t="str">
        <f>IF(AQ185="","",VLOOKUP(AQ185,'別紙１-１　シフト記号表（従来型・ユニット型共通）'!$C$6:$L$47,10,FALSE))</f>
        <v/>
      </c>
      <c r="AR186" s="143" t="str">
        <f>IF(AR185="","",VLOOKUP(AR185,'別紙１-１　シフト記号表（従来型・ユニット型共通）'!$C$6:$L$47,10,FALSE))</f>
        <v/>
      </c>
      <c r="AS186" s="144" t="str">
        <f>IF(AS185="","",VLOOKUP(AS185,'別紙１-１　シフト記号表（従来型・ユニット型共通）'!$C$6:$L$47,10,FALSE))</f>
        <v/>
      </c>
      <c r="AT186" s="144" t="str">
        <f>IF(AT185="","",VLOOKUP(AT185,'別紙１-１　シフト記号表（従来型・ユニット型共通）'!$C$6:$L$47,10,FALSE))</f>
        <v/>
      </c>
      <c r="AU186" s="144" t="str">
        <f>IF(AU185="","",VLOOKUP(AU185,'別紙１-１　シフト記号表（従来型・ユニット型共通）'!$C$6:$L$47,10,FALSE))</f>
        <v/>
      </c>
      <c r="AV186" s="144" t="str">
        <f>IF(AV185="","",VLOOKUP(AV185,'別紙１-１　シフト記号表（従来型・ユニット型共通）'!$C$6:$L$47,10,FALSE))</f>
        <v/>
      </c>
      <c r="AW186" s="144" t="str">
        <f>IF(AW185="","",VLOOKUP(AW185,'別紙１-１　シフト記号表（従来型・ユニット型共通）'!$C$6:$L$47,10,FALSE))</f>
        <v/>
      </c>
      <c r="AX186" s="145" t="str">
        <f>IF(AX185="","",VLOOKUP(AX185,'別紙１-１　シフト記号表（従来型・ユニット型共通）'!$C$6:$L$47,10,FALSE))</f>
        <v/>
      </c>
      <c r="AY186" s="143" t="str">
        <f>IF(AY185="","",VLOOKUP(AY185,'別紙１-１　シフト記号表（従来型・ユニット型共通）'!$C$6:$L$47,10,FALSE))</f>
        <v/>
      </c>
      <c r="AZ186" s="144" t="str">
        <f>IF(AZ185="","",VLOOKUP(AZ185,'別紙１-１　シフト記号表（従来型・ユニット型共通）'!$C$6:$L$47,10,FALSE))</f>
        <v/>
      </c>
      <c r="BA186" s="144" t="str">
        <f>IF(BA185="","",VLOOKUP(BA185,'別紙１-１　シフト記号表（従来型・ユニット型共通）'!$C$6:$L$47,10,FALSE))</f>
        <v/>
      </c>
      <c r="BB186" s="367">
        <f>IF($BE$3="４週",SUM(W186:AX186),IF($BE$3="暦月",SUM(W186:BA186),""))</f>
        <v>0</v>
      </c>
      <c r="BC186" s="368"/>
      <c r="BD186" s="369">
        <f>IF($BE$3="４週",BB186/4,IF($BE$3="暦月",(BB186/($BE$8/7)),""))</f>
        <v>0</v>
      </c>
      <c r="BE186" s="368"/>
      <c r="BF186" s="364"/>
      <c r="BG186" s="365"/>
      <c r="BH186" s="365"/>
      <c r="BI186" s="365"/>
      <c r="BJ186" s="366"/>
    </row>
    <row r="187" spans="2:62" ht="20.25" customHeight="1" x14ac:dyDescent="0.2">
      <c r="B187" s="317">
        <f>B185+1</f>
        <v>86</v>
      </c>
      <c r="C187" s="319"/>
      <c r="D187" s="320"/>
      <c r="E187" s="138"/>
      <c r="F187" s="139"/>
      <c r="G187" s="138"/>
      <c r="H187" s="139"/>
      <c r="I187" s="323"/>
      <c r="J187" s="324"/>
      <c r="K187" s="327"/>
      <c r="L187" s="328"/>
      <c r="M187" s="328"/>
      <c r="N187" s="320"/>
      <c r="O187" s="331"/>
      <c r="P187" s="332"/>
      <c r="Q187" s="332"/>
      <c r="R187" s="332"/>
      <c r="S187" s="333"/>
      <c r="T187" s="158" t="s">
        <v>150</v>
      </c>
      <c r="V187" s="159"/>
      <c r="W187" s="151"/>
      <c r="X187" s="152"/>
      <c r="Y187" s="152"/>
      <c r="Z187" s="152"/>
      <c r="AA187" s="152"/>
      <c r="AB187" s="152"/>
      <c r="AC187" s="153"/>
      <c r="AD187" s="151"/>
      <c r="AE187" s="152"/>
      <c r="AF187" s="152"/>
      <c r="AG187" s="152"/>
      <c r="AH187" s="152"/>
      <c r="AI187" s="152"/>
      <c r="AJ187" s="153"/>
      <c r="AK187" s="151"/>
      <c r="AL187" s="152"/>
      <c r="AM187" s="152"/>
      <c r="AN187" s="152"/>
      <c r="AO187" s="152"/>
      <c r="AP187" s="152"/>
      <c r="AQ187" s="153"/>
      <c r="AR187" s="151"/>
      <c r="AS187" s="152"/>
      <c r="AT187" s="152"/>
      <c r="AU187" s="152"/>
      <c r="AV187" s="152"/>
      <c r="AW187" s="152"/>
      <c r="AX187" s="153"/>
      <c r="AY187" s="151"/>
      <c r="AZ187" s="152"/>
      <c r="BA187" s="154"/>
      <c r="BB187" s="334"/>
      <c r="BC187" s="335"/>
      <c r="BD187" s="347"/>
      <c r="BE187" s="348"/>
      <c r="BF187" s="349"/>
      <c r="BG187" s="350"/>
      <c r="BH187" s="350"/>
      <c r="BI187" s="350"/>
      <c r="BJ187" s="351"/>
    </row>
    <row r="188" spans="2:62" ht="20.25" customHeight="1" x14ac:dyDescent="0.2">
      <c r="B188" s="318"/>
      <c r="C188" s="358"/>
      <c r="D188" s="359"/>
      <c r="E188" s="160"/>
      <c r="F188" s="161">
        <f>C187</f>
        <v>0</v>
      </c>
      <c r="G188" s="160"/>
      <c r="H188" s="161">
        <f>I187</f>
        <v>0</v>
      </c>
      <c r="I188" s="360"/>
      <c r="J188" s="361"/>
      <c r="K188" s="362"/>
      <c r="L188" s="363"/>
      <c r="M188" s="363"/>
      <c r="N188" s="359"/>
      <c r="O188" s="331"/>
      <c r="P188" s="332"/>
      <c r="Q188" s="332"/>
      <c r="R188" s="332"/>
      <c r="S188" s="333"/>
      <c r="T188" s="155" t="s">
        <v>153</v>
      </c>
      <c r="U188" s="156"/>
      <c r="V188" s="157"/>
      <c r="W188" s="143" t="str">
        <f>IF(W187="","",VLOOKUP(W187,'別紙１-１　シフト記号表（従来型・ユニット型共通）'!$C$6:$L$47,10,FALSE))</f>
        <v/>
      </c>
      <c r="X188" s="144" t="str">
        <f>IF(X187="","",VLOOKUP(X187,'別紙１-１　シフト記号表（従来型・ユニット型共通）'!$C$6:$L$47,10,FALSE))</f>
        <v/>
      </c>
      <c r="Y188" s="144" t="str">
        <f>IF(Y187="","",VLOOKUP(Y187,'別紙１-１　シフト記号表（従来型・ユニット型共通）'!$C$6:$L$47,10,FALSE))</f>
        <v/>
      </c>
      <c r="Z188" s="144" t="str">
        <f>IF(Z187="","",VLOOKUP(Z187,'別紙１-１　シフト記号表（従来型・ユニット型共通）'!$C$6:$L$47,10,FALSE))</f>
        <v/>
      </c>
      <c r="AA188" s="144" t="str">
        <f>IF(AA187="","",VLOOKUP(AA187,'別紙１-１　シフト記号表（従来型・ユニット型共通）'!$C$6:$L$47,10,FALSE))</f>
        <v/>
      </c>
      <c r="AB188" s="144" t="str">
        <f>IF(AB187="","",VLOOKUP(AB187,'別紙１-１　シフト記号表（従来型・ユニット型共通）'!$C$6:$L$47,10,FALSE))</f>
        <v/>
      </c>
      <c r="AC188" s="145" t="str">
        <f>IF(AC187="","",VLOOKUP(AC187,'別紙１-１　シフト記号表（従来型・ユニット型共通）'!$C$6:$L$47,10,FALSE))</f>
        <v/>
      </c>
      <c r="AD188" s="143" t="str">
        <f>IF(AD187="","",VLOOKUP(AD187,'別紙１-１　シフト記号表（従来型・ユニット型共通）'!$C$6:$L$47,10,FALSE))</f>
        <v/>
      </c>
      <c r="AE188" s="144" t="str">
        <f>IF(AE187="","",VLOOKUP(AE187,'別紙１-１　シフト記号表（従来型・ユニット型共通）'!$C$6:$L$47,10,FALSE))</f>
        <v/>
      </c>
      <c r="AF188" s="144" t="str">
        <f>IF(AF187="","",VLOOKUP(AF187,'別紙１-１　シフト記号表（従来型・ユニット型共通）'!$C$6:$L$47,10,FALSE))</f>
        <v/>
      </c>
      <c r="AG188" s="144" t="str">
        <f>IF(AG187="","",VLOOKUP(AG187,'別紙１-１　シフト記号表（従来型・ユニット型共通）'!$C$6:$L$47,10,FALSE))</f>
        <v/>
      </c>
      <c r="AH188" s="144" t="str">
        <f>IF(AH187="","",VLOOKUP(AH187,'別紙１-１　シフト記号表（従来型・ユニット型共通）'!$C$6:$L$47,10,FALSE))</f>
        <v/>
      </c>
      <c r="AI188" s="144" t="str">
        <f>IF(AI187="","",VLOOKUP(AI187,'別紙１-１　シフト記号表（従来型・ユニット型共通）'!$C$6:$L$47,10,FALSE))</f>
        <v/>
      </c>
      <c r="AJ188" s="145" t="str">
        <f>IF(AJ187="","",VLOOKUP(AJ187,'別紙１-１　シフト記号表（従来型・ユニット型共通）'!$C$6:$L$47,10,FALSE))</f>
        <v/>
      </c>
      <c r="AK188" s="143" t="str">
        <f>IF(AK187="","",VLOOKUP(AK187,'別紙１-１　シフト記号表（従来型・ユニット型共通）'!$C$6:$L$47,10,FALSE))</f>
        <v/>
      </c>
      <c r="AL188" s="144" t="str">
        <f>IF(AL187="","",VLOOKUP(AL187,'別紙１-１　シフト記号表（従来型・ユニット型共通）'!$C$6:$L$47,10,FALSE))</f>
        <v/>
      </c>
      <c r="AM188" s="144" t="str">
        <f>IF(AM187="","",VLOOKUP(AM187,'別紙１-１　シフト記号表（従来型・ユニット型共通）'!$C$6:$L$47,10,FALSE))</f>
        <v/>
      </c>
      <c r="AN188" s="144" t="str">
        <f>IF(AN187="","",VLOOKUP(AN187,'別紙１-１　シフト記号表（従来型・ユニット型共通）'!$C$6:$L$47,10,FALSE))</f>
        <v/>
      </c>
      <c r="AO188" s="144" t="str">
        <f>IF(AO187="","",VLOOKUP(AO187,'別紙１-１　シフト記号表（従来型・ユニット型共通）'!$C$6:$L$47,10,FALSE))</f>
        <v/>
      </c>
      <c r="AP188" s="144" t="str">
        <f>IF(AP187="","",VLOOKUP(AP187,'別紙１-１　シフト記号表（従来型・ユニット型共通）'!$C$6:$L$47,10,FALSE))</f>
        <v/>
      </c>
      <c r="AQ188" s="145" t="str">
        <f>IF(AQ187="","",VLOOKUP(AQ187,'別紙１-１　シフト記号表（従来型・ユニット型共通）'!$C$6:$L$47,10,FALSE))</f>
        <v/>
      </c>
      <c r="AR188" s="143" t="str">
        <f>IF(AR187="","",VLOOKUP(AR187,'別紙１-１　シフト記号表（従来型・ユニット型共通）'!$C$6:$L$47,10,FALSE))</f>
        <v/>
      </c>
      <c r="AS188" s="144" t="str">
        <f>IF(AS187="","",VLOOKUP(AS187,'別紙１-１　シフト記号表（従来型・ユニット型共通）'!$C$6:$L$47,10,FALSE))</f>
        <v/>
      </c>
      <c r="AT188" s="144" t="str">
        <f>IF(AT187="","",VLOOKUP(AT187,'別紙１-１　シフト記号表（従来型・ユニット型共通）'!$C$6:$L$47,10,FALSE))</f>
        <v/>
      </c>
      <c r="AU188" s="144" t="str">
        <f>IF(AU187="","",VLOOKUP(AU187,'別紙１-１　シフト記号表（従来型・ユニット型共通）'!$C$6:$L$47,10,FALSE))</f>
        <v/>
      </c>
      <c r="AV188" s="144" t="str">
        <f>IF(AV187="","",VLOOKUP(AV187,'別紙１-１　シフト記号表（従来型・ユニット型共通）'!$C$6:$L$47,10,FALSE))</f>
        <v/>
      </c>
      <c r="AW188" s="144" t="str">
        <f>IF(AW187="","",VLOOKUP(AW187,'別紙１-１　シフト記号表（従来型・ユニット型共通）'!$C$6:$L$47,10,FALSE))</f>
        <v/>
      </c>
      <c r="AX188" s="145" t="str">
        <f>IF(AX187="","",VLOOKUP(AX187,'別紙１-１　シフト記号表（従来型・ユニット型共通）'!$C$6:$L$47,10,FALSE))</f>
        <v/>
      </c>
      <c r="AY188" s="143" t="str">
        <f>IF(AY187="","",VLOOKUP(AY187,'別紙１-１　シフト記号表（従来型・ユニット型共通）'!$C$6:$L$47,10,FALSE))</f>
        <v/>
      </c>
      <c r="AZ188" s="144" t="str">
        <f>IF(AZ187="","",VLOOKUP(AZ187,'別紙１-１　シフト記号表（従来型・ユニット型共通）'!$C$6:$L$47,10,FALSE))</f>
        <v/>
      </c>
      <c r="BA188" s="144" t="str">
        <f>IF(BA187="","",VLOOKUP(BA187,'別紙１-１　シフト記号表（従来型・ユニット型共通）'!$C$6:$L$47,10,FALSE))</f>
        <v/>
      </c>
      <c r="BB188" s="367">
        <f>IF($BE$3="４週",SUM(W188:AX188),IF($BE$3="暦月",SUM(W188:BA188),""))</f>
        <v>0</v>
      </c>
      <c r="BC188" s="368"/>
      <c r="BD188" s="369">
        <f>IF($BE$3="４週",BB188/4,IF($BE$3="暦月",(BB188/($BE$8/7)),""))</f>
        <v>0</v>
      </c>
      <c r="BE188" s="368"/>
      <c r="BF188" s="364"/>
      <c r="BG188" s="365"/>
      <c r="BH188" s="365"/>
      <c r="BI188" s="365"/>
      <c r="BJ188" s="366"/>
    </row>
    <row r="189" spans="2:62" ht="20.25" customHeight="1" x14ac:dyDescent="0.2">
      <c r="B189" s="317">
        <f>B187+1</f>
        <v>87</v>
      </c>
      <c r="C189" s="319"/>
      <c r="D189" s="320"/>
      <c r="E189" s="138"/>
      <c r="F189" s="139"/>
      <c r="G189" s="138"/>
      <c r="H189" s="139"/>
      <c r="I189" s="323"/>
      <c r="J189" s="324"/>
      <c r="K189" s="327"/>
      <c r="L189" s="328"/>
      <c r="M189" s="328"/>
      <c r="N189" s="320"/>
      <c r="O189" s="331"/>
      <c r="P189" s="332"/>
      <c r="Q189" s="332"/>
      <c r="R189" s="332"/>
      <c r="S189" s="333"/>
      <c r="T189" s="158" t="s">
        <v>150</v>
      </c>
      <c r="V189" s="159"/>
      <c r="W189" s="151"/>
      <c r="X189" s="152"/>
      <c r="Y189" s="152"/>
      <c r="Z189" s="152"/>
      <c r="AA189" s="152"/>
      <c r="AB189" s="152"/>
      <c r="AC189" s="153"/>
      <c r="AD189" s="151"/>
      <c r="AE189" s="152"/>
      <c r="AF189" s="152"/>
      <c r="AG189" s="152"/>
      <c r="AH189" s="152"/>
      <c r="AI189" s="152"/>
      <c r="AJ189" s="153"/>
      <c r="AK189" s="151"/>
      <c r="AL189" s="152"/>
      <c r="AM189" s="152"/>
      <c r="AN189" s="152"/>
      <c r="AO189" s="152"/>
      <c r="AP189" s="152"/>
      <c r="AQ189" s="153"/>
      <c r="AR189" s="151"/>
      <c r="AS189" s="152"/>
      <c r="AT189" s="152"/>
      <c r="AU189" s="152"/>
      <c r="AV189" s="152"/>
      <c r="AW189" s="152"/>
      <c r="AX189" s="153"/>
      <c r="AY189" s="151"/>
      <c r="AZ189" s="152"/>
      <c r="BA189" s="154"/>
      <c r="BB189" s="334"/>
      <c r="BC189" s="335"/>
      <c r="BD189" s="347"/>
      <c r="BE189" s="348"/>
      <c r="BF189" s="349"/>
      <c r="BG189" s="350"/>
      <c r="BH189" s="350"/>
      <c r="BI189" s="350"/>
      <c r="BJ189" s="351"/>
    </row>
    <row r="190" spans="2:62" ht="20.25" customHeight="1" x14ac:dyDescent="0.2">
      <c r="B190" s="318"/>
      <c r="C190" s="358"/>
      <c r="D190" s="359"/>
      <c r="E190" s="160"/>
      <c r="F190" s="161">
        <f>C189</f>
        <v>0</v>
      </c>
      <c r="G190" s="160"/>
      <c r="H190" s="161">
        <f>I189</f>
        <v>0</v>
      </c>
      <c r="I190" s="360"/>
      <c r="J190" s="361"/>
      <c r="K190" s="362"/>
      <c r="L190" s="363"/>
      <c r="M190" s="363"/>
      <c r="N190" s="359"/>
      <c r="O190" s="331"/>
      <c r="P190" s="332"/>
      <c r="Q190" s="332"/>
      <c r="R190" s="332"/>
      <c r="S190" s="333"/>
      <c r="T190" s="155" t="s">
        <v>153</v>
      </c>
      <c r="U190" s="156"/>
      <c r="V190" s="157"/>
      <c r="W190" s="143" t="str">
        <f>IF(W189="","",VLOOKUP(W189,'別紙１-１　シフト記号表（従来型・ユニット型共通）'!$C$6:$L$47,10,FALSE))</f>
        <v/>
      </c>
      <c r="X190" s="144" t="str">
        <f>IF(X189="","",VLOOKUP(X189,'別紙１-１　シフト記号表（従来型・ユニット型共通）'!$C$6:$L$47,10,FALSE))</f>
        <v/>
      </c>
      <c r="Y190" s="144" t="str">
        <f>IF(Y189="","",VLOOKUP(Y189,'別紙１-１　シフト記号表（従来型・ユニット型共通）'!$C$6:$L$47,10,FALSE))</f>
        <v/>
      </c>
      <c r="Z190" s="144" t="str">
        <f>IF(Z189="","",VLOOKUP(Z189,'別紙１-１　シフト記号表（従来型・ユニット型共通）'!$C$6:$L$47,10,FALSE))</f>
        <v/>
      </c>
      <c r="AA190" s="144" t="str">
        <f>IF(AA189="","",VLOOKUP(AA189,'別紙１-１　シフト記号表（従来型・ユニット型共通）'!$C$6:$L$47,10,FALSE))</f>
        <v/>
      </c>
      <c r="AB190" s="144" t="str">
        <f>IF(AB189="","",VLOOKUP(AB189,'別紙１-１　シフト記号表（従来型・ユニット型共通）'!$C$6:$L$47,10,FALSE))</f>
        <v/>
      </c>
      <c r="AC190" s="145" t="str">
        <f>IF(AC189="","",VLOOKUP(AC189,'別紙１-１　シフト記号表（従来型・ユニット型共通）'!$C$6:$L$47,10,FALSE))</f>
        <v/>
      </c>
      <c r="AD190" s="143" t="str">
        <f>IF(AD189="","",VLOOKUP(AD189,'別紙１-１　シフト記号表（従来型・ユニット型共通）'!$C$6:$L$47,10,FALSE))</f>
        <v/>
      </c>
      <c r="AE190" s="144" t="str">
        <f>IF(AE189="","",VLOOKUP(AE189,'別紙１-１　シフト記号表（従来型・ユニット型共通）'!$C$6:$L$47,10,FALSE))</f>
        <v/>
      </c>
      <c r="AF190" s="144" t="str">
        <f>IF(AF189="","",VLOOKUP(AF189,'別紙１-１　シフト記号表（従来型・ユニット型共通）'!$C$6:$L$47,10,FALSE))</f>
        <v/>
      </c>
      <c r="AG190" s="144" t="str">
        <f>IF(AG189="","",VLOOKUP(AG189,'別紙１-１　シフト記号表（従来型・ユニット型共通）'!$C$6:$L$47,10,FALSE))</f>
        <v/>
      </c>
      <c r="AH190" s="144" t="str">
        <f>IF(AH189="","",VLOOKUP(AH189,'別紙１-１　シフト記号表（従来型・ユニット型共通）'!$C$6:$L$47,10,FALSE))</f>
        <v/>
      </c>
      <c r="AI190" s="144" t="str">
        <f>IF(AI189="","",VLOOKUP(AI189,'別紙１-１　シフト記号表（従来型・ユニット型共通）'!$C$6:$L$47,10,FALSE))</f>
        <v/>
      </c>
      <c r="AJ190" s="145" t="str">
        <f>IF(AJ189="","",VLOOKUP(AJ189,'別紙１-１　シフト記号表（従来型・ユニット型共通）'!$C$6:$L$47,10,FALSE))</f>
        <v/>
      </c>
      <c r="AK190" s="143" t="str">
        <f>IF(AK189="","",VLOOKUP(AK189,'別紙１-１　シフト記号表（従来型・ユニット型共通）'!$C$6:$L$47,10,FALSE))</f>
        <v/>
      </c>
      <c r="AL190" s="144" t="str">
        <f>IF(AL189="","",VLOOKUP(AL189,'別紙１-１　シフト記号表（従来型・ユニット型共通）'!$C$6:$L$47,10,FALSE))</f>
        <v/>
      </c>
      <c r="AM190" s="144" t="str">
        <f>IF(AM189="","",VLOOKUP(AM189,'別紙１-１　シフト記号表（従来型・ユニット型共通）'!$C$6:$L$47,10,FALSE))</f>
        <v/>
      </c>
      <c r="AN190" s="144" t="str">
        <f>IF(AN189="","",VLOOKUP(AN189,'別紙１-１　シフト記号表（従来型・ユニット型共通）'!$C$6:$L$47,10,FALSE))</f>
        <v/>
      </c>
      <c r="AO190" s="144" t="str">
        <f>IF(AO189="","",VLOOKUP(AO189,'別紙１-１　シフト記号表（従来型・ユニット型共通）'!$C$6:$L$47,10,FALSE))</f>
        <v/>
      </c>
      <c r="AP190" s="144" t="str">
        <f>IF(AP189="","",VLOOKUP(AP189,'別紙１-１　シフト記号表（従来型・ユニット型共通）'!$C$6:$L$47,10,FALSE))</f>
        <v/>
      </c>
      <c r="AQ190" s="145" t="str">
        <f>IF(AQ189="","",VLOOKUP(AQ189,'別紙１-１　シフト記号表（従来型・ユニット型共通）'!$C$6:$L$47,10,FALSE))</f>
        <v/>
      </c>
      <c r="AR190" s="143" t="str">
        <f>IF(AR189="","",VLOOKUP(AR189,'別紙１-１　シフト記号表（従来型・ユニット型共通）'!$C$6:$L$47,10,FALSE))</f>
        <v/>
      </c>
      <c r="AS190" s="144" t="str">
        <f>IF(AS189="","",VLOOKUP(AS189,'別紙１-１　シフト記号表（従来型・ユニット型共通）'!$C$6:$L$47,10,FALSE))</f>
        <v/>
      </c>
      <c r="AT190" s="144" t="str">
        <f>IF(AT189="","",VLOOKUP(AT189,'別紙１-１　シフト記号表（従来型・ユニット型共通）'!$C$6:$L$47,10,FALSE))</f>
        <v/>
      </c>
      <c r="AU190" s="144" t="str">
        <f>IF(AU189="","",VLOOKUP(AU189,'別紙１-１　シフト記号表（従来型・ユニット型共通）'!$C$6:$L$47,10,FALSE))</f>
        <v/>
      </c>
      <c r="AV190" s="144" t="str">
        <f>IF(AV189="","",VLOOKUP(AV189,'別紙１-１　シフト記号表（従来型・ユニット型共通）'!$C$6:$L$47,10,FALSE))</f>
        <v/>
      </c>
      <c r="AW190" s="144" t="str">
        <f>IF(AW189="","",VLOOKUP(AW189,'別紙１-１　シフト記号表（従来型・ユニット型共通）'!$C$6:$L$47,10,FALSE))</f>
        <v/>
      </c>
      <c r="AX190" s="145" t="str">
        <f>IF(AX189="","",VLOOKUP(AX189,'別紙１-１　シフト記号表（従来型・ユニット型共通）'!$C$6:$L$47,10,FALSE))</f>
        <v/>
      </c>
      <c r="AY190" s="143" t="str">
        <f>IF(AY189="","",VLOOKUP(AY189,'別紙１-１　シフト記号表（従来型・ユニット型共通）'!$C$6:$L$47,10,FALSE))</f>
        <v/>
      </c>
      <c r="AZ190" s="144" t="str">
        <f>IF(AZ189="","",VLOOKUP(AZ189,'別紙１-１　シフト記号表（従来型・ユニット型共通）'!$C$6:$L$47,10,FALSE))</f>
        <v/>
      </c>
      <c r="BA190" s="144" t="str">
        <f>IF(BA189="","",VLOOKUP(BA189,'別紙１-１　シフト記号表（従来型・ユニット型共通）'!$C$6:$L$47,10,FALSE))</f>
        <v/>
      </c>
      <c r="BB190" s="367">
        <f>IF($BE$3="４週",SUM(W190:AX190),IF($BE$3="暦月",SUM(W190:BA190),""))</f>
        <v>0</v>
      </c>
      <c r="BC190" s="368"/>
      <c r="BD190" s="369">
        <f>IF($BE$3="４週",BB190/4,IF($BE$3="暦月",(BB190/($BE$8/7)),""))</f>
        <v>0</v>
      </c>
      <c r="BE190" s="368"/>
      <c r="BF190" s="364"/>
      <c r="BG190" s="365"/>
      <c r="BH190" s="365"/>
      <c r="BI190" s="365"/>
      <c r="BJ190" s="366"/>
    </row>
    <row r="191" spans="2:62" ht="20.25" customHeight="1" x14ac:dyDescent="0.2">
      <c r="B191" s="317">
        <f>B189+1</f>
        <v>88</v>
      </c>
      <c r="C191" s="319"/>
      <c r="D191" s="320"/>
      <c r="E191" s="138"/>
      <c r="F191" s="139"/>
      <c r="G191" s="138"/>
      <c r="H191" s="139"/>
      <c r="I191" s="323"/>
      <c r="J191" s="324"/>
      <c r="K191" s="327"/>
      <c r="L191" s="328"/>
      <c r="M191" s="328"/>
      <c r="N191" s="320"/>
      <c r="O191" s="331"/>
      <c r="P191" s="332"/>
      <c r="Q191" s="332"/>
      <c r="R191" s="332"/>
      <c r="S191" s="333"/>
      <c r="T191" s="158" t="s">
        <v>150</v>
      </c>
      <c r="V191" s="159"/>
      <c r="W191" s="151"/>
      <c r="X191" s="152"/>
      <c r="Y191" s="152"/>
      <c r="Z191" s="152"/>
      <c r="AA191" s="152"/>
      <c r="AB191" s="152"/>
      <c r="AC191" s="153"/>
      <c r="AD191" s="151"/>
      <c r="AE191" s="152"/>
      <c r="AF191" s="152"/>
      <c r="AG191" s="152"/>
      <c r="AH191" s="152"/>
      <c r="AI191" s="152"/>
      <c r="AJ191" s="153"/>
      <c r="AK191" s="151"/>
      <c r="AL191" s="152"/>
      <c r="AM191" s="152"/>
      <c r="AN191" s="152"/>
      <c r="AO191" s="152"/>
      <c r="AP191" s="152"/>
      <c r="AQ191" s="153"/>
      <c r="AR191" s="151"/>
      <c r="AS191" s="152"/>
      <c r="AT191" s="152"/>
      <c r="AU191" s="152"/>
      <c r="AV191" s="152"/>
      <c r="AW191" s="152"/>
      <c r="AX191" s="153"/>
      <c r="AY191" s="151"/>
      <c r="AZ191" s="152"/>
      <c r="BA191" s="154"/>
      <c r="BB191" s="334"/>
      <c r="BC191" s="335"/>
      <c r="BD191" s="347"/>
      <c r="BE191" s="348"/>
      <c r="BF191" s="349"/>
      <c r="BG191" s="350"/>
      <c r="BH191" s="350"/>
      <c r="BI191" s="350"/>
      <c r="BJ191" s="351"/>
    </row>
    <row r="192" spans="2:62" ht="20.25" customHeight="1" x14ac:dyDescent="0.2">
      <c r="B192" s="318"/>
      <c r="C192" s="358"/>
      <c r="D192" s="359"/>
      <c r="E192" s="160"/>
      <c r="F192" s="161">
        <f>C191</f>
        <v>0</v>
      </c>
      <c r="G192" s="160"/>
      <c r="H192" s="161">
        <f>I191</f>
        <v>0</v>
      </c>
      <c r="I192" s="360"/>
      <c r="J192" s="361"/>
      <c r="K192" s="362"/>
      <c r="L192" s="363"/>
      <c r="M192" s="363"/>
      <c r="N192" s="359"/>
      <c r="O192" s="331"/>
      <c r="P192" s="332"/>
      <c r="Q192" s="332"/>
      <c r="R192" s="332"/>
      <c r="S192" s="333"/>
      <c r="T192" s="155" t="s">
        <v>153</v>
      </c>
      <c r="U192" s="156"/>
      <c r="V192" s="157"/>
      <c r="W192" s="143" t="str">
        <f>IF(W191="","",VLOOKUP(W191,'別紙１-１　シフト記号表（従来型・ユニット型共通）'!$C$6:$L$47,10,FALSE))</f>
        <v/>
      </c>
      <c r="X192" s="144" t="str">
        <f>IF(X191="","",VLOOKUP(X191,'別紙１-１　シフト記号表（従来型・ユニット型共通）'!$C$6:$L$47,10,FALSE))</f>
        <v/>
      </c>
      <c r="Y192" s="144" t="str">
        <f>IF(Y191="","",VLOOKUP(Y191,'別紙１-１　シフト記号表（従来型・ユニット型共通）'!$C$6:$L$47,10,FALSE))</f>
        <v/>
      </c>
      <c r="Z192" s="144" t="str">
        <f>IF(Z191="","",VLOOKUP(Z191,'別紙１-１　シフト記号表（従来型・ユニット型共通）'!$C$6:$L$47,10,FALSE))</f>
        <v/>
      </c>
      <c r="AA192" s="144" t="str">
        <f>IF(AA191="","",VLOOKUP(AA191,'別紙１-１　シフト記号表（従来型・ユニット型共通）'!$C$6:$L$47,10,FALSE))</f>
        <v/>
      </c>
      <c r="AB192" s="144" t="str">
        <f>IF(AB191="","",VLOOKUP(AB191,'別紙１-１　シフト記号表（従来型・ユニット型共通）'!$C$6:$L$47,10,FALSE))</f>
        <v/>
      </c>
      <c r="AC192" s="145" t="str">
        <f>IF(AC191="","",VLOOKUP(AC191,'別紙１-１　シフト記号表（従来型・ユニット型共通）'!$C$6:$L$47,10,FALSE))</f>
        <v/>
      </c>
      <c r="AD192" s="143" t="str">
        <f>IF(AD191="","",VLOOKUP(AD191,'別紙１-１　シフト記号表（従来型・ユニット型共通）'!$C$6:$L$47,10,FALSE))</f>
        <v/>
      </c>
      <c r="AE192" s="144" t="str">
        <f>IF(AE191="","",VLOOKUP(AE191,'別紙１-１　シフト記号表（従来型・ユニット型共通）'!$C$6:$L$47,10,FALSE))</f>
        <v/>
      </c>
      <c r="AF192" s="144" t="str">
        <f>IF(AF191="","",VLOOKUP(AF191,'別紙１-１　シフト記号表（従来型・ユニット型共通）'!$C$6:$L$47,10,FALSE))</f>
        <v/>
      </c>
      <c r="AG192" s="144" t="str">
        <f>IF(AG191="","",VLOOKUP(AG191,'別紙１-１　シフト記号表（従来型・ユニット型共通）'!$C$6:$L$47,10,FALSE))</f>
        <v/>
      </c>
      <c r="AH192" s="144" t="str">
        <f>IF(AH191="","",VLOOKUP(AH191,'別紙１-１　シフト記号表（従来型・ユニット型共通）'!$C$6:$L$47,10,FALSE))</f>
        <v/>
      </c>
      <c r="AI192" s="144" t="str">
        <f>IF(AI191="","",VLOOKUP(AI191,'別紙１-１　シフト記号表（従来型・ユニット型共通）'!$C$6:$L$47,10,FALSE))</f>
        <v/>
      </c>
      <c r="AJ192" s="145" t="str">
        <f>IF(AJ191="","",VLOOKUP(AJ191,'別紙１-１　シフト記号表（従来型・ユニット型共通）'!$C$6:$L$47,10,FALSE))</f>
        <v/>
      </c>
      <c r="AK192" s="143" t="str">
        <f>IF(AK191="","",VLOOKUP(AK191,'別紙１-１　シフト記号表（従来型・ユニット型共通）'!$C$6:$L$47,10,FALSE))</f>
        <v/>
      </c>
      <c r="AL192" s="144" t="str">
        <f>IF(AL191="","",VLOOKUP(AL191,'別紙１-１　シフト記号表（従来型・ユニット型共通）'!$C$6:$L$47,10,FALSE))</f>
        <v/>
      </c>
      <c r="AM192" s="144" t="str">
        <f>IF(AM191="","",VLOOKUP(AM191,'別紙１-１　シフト記号表（従来型・ユニット型共通）'!$C$6:$L$47,10,FALSE))</f>
        <v/>
      </c>
      <c r="AN192" s="144" t="str">
        <f>IF(AN191="","",VLOOKUP(AN191,'別紙１-１　シフト記号表（従来型・ユニット型共通）'!$C$6:$L$47,10,FALSE))</f>
        <v/>
      </c>
      <c r="AO192" s="144" t="str">
        <f>IF(AO191="","",VLOOKUP(AO191,'別紙１-１　シフト記号表（従来型・ユニット型共通）'!$C$6:$L$47,10,FALSE))</f>
        <v/>
      </c>
      <c r="AP192" s="144" t="str">
        <f>IF(AP191="","",VLOOKUP(AP191,'別紙１-１　シフト記号表（従来型・ユニット型共通）'!$C$6:$L$47,10,FALSE))</f>
        <v/>
      </c>
      <c r="AQ192" s="145" t="str">
        <f>IF(AQ191="","",VLOOKUP(AQ191,'別紙１-１　シフト記号表（従来型・ユニット型共通）'!$C$6:$L$47,10,FALSE))</f>
        <v/>
      </c>
      <c r="AR192" s="143" t="str">
        <f>IF(AR191="","",VLOOKUP(AR191,'別紙１-１　シフト記号表（従来型・ユニット型共通）'!$C$6:$L$47,10,FALSE))</f>
        <v/>
      </c>
      <c r="AS192" s="144" t="str">
        <f>IF(AS191="","",VLOOKUP(AS191,'別紙１-１　シフト記号表（従来型・ユニット型共通）'!$C$6:$L$47,10,FALSE))</f>
        <v/>
      </c>
      <c r="AT192" s="144" t="str">
        <f>IF(AT191="","",VLOOKUP(AT191,'別紙１-１　シフト記号表（従来型・ユニット型共通）'!$C$6:$L$47,10,FALSE))</f>
        <v/>
      </c>
      <c r="AU192" s="144" t="str">
        <f>IF(AU191="","",VLOOKUP(AU191,'別紙１-１　シフト記号表（従来型・ユニット型共通）'!$C$6:$L$47,10,FALSE))</f>
        <v/>
      </c>
      <c r="AV192" s="144" t="str">
        <f>IF(AV191="","",VLOOKUP(AV191,'別紙１-１　シフト記号表（従来型・ユニット型共通）'!$C$6:$L$47,10,FALSE))</f>
        <v/>
      </c>
      <c r="AW192" s="144" t="str">
        <f>IF(AW191="","",VLOOKUP(AW191,'別紙１-１　シフト記号表（従来型・ユニット型共通）'!$C$6:$L$47,10,FALSE))</f>
        <v/>
      </c>
      <c r="AX192" s="145" t="str">
        <f>IF(AX191="","",VLOOKUP(AX191,'別紙１-１　シフト記号表（従来型・ユニット型共通）'!$C$6:$L$47,10,FALSE))</f>
        <v/>
      </c>
      <c r="AY192" s="143" t="str">
        <f>IF(AY191="","",VLOOKUP(AY191,'別紙１-１　シフト記号表（従来型・ユニット型共通）'!$C$6:$L$47,10,FALSE))</f>
        <v/>
      </c>
      <c r="AZ192" s="144" t="str">
        <f>IF(AZ191="","",VLOOKUP(AZ191,'別紙１-１　シフト記号表（従来型・ユニット型共通）'!$C$6:$L$47,10,FALSE))</f>
        <v/>
      </c>
      <c r="BA192" s="144" t="str">
        <f>IF(BA191="","",VLOOKUP(BA191,'別紙１-１　シフト記号表（従来型・ユニット型共通）'!$C$6:$L$47,10,FALSE))</f>
        <v/>
      </c>
      <c r="BB192" s="367">
        <f>IF($BE$3="４週",SUM(W192:AX192),IF($BE$3="暦月",SUM(W192:BA192),""))</f>
        <v>0</v>
      </c>
      <c r="BC192" s="368"/>
      <c r="BD192" s="369">
        <f>IF($BE$3="４週",BB192/4,IF($BE$3="暦月",(BB192/($BE$8/7)),""))</f>
        <v>0</v>
      </c>
      <c r="BE192" s="368"/>
      <c r="BF192" s="364"/>
      <c r="BG192" s="365"/>
      <c r="BH192" s="365"/>
      <c r="BI192" s="365"/>
      <c r="BJ192" s="366"/>
    </row>
    <row r="193" spans="2:62" ht="20.25" customHeight="1" x14ac:dyDescent="0.2">
      <c r="B193" s="317">
        <f>B191+1</f>
        <v>89</v>
      </c>
      <c r="C193" s="319"/>
      <c r="D193" s="320"/>
      <c r="E193" s="138"/>
      <c r="F193" s="139"/>
      <c r="G193" s="138"/>
      <c r="H193" s="139"/>
      <c r="I193" s="323"/>
      <c r="J193" s="324"/>
      <c r="K193" s="327"/>
      <c r="L193" s="328"/>
      <c r="M193" s="328"/>
      <c r="N193" s="320"/>
      <c r="O193" s="331"/>
      <c r="P193" s="332"/>
      <c r="Q193" s="332"/>
      <c r="R193" s="332"/>
      <c r="S193" s="333"/>
      <c r="T193" s="158" t="s">
        <v>150</v>
      </c>
      <c r="V193" s="159"/>
      <c r="W193" s="151"/>
      <c r="X193" s="152"/>
      <c r="Y193" s="152"/>
      <c r="Z193" s="152"/>
      <c r="AA193" s="152"/>
      <c r="AB193" s="152"/>
      <c r="AC193" s="153"/>
      <c r="AD193" s="151"/>
      <c r="AE193" s="152"/>
      <c r="AF193" s="152"/>
      <c r="AG193" s="152"/>
      <c r="AH193" s="152"/>
      <c r="AI193" s="152"/>
      <c r="AJ193" s="153"/>
      <c r="AK193" s="151"/>
      <c r="AL193" s="152"/>
      <c r="AM193" s="152"/>
      <c r="AN193" s="152"/>
      <c r="AO193" s="152"/>
      <c r="AP193" s="152"/>
      <c r="AQ193" s="153"/>
      <c r="AR193" s="151"/>
      <c r="AS193" s="152"/>
      <c r="AT193" s="152"/>
      <c r="AU193" s="152"/>
      <c r="AV193" s="152"/>
      <c r="AW193" s="152"/>
      <c r="AX193" s="153"/>
      <c r="AY193" s="151"/>
      <c r="AZ193" s="152"/>
      <c r="BA193" s="154"/>
      <c r="BB193" s="334"/>
      <c r="BC193" s="335"/>
      <c r="BD193" s="347"/>
      <c r="BE193" s="348"/>
      <c r="BF193" s="349"/>
      <c r="BG193" s="350"/>
      <c r="BH193" s="350"/>
      <c r="BI193" s="350"/>
      <c r="BJ193" s="351"/>
    </row>
    <row r="194" spans="2:62" ht="20.25" customHeight="1" x14ac:dyDescent="0.2">
      <c r="B194" s="318"/>
      <c r="C194" s="358"/>
      <c r="D194" s="359"/>
      <c r="E194" s="160"/>
      <c r="F194" s="161">
        <f>C193</f>
        <v>0</v>
      </c>
      <c r="G194" s="160"/>
      <c r="H194" s="161">
        <f>I193</f>
        <v>0</v>
      </c>
      <c r="I194" s="360"/>
      <c r="J194" s="361"/>
      <c r="K194" s="362"/>
      <c r="L194" s="363"/>
      <c r="M194" s="363"/>
      <c r="N194" s="359"/>
      <c r="O194" s="331"/>
      <c r="P194" s="332"/>
      <c r="Q194" s="332"/>
      <c r="R194" s="332"/>
      <c r="S194" s="333"/>
      <c r="T194" s="155" t="s">
        <v>153</v>
      </c>
      <c r="U194" s="156"/>
      <c r="V194" s="157"/>
      <c r="W194" s="143" t="str">
        <f>IF(W193="","",VLOOKUP(W193,'別紙１-１　シフト記号表（従来型・ユニット型共通）'!$C$6:$L$47,10,FALSE))</f>
        <v/>
      </c>
      <c r="X194" s="144" t="str">
        <f>IF(X193="","",VLOOKUP(X193,'別紙１-１　シフト記号表（従来型・ユニット型共通）'!$C$6:$L$47,10,FALSE))</f>
        <v/>
      </c>
      <c r="Y194" s="144" t="str">
        <f>IF(Y193="","",VLOOKUP(Y193,'別紙１-１　シフト記号表（従来型・ユニット型共通）'!$C$6:$L$47,10,FALSE))</f>
        <v/>
      </c>
      <c r="Z194" s="144" t="str">
        <f>IF(Z193="","",VLOOKUP(Z193,'別紙１-１　シフト記号表（従来型・ユニット型共通）'!$C$6:$L$47,10,FALSE))</f>
        <v/>
      </c>
      <c r="AA194" s="144" t="str">
        <f>IF(AA193="","",VLOOKUP(AA193,'別紙１-１　シフト記号表（従来型・ユニット型共通）'!$C$6:$L$47,10,FALSE))</f>
        <v/>
      </c>
      <c r="AB194" s="144" t="str">
        <f>IF(AB193="","",VLOOKUP(AB193,'別紙１-１　シフト記号表（従来型・ユニット型共通）'!$C$6:$L$47,10,FALSE))</f>
        <v/>
      </c>
      <c r="AC194" s="145" t="str">
        <f>IF(AC193="","",VLOOKUP(AC193,'別紙１-１　シフト記号表（従来型・ユニット型共通）'!$C$6:$L$47,10,FALSE))</f>
        <v/>
      </c>
      <c r="AD194" s="143" t="str">
        <f>IF(AD193="","",VLOOKUP(AD193,'別紙１-１　シフト記号表（従来型・ユニット型共通）'!$C$6:$L$47,10,FALSE))</f>
        <v/>
      </c>
      <c r="AE194" s="144" t="str">
        <f>IF(AE193="","",VLOOKUP(AE193,'別紙１-１　シフト記号表（従来型・ユニット型共通）'!$C$6:$L$47,10,FALSE))</f>
        <v/>
      </c>
      <c r="AF194" s="144" t="str">
        <f>IF(AF193="","",VLOOKUP(AF193,'別紙１-１　シフト記号表（従来型・ユニット型共通）'!$C$6:$L$47,10,FALSE))</f>
        <v/>
      </c>
      <c r="AG194" s="144" t="str">
        <f>IF(AG193="","",VLOOKUP(AG193,'別紙１-１　シフト記号表（従来型・ユニット型共通）'!$C$6:$L$47,10,FALSE))</f>
        <v/>
      </c>
      <c r="AH194" s="144" t="str">
        <f>IF(AH193="","",VLOOKUP(AH193,'別紙１-１　シフト記号表（従来型・ユニット型共通）'!$C$6:$L$47,10,FALSE))</f>
        <v/>
      </c>
      <c r="AI194" s="144" t="str">
        <f>IF(AI193="","",VLOOKUP(AI193,'別紙１-１　シフト記号表（従来型・ユニット型共通）'!$C$6:$L$47,10,FALSE))</f>
        <v/>
      </c>
      <c r="AJ194" s="145" t="str">
        <f>IF(AJ193="","",VLOOKUP(AJ193,'別紙１-１　シフト記号表（従来型・ユニット型共通）'!$C$6:$L$47,10,FALSE))</f>
        <v/>
      </c>
      <c r="AK194" s="143" t="str">
        <f>IF(AK193="","",VLOOKUP(AK193,'別紙１-１　シフト記号表（従来型・ユニット型共通）'!$C$6:$L$47,10,FALSE))</f>
        <v/>
      </c>
      <c r="AL194" s="144" t="str">
        <f>IF(AL193="","",VLOOKUP(AL193,'別紙１-１　シフト記号表（従来型・ユニット型共通）'!$C$6:$L$47,10,FALSE))</f>
        <v/>
      </c>
      <c r="AM194" s="144" t="str">
        <f>IF(AM193="","",VLOOKUP(AM193,'別紙１-１　シフト記号表（従来型・ユニット型共通）'!$C$6:$L$47,10,FALSE))</f>
        <v/>
      </c>
      <c r="AN194" s="144" t="str">
        <f>IF(AN193="","",VLOOKUP(AN193,'別紙１-１　シフト記号表（従来型・ユニット型共通）'!$C$6:$L$47,10,FALSE))</f>
        <v/>
      </c>
      <c r="AO194" s="144" t="str">
        <f>IF(AO193="","",VLOOKUP(AO193,'別紙１-１　シフト記号表（従来型・ユニット型共通）'!$C$6:$L$47,10,FALSE))</f>
        <v/>
      </c>
      <c r="AP194" s="144" t="str">
        <f>IF(AP193="","",VLOOKUP(AP193,'別紙１-１　シフト記号表（従来型・ユニット型共通）'!$C$6:$L$47,10,FALSE))</f>
        <v/>
      </c>
      <c r="AQ194" s="145" t="str">
        <f>IF(AQ193="","",VLOOKUP(AQ193,'別紙１-１　シフト記号表（従来型・ユニット型共通）'!$C$6:$L$47,10,FALSE))</f>
        <v/>
      </c>
      <c r="AR194" s="143" t="str">
        <f>IF(AR193="","",VLOOKUP(AR193,'別紙１-１　シフト記号表（従来型・ユニット型共通）'!$C$6:$L$47,10,FALSE))</f>
        <v/>
      </c>
      <c r="AS194" s="144" t="str">
        <f>IF(AS193="","",VLOOKUP(AS193,'別紙１-１　シフト記号表（従来型・ユニット型共通）'!$C$6:$L$47,10,FALSE))</f>
        <v/>
      </c>
      <c r="AT194" s="144" t="str">
        <f>IF(AT193="","",VLOOKUP(AT193,'別紙１-１　シフト記号表（従来型・ユニット型共通）'!$C$6:$L$47,10,FALSE))</f>
        <v/>
      </c>
      <c r="AU194" s="144" t="str">
        <f>IF(AU193="","",VLOOKUP(AU193,'別紙１-１　シフト記号表（従来型・ユニット型共通）'!$C$6:$L$47,10,FALSE))</f>
        <v/>
      </c>
      <c r="AV194" s="144" t="str">
        <f>IF(AV193="","",VLOOKUP(AV193,'別紙１-１　シフト記号表（従来型・ユニット型共通）'!$C$6:$L$47,10,FALSE))</f>
        <v/>
      </c>
      <c r="AW194" s="144" t="str">
        <f>IF(AW193="","",VLOOKUP(AW193,'別紙１-１　シフト記号表（従来型・ユニット型共通）'!$C$6:$L$47,10,FALSE))</f>
        <v/>
      </c>
      <c r="AX194" s="145" t="str">
        <f>IF(AX193="","",VLOOKUP(AX193,'別紙１-１　シフト記号表（従来型・ユニット型共通）'!$C$6:$L$47,10,FALSE))</f>
        <v/>
      </c>
      <c r="AY194" s="143" t="str">
        <f>IF(AY193="","",VLOOKUP(AY193,'別紙１-１　シフト記号表（従来型・ユニット型共通）'!$C$6:$L$47,10,FALSE))</f>
        <v/>
      </c>
      <c r="AZ194" s="144" t="str">
        <f>IF(AZ193="","",VLOOKUP(AZ193,'別紙１-１　シフト記号表（従来型・ユニット型共通）'!$C$6:$L$47,10,FALSE))</f>
        <v/>
      </c>
      <c r="BA194" s="144" t="str">
        <f>IF(BA193="","",VLOOKUP(BA193,'別紙１-１　シフト記号表（従来型・ユニット型共通）'!$C$6:$L$47,10,FALSE))</f>
        <v/>
      </c>
      <c r="BB194" s="367">
        <f>IF($BE$3="４週",SUM(W194:AX194),IF($BE$3="暦月",SUM(W194:BA194),""))</f>
        <v>0</v>
      </c>
      <c r="BC194" s="368"/>
      <c r="BD194" s="369">
        <f>IF($BE$3="４週",BB194/4,IF($BE$3="暦月",(BB194/($BE$8/7)),""))</f>
        <v>0</v>
      </c>
      <c r="BE194" s="368"/>
      <c r="BF194" s="364"/>
      <c r="BG194" s="365"/>
      <c r="BH194" s="365"/>
      <c r="BI194" s="365"/>
      <c r="BJ194" s="366"/>
    </row>
    <row r="195" spans="2:62" ht="20.25" customHeight="1" x14ac:dyDescent="0.2">
      <c r="B195" s="317">
        <f>B193+1</f>
        <v>90</v>
      </c>
      <c r="C195" s="319"/>
      <c r="D195" s="320"/>
      <c r="E195" s="138"/>
      <c r="F195" s="139"/>
      <c r="G195" s="138"/>
      <c r="H195" s="139"/>
      <c r="I195" s="323"/>
      <c r="J195" s="324"/>
      <c r="K195" s="327"/>
      <c r="L195" s="328"/>
      <c r="M195" s="328"/>
      <c r="N195" s="320"/>
      <c r="O195" s="331"/>
      <c r="P195" s="332"/>
      <c r="Q195" s="332"/>
      <c r="R195" s="332"/>
      <c r="S195" s="333"/>
      <c r="T195" s="158" t="s">
        <v>150</v>
      </c>
      <c r="V195" s="159"/>
      <c r="W195" s="151"/>
      <c r="X195" s="152"/>
      <c r="Y195" s="152"/>
      <c r="Z195" s="152"/>
      <c r="AA195" s="152"/>
      <c r="AB195" s="152"/>
      <c r="AC195" s="153"/>
      <c r="AD195" s="151"/>
      <c r="AE195" s="152"/>
      <c r="AF195" s="152"/>
      <c r="AG195" s="152"/>
      <c r="AH195" s="152"/>
      <c r="AI195" s="152"/>
      <c r="AJ195" s="153"/>
      <c r="AK195" s="151"/>
      <c r="AL195" s="152"/>
      <c r="AM195" s="152"/>
      <c r="AN195" s="152"/>
      <c r="AO195" s="152"/>
      <c r="AP195" s="152"/>
      <c r="AQ195" s="153"/>
      <c r="AR195" s="151"/>
      <c r="AS195" s="152"/>
      <c r="AT195" s="152"/>
      <c r="AU195" s="152"/>
      <c r="AV195" s="152"/>
      <c r="AW195" s="152"/>
      <c r="AX195" s="153"/>
      <c r="AY195" s="151"/>
      <c r="AZ195" s="152"/>
      <c r="BA195" s="154"/>
      <c r="BB195" s="334"/>
      <c r="BC195" s="335"/>
      <c r="BD195" s="347"/>
      <c r="BE195" s="348"/>
      <c r="BF195" s="349"/>
      <c r="BG195" s="350"/>
      <c r="BH195" s="350"/>
      <c r="BI195" s="350"/>
      <c r="BJ195" s="351"/>
    </row>
    <row r="196" spans="2:62" ht="20.25" customHeight="1" x14ac:dyDescent="0.2">
      <c r="B196" s="318"/>
      <c r="C196" s="358"/>
      <c r="D196" s="359"/>
      <c r="E196" s="160"/>
      <c r="F196" s="161">
        <f>C195</f>
        <v>0</v>
      </c>
      <c r="G196" s="160"/>
      <c r="H196" s="161">
        <f>I195</f>
        <v>0</v>
      </c>
      <c r="I196" s="360"/>
      <c r="J196" s="361"/>
      <c r="K196" s="362"/>
      <c r="L196" s="363"/>
      <c r="M196" s="363"/>
      <c r="N196" s="359"/>
      <c r="O196" s="331"/>
      <c r="P196" s="332"/>
      <c r="Q196" s="332"/>
      <c r="R196" s="332"/>
      <c r="S196" s="333"/>
      <c r="T196" s="155" t="s">
        <v>153</v>
      </c>
      <c r="U196" s="156"/>
      <c r="V196" s="157"/>
      <c r="W196" s="143" t="str">
        <f>IF(W195="","",VLOOKUP(W195,'別紙１-１　シフト記号表（従来型・ユニット型共通）'!$C$6:$L$47,10,FALSE))</f>
        <v/>
      </c>
      <c r="X196" s="144" t="str">
        <f>IF(X195="","",VLOOKUP(X195,'別紙１-１　シフト記号表（従来型・ユニット型共通）'!$C$6:$L$47,10,FALSE))</f>
        <v/>
      </c>
      <c r="Y196" s="144" t="str">
        <f>IF(Y195="","",VLOOKUP(Y195,'別紙１-１　シフト記号表（従来型・ユニット型共通）'!$C$6:$L$47,10,FALSE))</f>
        <v/>
      </c>
      <c r="Z196" s="144" t="str">
        <f>IF(Z195="","",VLOOKUP(Z195,'別紙１-１　シフト記号表（従来型・ユニット型共通）'!$C$6:$L$47,10,FALSE))</f>
        <v/>
      </c>
      <c r="AA196" s="144" t="str">
        <f>IF(AA195="","",VLOOKUP(AA195,'別紙１-１　シフト記号表（従来型・ユニット型共通）'!$C$6:$L$47,10,FALSE))</f>
        <v/>
      </c>
      <c r="AB196" s="144" t="str">
        <f>IF(AB195="","",VLOOKUP(AB195,'別紙１-１　シフト記号表（従来型・ユニット型共通）'!$C$6:$L$47,10,FALSE))</f>
        <v/>
      </c>
      <c r="AC196" s="145" t="str">
        <f>IF(AC195="","",VLOOKUP(AC195,'別紙１-１　シフト記号表（従来型・ユニット型共通）'!$C$6:$L$47,10,FALSE))</f>
        <v/>
      </c>
      <c r="AD196" s="143" t="str">
        <f>IF(AD195="","",VLOOKUP(AD195,'別紙１-１　シフト記号表（従来型・ユニット型共通）'!$C$6:$L$47,10,FALSE))</f>
        <v/>
      </c>
      <c r="AE196" s="144" t="str">
        <f>IF(AE195="","",VLOOKUP(AE195,'別紙１-１　シフト記号表（従来型・ユニット型共通）'!$C$6:$L$47,10,FALSE))</f>
        <v/>
      </c>
      <c r="AF196" s="144" t="str">
        <f>IF(AF195="","",VLOOKUP(AF195,'別紙１-１　シフト記号表（従来型・ユニット型共通）'!$C$6:$L$47,10,FALSE))</f>
        <v/>
      </c>
      <c r="AG196" s="144" t="str">
        <f>IF(AG195="","",VLOOKUP(AG195,'別紙１-１　シフト記号表（従来型・ユニット型共通）'!$C$6:$L$47,10,FALSE))</f>
        <v/>
      </c>
      <c r="AH196" s="144" t="str">
        <f>IF(AH195="","",VLOOKUP(AH195,'別紙１-１　シフト記号表（従来型・ユニット型共通）'!$C$6:$L$47,10,FALSE))</f>
        <v/>
      </c>
      <c r="AI196" s="144" t="str">
        <f>IF(AI195="","",VLOOKUP(AI195,'別紙１-１　シフト記号表（従来型・ユニット型共通）'!$C$6:$L$47,10,FALSE))</f>
        <v/>
      </c>
      <c r="AJ196" s="145" t="str">
        <f>IF(AJ195="","",VLOOKUP(AJ195,'別紙１-１　シフト記号表（従来型・ユニット型共通）'!$C$6:$L$47,10,FALSE))</f>
        <v/>
      </c>
      <c r="AK196" s="143" t="str">
        <f>IF(AK195="","",VLOOKUP(AK195,'別紙１-１　シフト記号表（従来型・ユニット型共通）'!$C$6:$L$47,10,FALSE))</f>
        <v/>
      </c>
      <c r="AL196" s="144" t="str">
        <f>IF(AL195="","",VLOOKUP(AL195,'別紙１-１　シフト記号表（従来型・ユニット型共通）'!$C$6:$L$47,10,FALSE))</f>
        <v/>
      </c>
      <c r="AM196" s="144" t="str">
        <f>IF(AM195="","",VLOOKUP(AM195,'別紙１-１　シフト記号表（従来型・ユニット型共通）'!$C$6:$L$47,10,FALSE))</f>
        <v/>
      </c>
      <c r="AN196" s="144" t="str">
        <f>IF(AN195="","",VLOOKUP(AN195,'別紙１-１　シフト記号表（従来型・ユニット型共通）'!$C$6:$L$47,10,FALSE))</f>
        <v/>
      </c>
      <c r="AO196" s="144" t="str">
        <f>IF(AO195="","",VLOOKUP(AO195,'別紙１-１　シフト記号表（従来型・ユニット型共通）'!$C$6:$L$47,10,FALSE))</f>
        <v/>
      </c>
      <c r="AP196" s="144" t="str">
        <f>IF(AP195="","",VLOOKUP(AP195,'別紙１-１　シフト記号表（従来型・ユニット型共通）'!$C$6:$L$47,10,FALSE))</f>
        <v/>
      </c>
      <c r="AQ196" s="145" t="str">
        <f>IF(AQ195="","",VLOOKUP(AQ195,'別紙１-１　シフト記号表（従来型・ユニット型共通）'!$C$6:$L$47,10,FALSE))</f>
        <v/>
      </c>
      <c r="AR196" s="143" t="str">
        <f>IF(AR195="","",VLOOKUP(AR195,'別紙１-１　シフト記号表（従来型・ユニット型共通）'!$C$6:$L$47,10,FALSE))</f>
        <v/>
      </c>
      <c r="AS196" s="144" t="str">
        <f>IF(AS195="","",VLOOKUP(AS195,'別紙１-１　シフト記号表（従来型・ユニット型共通）'!$C$6:$L$47,10,FALSE))</f>
        <v/>
      </c>
      <c r="AT196" s="144" t="str">
        <f>IF(AT195="","",VLOOKUP(AT195,'別紙１-１　シフト記号表（従来型・ユニット型共通）'!$C$6:$L$47,10,FALSE))</f>
        <v/>
      </c>
      <c r="AU196" s="144" t="str">
        <f>IF(AU195="","",VLOOKUP(AU195,'別紙１-１　シフト記号表（従来型・ユニット型共通）'!$C$6:$L$47,10,FALSE))</f>
        <v/>
      </c>
      <c r="AV196" s="144" t="str">
        <f>IF(AV195="","",VLOOKUP(AV195,'別紙１-１　シフト記号表（従来型・ユニット型共通）'!$C$6:$L$47,10,FALSE))</f>
        <v/>
      </c>
      <c r="AW196" s="144" t="str">
        <f>IF(AW195="","",VLOOKUP(AW195,'別紙１-１　シフト記号表（従来型・ユニット型共通）'!$C$6:$L$47,10,FALSE))</f>
        <v/>
      </c>
      <c r="AX196" s="145" t="str">
        <f>IF(AX195="","",VLOOKUP(AX195,'別紙１-１　シフト記号表（従来型・ユニット型共通）'!$C$6:$L$47,10,FALSE))</f>
        <v/>
      </c>
      <c r="AY196" s="143" t="str">
        <f>IF(AY195="","",VLOOKUP(AY195,'別紙１-１　シフト記号表（従来型・ユニット型共通）'!$C$6:$L$47,10,FALSE))</f>
        <v/>
      </c>
      <c r="AZ196" s="144" t="str">
        <f>IF(AZ195="","",VLOOKUP(AZ195,'別紙１-１　シフト記号表（従来型・ユニット型共通）'!$C$6:$L$47,10,FALSE))</f>
        <v/>
      </c>
      <c r="BA196" s="144" t="str">
        <f>IF(BA195="","",VLOOKUP(BA195,'別紙１-１　シフト記号表（従来型・ユニット型共通）'!$C$6:$L$47,10,FALSE))</f>
        <v/>
      </c>
      <c r="BB196" s="367">
        <f>IF($BE$3="４週",SUM(W196:AX196),IF($BE$3="暦月",SUM(W196:BA196),""))</f>
        <v>0</v>
      </c>
      <c r="BC196" s="368"/>
      <c r="BD196" s="369">
        <f>IF($BE$3="４週",BB196/4,IF($BE$3="暦月",(BB196/($BE$8/7)),""))</f>
        <v>0</v>
      </c>
      <c r="BE196" s="368"/>
      <c r="BF196" s="364"/>
      <c r="BG196" s="365"/>
      <c r="BH196" s="365"/>
      <c r="BI196" s="365"/>
      <c r="BJ196" s="366"/>
    </row>
    <row r="197" spans="2:62" ht="20.25" customHeight="1" x14ac:dyDescent="0.2">
      <c r="B197" s="317">
        <f>B195+1</f>
        <v>91</v>
      </c>
      <c r="C197" s="319"/>
      <c r="D197" s="320"/>
      <c r="E197" s="138"/>
      <c r="F197" s="139"/>
      <c r="G197" s="138"/>
      <c r="H197" s="139"/>
      <c r="I197" s="323"/>
      <c r="J197" s="324"/>
      <c r="K197" s="327"/>
      <c r="L197" s="328"/>
      <c r="M197" s="328"/>
      <c r="N197" s="320"/>
      <c r="O197" s="331"/>
      <c r="P197" s="332"/>
      <c r="Q197" s="332"/>
      <c r="R197" s="332"/>
      <c r="S197" s="333"/>
      <c r="T197" s="158" t="s">
        <v>150</v>
      </c>
      <c r="V197" s="159"/>
      <c r="W197" s="151"/>
      <c r="X197" s="152"/>
      <c r="Y197" s="152"/>
      <c r="Z197" s="152"/>
      <c r="AA197" s="152"/>
      <c r="AB197" s="152"/>
      <c r="AC197" s="153"/>
      <c r="AD197" s="151"/>
      <c r="AE197" s="152"/>
      <c r="AF197" s="152"/>
      <c r="AG197" s="152"/>
      <c r="AH197" s="152"/>
      <c r="AI197" s="152"/>
      <c r="AJ197" s="153"/>
      <c r="AK197" s="151"/>
      <c r="AL197" s="152"/>
      <c r="AM197" s="152"/>
      <c r="AN197" s="152"/>
      <c r="AO197" s="152"/>
      <c r="AP197" s="152"/>
      <c r="AQ197" s="153"/>
      <c r="AR197" s="151"/>
      <c r="AS197" s="152"/>
      <c r="AT197" s="152"/>
      <c r="AU197" s="152"/>
      <c r="AV197" s="152"/>
      <c r="AW197" s="152"/>
      <c r="AX197" s="153"/>
      <c r="AY197" s="151"/>
      <c r="AZ197" s="152"/>
      <c r="BA197" s="154"/>
      <c r="BB197" s="334"/>
      <c r="BC197" s="335"/>
      <c r="BD197" s="347"/>
      <c r="BE197" s="348"/>
      <c r="BF197" s="349"/>
      <c r="BG197" s="350"/>
      <c r="BH197" s="350"/>
      <c r="BI197" s="350"/>
      <c r="BJ197" s="351"/>
    </row>
    <row r="198" spans="2:62" ht="20.25" customHeight="1" x14ac:dyDescent="0.2">
      <c r="B198" s="318"/>
      <c r="C198" s="358"/>
      <c r="D198" s="359"/>
      <c r="E198" s="160"/>
      <c r="F198" s="161">
        <f>C197</f>
        <v>0</v>
      </c>
      <c r="G198" s="160"/>
      <c r="H198" s="161">
        <f>I197</f>
        <v>0</v>
      </c>
      <c r="I198" s="360"/>
      <c r="J198" s="361"/>
      <c r="K198" s="362"/>
      <c r="L198" s="363"/>
      <c r="M198" s="363"/>
      <c r="N198" s="359"/>
      <c r="O198" s="331"/>
      <c r="P198" s="332"/>
      <c r="Q198" s="332"/>
      <c r="R198" s="332"/>
      <c r="S198" s="333"/>
      <c r="T198" s="155" t="s">
        <v>153</v>
      </c>
      <c r="U198" s="156"/>
      <c r="V198" s="157"/>
      <c r="W198" s="143" t="str">
        <f>IF(W197="","",VLOOKUP(W197,'別紙１-１　シフト記号表（従来型・ユニット型共通）'!$C$6:$L$47,10,FALSE))</f>
        <v/>
      </c>
      <c r="X198" s="144" t="str">
        <f>IF(X197="","",VLOOKUP(X197,'別紙１-１　シフト記号表（従来型・ユニット型共通）'!$C$6:$L$47,10,FALSE))</f>
        <v/>
      </c>
      <c r="Y198" s="144" t="str">
        <f>IF(Y197="","",VLOOKUP(Y197,'別紙１-１　シフト記号表（従来型・ユニット型共通）'!$C$6:$L$47,10,FALSE))</f>
        <v/>
      </c>
      <c r="Z198" s="144" t="str">
        <f>IF(Z197="","",VLOOKUP(Z197,'別紙１-１　シフト記号表（従来型・ユニット型共通）'!$C$6:$L$47,10,FALSE))</f>
        <v/>
      </c>
      <c r="AA198" s="144" t="str">
        <f>IF(AA197="","",VLOOKUP(AA197,'別紙１-１　シフト記号表（従来型・ユニット型共通）'!$C$6:$L$47,10,FALSE))</f>
        <v/>
      </c>
      <c r="AB198" s="144" t="str">
        <f>IF(AB197="","",VLOOKUP(AB197,'別紙１-１　シフト記号表（従来型・ユニット型共通）'!$C$6:$L$47,10,FALSE))</f>
        <v/>
      </c>
      <c r="AC198" s="145" t="str">
        <f>IF(AC197="","",VLOOKUP(AC197,'別紙１-１　シフト記号表（従来型・ユニット型共通）'!$C$6:$L$47,10,FALSE))</f>
        <v/>
      </c>
      <c r="AD198" s="143" t="str">
        <f>IF(AD197="","",VLOOKUP(AD197,'別紙１-１　シフト記号表（従来型・ユニット型共通）'!$C$6:$L$47,10,FALSE))</f>
        <v/>
      </c>
      <c r="AE198" s="144" t="str">
        <f>IF(AE197="","",VLOOKUP(AE197,'別紙１-１　シフト記号表（従来型・ユニット型共通）'!$C$6:$L$47,10,FALSE))</f>
        <v/>
      </c>
      <c r="AF198" s="144" t="str">
        <f>IF(AF197="","",VLOOKUP(AF197,'別紙１-１　シフト記号表（従来型・ユニット型共通）'!$C$6:$L$47,10,FALSE))</f>
        <v/>
      </c>
      <c r="AG198" s="144" t="str">
        <f>IF(AG197="","",VLOOKUP(AG197,'別紙１-１　シフト記号表（従来型・ユニット型共通）'!$C$6:$L$47,10,FALSE))</f>
        <v/>
      </c>
      <c r="AH198" s="144" t="str">
        <f>IF(AH197="","",VLOOKUP(AH197,'別紙１-１　シフト記号表（従来型・ユニット型共通）'!$C$6:$L$47,10,FALSE))</f>
        <v/>
      </c>
      <c r="AI198" s="144" t="str">
        <f>IF(AI197="","",VLOOKUP(AI197,'別紙１-１　シフト記号表（従来型・ユニット型共通）'!$C$6:$L$47,10,FALSE))</f>
        <v/>
      </c>
      <c r="AJ198" s="145" t="str">
        <f>IF(AJ197="","",VLOOKUP(AJ197,'別紙１-１　シフト記号表（従来型・ユニット型共通）'!$C$6:$L$47,10,FALSE))</f>
        <v/>
      </c>
      <c r="AK198" s="143" t="str">
        <f>IF(AK197="","",VLOOKUP(AK197,'別紙１-１　シフト記号表（従来型・ユニット型共通）'!$C$6:$L$47,10,FALSE))</f>
        <v/>
      </c>
      <c r="AL198" s="144" t="str">
        <f>IF(AL197="","",VLOOKUP(AL197,'別紙１-１　シフト記号表（従来型・ユニット型共通）'!$C$6:$L$47,10,FALSE))</f>
        <v/>
      </c>
      <c r="AM198" s="144" t="str">
        <f>IF(AM197="","",VLOOKUP(AM197,'別紙１-１　シフト記号表（従来型・ユニット型共通）'!$C$6:$L$47,10,FALSE))</f>
        <v/>
      </c>
      <c r="AN198" s="144" t="str">
        <f>IF(AN197="","",VLOOKUP(AN197,'別紙１-１　シフト記号表（従来型・ユニット型共通）'!$C$6:$L$47,10,FALSE))</f>
        <v/>
      </c>
      <c r="AO198" s="144" t="str">
        <f>IF(AO197="","",VLOOKUP(AO197,'別紙１-１　シフト記号表（従来型・ユニット型共通）'!$C$6:$L$47,10,FALSE))</f>
        <v/>
      </c>
      <c r="AP198" s="144" t="str">
        <f>IF(AP197="","",VLOOKUP(AP197,'別紙１-１　シフト記号表（従来型・ユニット型共通）'!$C$6:$L$47,10,FALSE))</f>
        <v/>
      </c>
      <c r="AQ198" s="145" t="str">
        <f>IF(AQ197="","",VLOOKUP(AQ197,'別紙１-１　シフト記号表（従来型・ユニット型共通）'!$C$6:$L$47,10,FALSE))</f>
        <v/>
      </c>
      <c r="AR198" s="143" t="str">
        <f>IF(AR197="","",VLOOKUP(AR197,'別紙１-１　シフト記号表（従来型・ユニット型共通）'!$C$6:$L$47,10,FALSE))</f>
        <v/>
      </c>
      <c r="AS198" s="144" t="str">
        <f>IF(AS197="","",VLOOKUP(AS197,'別紙１-１　シフト記号表（従来型・ユニット型共通）'!$C$6:$L$47,10,FALSE))</f>
        <v/>
      </c>
      <c r="AT198" s="144" t="str">
        <f>IF(AT197="","",VLOOKUP(AT197,'別紙１-１　シフト記号表（従来型・ユニット型共通）'!$C$6:$L$47,10,FALSE))</f>
        <v/>
      </c>
      <c r="AU198" s="144" t="str">
        <f>IF(AU197="","",VLOOKUP(AU197,'別紙１-１　シフト記号表（従来型・ユニット型共通）'!$C$6:$L$47,10,FALSE))</f>
        <v/>
      </c>
      <c r="AV198" s="144" t="str">
        <f>IF(AV197="","",VLOOKUP(AV197,'別紙１-１　シフト記号表（従来型・ユニット型共通）'!$C$6:$L$47,10,FALSE))</f>
        <v/>
      </c>
      <c r="AW198" s="144" t="str">
        <f>IF(AW197="","",VLOOKUP(AW197,'別紙１-１　シフト記号表（従来型・ユニット型共通）'!$C$6:$L$47,10,FALSE))</f>
        <v/>
      </c>
      <c r="AX198" s="145" t="str">
        <f>IF(AX197="","",VLOOKUP(AX197,'別紙１-１　シフト記号表（従来型・ユニット型共通）'!$C$6:$L$47,10,FALSE))</f>
        <v/>
      </c>
      <c r="AY198" s="143" t="str">
        <f>IF(AY197="","",VLOOKUP(AY197,'別紙１-１　シフト記号表（従来型・ユニット型共通）'!$C$6:$L$47,10,FALSE))</f>
        <v/>
      </c>
      <c r="AZ198" s="144" t="str">
        <f>IF(AZ197="","",VLOOKUP(AZ197,'別紙１-１　シフト記号表（従来型・ユニット型共通）'!$C$6:$L$47,10,FALSE))</f>
        <v/>
      </c>
      <c r="BA198" s="144" t="str">
        <f>IF(BA197="","",VLOOKUP(BA197,'別紙１-１　シフト記号表（従来型・ユニット型共通）'!$C$6:$L$47,10,FALSE))</f>
        <v/>
      </c>
      <c r="BB198" s="367">
        <f>IF($BE$3="４週",SUM(W198:AX198),IF($BE$3="暦月",SUM(W198:BA198),""))</f>
        <v>0</v>
      </c>
      <c r="BC198" s="368"/>
      <c r="BD198" s="369">
        <f>IF($BE$3="４週",BB198/4,IF($BE$3="暦月",(BB198/($BE$8/7)),""))</f>
        <v>0</v>
      </c>
      <c r="BE198" s="368"/>
      <c r="BF198" s="364"/>
      <c r="BG198" s="365"/>
      <c r="BH198" s="365"/>
      <c r="BI198" s="365"/>
      <c r="BJ198" s="366"/>
    </row>
    <row r="199" spans="2:62" ht="20.25" customHeight="1" x14ac:dyDescent="0.2">
      <c r="B199" s="317">
        <f>B197+1</f>
        <v>92</v>
      </c>
      <c r="C199" s="319"/>
      <c r="D199" s="320"/>
      <c r="E199" s="138"/>
      <c r="F199" s="139"/>
      <c r="G199" s="138"/>
      <c r="H199" s="139"/>
      <c r="I199" s="323"/>
      <c r="J199" s="324"/>
      <c r="K199" s="327"/>
      <c r="L199" s="328"/>
      <c r="M199" s="328"/>
      <c r="N199" s="320"/>
      <c r="O199" s="331"/>
      <c r="P199" s="332"/>
      <c r="Q199" s="332"/>
      <c r="R199" s="332"/>
      <c r="S199" s="333"/>
      <c r="T199" s="158" t="s">
        <v>150</v>
      </c>
      <c r="V199" s="159"/>
      <c r="W199" s="151"/>
      <c r="X199" s="152"/>
      <c r="Y199" s="152"/>
      <c r="Z199" s="152"/>
      <c r="AA199" s="152"/>
      <c r="AB199" s="152"/>
      <c r="AC199" s="153"/>
      <c r="AD199" s="151"/>
      <c r="AE199" s="152"/>
      <c r="AF199" s="152"/>
      <c r="AG199" s="152"/>
      <c r="AH199" s="152"/>
      <c r="AI199" s="152"/>
      <c r="AJ199" s="153"/>
      <c r="AK199" s="151"/>
      <c r="AL199" s="152"/>
      <c r="AM199" s="152"/>
      <c r="AN199" s="152"/>
      <c r="AO199" s="152"/>
      <c r="AP199" s="152"/>
      <c r="AQ199" s="153"/>
      <c r="AR199" s="151"/>
      <c r="AS199" s="152"/>
      <c r="AT199" s="152"/>
      <c r="AU199" s="152"/>
      <c r="AV199" s="152"/>
      <c r="AW199" s="152"/>
      <c r="AX199" s="153"/>
      <c r="AY199" s="151"/>
      <c r="AZ199" s="152"/>
      <c r="BA199" s="154"/>
      <c r="BB199" s="334"/>
      <c r="BC199" s="335"/>
      <c r="BD199" s="347"/>
      <c r="BE199" s="348"/>
      <c r="BF199" s="349"/>
      <c r="BG199" s="350"/>
      <c r="BH199" s="350"/>
      <c r="BI199" s="350"/>
      <c r="BJ199" s="351"/>
    </row>
    <row r="200" spans="2:62" ht="20.25" customHeight="1" x14ac:dyDescent="0.2">
      <c r="B200" s="318"/>
      <c r="C200" s="358"/>
      <c r="D200" s="359"/>
      <c r="E200" s="160"/>
      <c r="F200" s="161">
        <f>C199</f>
        <v>0</v>
      </c>
      <c r="G200" s="160"/>
      <c r="H200" s="161">
        <f>I199</f>
        <v>0</v>
      </c>
      <c r="I200" s="360"/>
      <c r="J200" s="361"/>
      <c r="K200" s="362"/>
      <c r="L200" s="363"/>
      <c r="M200" s="363"/>
      <c r="N200" s="359"/>
      <c r="O200" s="331"/>
      <c r="P200" s="332"/>
      <c r="Q200" s="332"/>
      <c r="R200" s="332"/>
      <c r="S200" s="333"/>
      <c r="T200" s="155" t="s">
        <v>153</v>
      </c>
      <c r="U200" s="156"/>
      <c r="V200" s="157"/>
      <c r="W200" s="143" t="str">
        <f>IF(W199="","",VLOOKUP(W199,'別紙１-１　シフト記号表（従来型・ユニット型共通）'!$C$6:$L$47,10,FALSE))</f>
        <v/>
      </c>
      <c r="X200" s="144" t="str">
        <f>IF(X199="","",VLOOKUP(X199,'別紙１-１　シフト記号表（従来型・ユニット型共通）'!$C$6:$L$47,10,FALSE))</f>
        <v/>
      </c>
      <c r="Y200" s="144" t="str">
        <f>IF(Y199="","",VLOOKUP(Y199,'別紙１-１　シフト記号表（従来型・ユニット型共通）'!$C$6:$L$47,10,FALSE))</f>
        <v/>
      </c>
      <c r="Z200" s="144" t="str">
        <f>IF(Z199="","",VLOOKUP(Z199,'別紙１-１　シフト記号表（従来型・ユニット型共通）'!$C$6:$L$47,10,FALSE))</f>
        <v/>
      </c>
      <c r="AA200" s="144" t="str">
        <f>IF(AA199="","",VLOOKUP(AA199,'別紙１-１　シフト記号表（従来型・ユニット型共通）'!$C$6:$L$47,10,FALSE))</f>
        <v/>
      </c>
      <c r="AB200" s="144" t="str">
        <f>IF(AB199="","",VLOOKUP(AB199,'別紙１-１　シフト記号表（従来型・ユニット型共通）'!$C$6:$L$47,10,FALSE))</f>
        <v/>
      </c>
      <c r="AC200" s="145" t="str">
        <f>IF(AC199="","",VLOOKUP(AC199,'別紙１-１　シフト記号表（従来型・ユニット型共通）'!$C$6:$L$47,10,FALSE))</f>
        <v/>
      </c>
      <c r="AD200" s="143" t="str">
        <f>IF(AD199="","",VLOOKUP(AD199,'別紙１-１　シフト記号表（従来型・ユニット型共通）'!$C$6:$L$47,10,FALSE))</f>
        <v/>
      </c>
      <c r="AE200" s="144" t="str">
        <f>IF(AE199="","",VLOOKUP(AE199,'別紙１-１　シフト記号表（従来型・ユニット型共通）'!$C$6:$L$47,10,FALSE))</f>
        <v/>
      </c>
      <c r="AF200" s="144" t="str">
        <f>IF(AF199="","",VLOOKUP(AF199,'別紙１-１　シフト記号表（従来型・ユニット型共通）'!$C$6:$L$47,10,FALSE))</f>
        <v/>
      </c>
      <c r="AG200" s="144" t="str">
        <f>IF(AG199="","",VLOOKUP(AG199,'別紙１-１　シフト記号表（従来型・ユニット型共通）'!$C$6:$L$47,10,FALSE))</f>
        <v/>
      </c>
      <c r="AH200" s="144" t="str">
        <f>IF(AH199="","",VLOOKUP(AH199,'別紙１-１　シフト記号表（従来型・ユニット型共通）'!$C$6:$L$47,10,FALSE))</f>
        <v/>
      </c>
      <c r="AI200" s="144" t="str">
        <f>IF(AI199="","",VLOOKUP(AI199,'別紙１-１　シフト記号表（従来型・ユニット型共通）'!$C$6:$L$47,10,FALSE))</f>
        <v/>
      </c>
      <c r="AJ200" s="145" t="str">
        <f>IF(AJ199="","",VLOOKUP(AJ199,'別紙１-１　シフト記号表（従来型・ユニット型共通）'!$C$6:$L$47,10,FALSE))</f>
        <v/>
      </c>
      <c r="AK200" s="143" t="str">
        <f>IF(AK199="","",VLOOKUP(AK199,'別紙１-１　シフト記号表（従来型・ユニット型共通）'!$C$6:$L$47,10,FALSE))</f>
        <v/>
      </c>
      <c r="AL200" s="144" t="str">
        <f>IF(AL199="","",VLOOKUP(AL199,'別紙１-１　シフト記号表（従来型・ユニット型共通）'!$C$6:$L$47,10,FALSE))</f>
        <v/>
      </c>
      <c r="AM200" s="144" t="str">
        <f>IF(AM199="","",VLOOKUP(AM199,'別紙１-１　シフト記号表（従来型・ユニット型共通）'!$C$6:$L$47,10,FALSE))</f>
        <v/>
      </c>
      <c r="AN200" s="144" t="str">
        <f>IF(AN199="","",VLOOKUP(AN199,'別紙１-１　シフト記号表（従来型・ユニット型共通）'!$C$6:$L$47,10,FALSE))</f>
        <v/>
      </c>
      <c r="AO200" s="144" t="str">
        <f>IF(AO199="","",VLOOKUP(AO199,'別紙１-１　シフト記号表（従来型・ユニット型共通）'!$C$6:$L$47,10,FALSE))</f>
        <v/>
      </c>
      <c r="AP200" s="144" t="str">
        <f>IF(AP199="","",VLOOKUP(AP199,'別紙１-１　シフト記号表（従来型・ユニット型共通）'!$C$6:$L$47,10,FALSE))</f>
        <v/>
      </c>
      <c r="AQ200" s="145" t="str">
        <f>IF(AQ199="","",VLOOKUP(AQ199,'別紙１-１　シフト記号表（従来型・ユニット型共通）'!$C$6:$L$47,10,FALSE))</f>
        <v/>
      </c>
      <c r="AR200" s="143" t="str">
        <f>IF(AR199="","",VLOOKUP(AR199,'別紙１-１　シフト記号表（従来型・ユニット型共通）'!$C$6:$L$47,10,FALSE))</f>
        <v/>
      </c>
      <c r="AS200" s="144" t="str">
        <f>IF(AS199="","",VLOOKUP(AS199,'別紙１-１　シフト記号表（従来型・ユニット型共通）'!$C$6:$L$47,10,FALSE))</f>
        <v/>
      </c>
      <c r="AT200" s="144" t="str">
        <f>IF(AT199="","",VLOOKUP(AT199,'別紙１-１　シフト記号表（従来型・ユニット型共通）'!$C$6:$L$47,10,FALSE))</f>
        <v/>
      </c>
      <c r="AU200" s="144" t="str">
        <f>IF(AU199="","",VLOOKUP(AU199,'別紙１-１　シフト記号表（従来型・ユニット型共通）'!$C$6:$L$47,10,FALSE))</f>
        <v/>
      </c>
      <c r="AV200" s="144" t="str">
        <f>IF(AV199="","",VLOOKUP(AV199,'別紙１-１　シフト記号表（従来型・ユニット型共通）'!$C$6:$L$47,10,FALSE))</f>
        <v/>
      </c>
      <c r="AW200" s="144" t="str">
        <f>IF(AW199="","",VLOOKUP(AW199,'別紙１-１　シフト記号表（従来型・ユニット型共通）'!$C$6:$L$47,10,FALSE))</f>
        <v/>
      </c>
      <c r="AX200" s="145" t="str">
        <f>IF(AX199="","",VLOOKUP(AX199,'別紙１-１　シフト記号表（従来型・ユニット型共通）'!$C$6:$L$47,10,FALSE))</f>
        <v/>
      </c>
      <c r="AY200" s="143" t="str">
        <f>IF(AY199="","",VLOOKUP(AY199,'別紙１-１　シフト記号表（従来型・ユニット型共通）'!$C$6:$L$47,10,FALSE))</f>
        <v/>
      </c>
      <c r="AZ200" s="144" t="str">
        <f>IF(AZ199="","",VLOOKUP(AZ199,'別紙１-１　シフト記号表（従来型・ユニット型共通）'!$C$6:$L$47,10,FALSE))</f>
        <v/>
      </c>
      <c r="BA200" s="144" t="str">
        <f>IF(BA199="","",VLOOKUP(BA199,'別紙１-１　シフト記号表（従来型・ユニット型共通）'!$C$6:$L$47,10,FALSE))</f>
        <v/>
      </c>
      <c r="BB200" s="367">
        <f>IF($BE$3="４週",SUM(W200:AX200),IF($BE$3="暦月",SUM(W200:BA200),""))</f>
        <v>0</v>
      </c>
      <c r="BC200" s="368"/>
      <c r="BD200" s="369">
        <f>IF($BE$3="４週",BB200/4,IF($BE$3="暦月",(BB200/($BE$8/7)),""))</f>
        <v>0</v>
      </c>
      <c r="BE200" s="368"/>
      <c r="BF200" s="364"/>
      <c r="BG200" s="365"/>
      <c r="BH200" s="365"/>
      <c r="BI200" s="365"/>
      <c r="BJ200" s="366"/>
    </row>
    <row r="201" spans="2:62" ht="20.25" customHeight="1" x14ac:dyDescent="0.2">
      <c r="B201" s="317">
        <f>B199+1</f>
        <v>93</v>
      </c>
      <c r="C201" s="319"/>
      <c r="D201" s="320"/>
      <c r="E201" s="138"/>
      <c r="F201" s="139"/>
      <c r="G201" s="138"/>
      <c r="H201" s="139"/>
      <c r="I201" s="323"/>
      <c r="J201" s="324"/>
      <c r="K201" s="327"/>
      <c r="L201" s="328"/>
      <c r="M201" s="328"/>
      <c r="N201" s="320"/>
      <c r="O201" s="331"/>
      <c r="P201" s="332"/>
      <c r="Q201" s="332"/>
      <c r="R201" s="332"/>
      <c r="S201" s="333"/>
      <c r="T201" s="158" t="s">
        <v>150</v>
      </c>
      <c r="V201" s="159"/>
      <c r="W201" s="151"/>
      <c r="X201" s="152"/>
      <c r="Y201" s="152"/>
      <c r="Z201" s="152"/>
      <c r="AA201" s="152"/>
      <c r="AB201" s="152"/>
      <c r="AC201" s="153"/>
      <c r="AD201" s="151"/>
      <c r="AE201" s="152"/>
      <c r="AF201" s="152"/>
      <c r="AG201" s="152"/>
      <c r="AH201" s="152"/>
      <c r="AI201" s="152"/>
      <c r="AJ201" s="153"/>
      <c r="AK201" s="151"/>
      <c r="AL201" s="152"/>
      <c r="AM201" s="152"/>
      <c r="AN201" s="152"/>
      <c r="AO201" s="152"/>
      <c r="AP201" s="152"/>
      <c r="AQ201" s="153"/>
      <c r="AR201" s="151"/>
      <c r="AS201" s="152"/>
      <c r="AT201" s="152"/>
      <c r="AU201" s="152"/>
      <c r="AV201" s="152"/>
      <c r="AW201" s="152"/>
      <c r="AX201" s="153"/>
      <c r="AY201" s="151"/>
      <c r="AZ201" s="152"/>
      <c r="BA201" s="154"/>
      <c r="BB201" s="334"/>
      <c r="BC201" s="335"/>
      <c r="BD201" s="347"/>
      <c r="BE201" s="348"/>
      <c r="BF201" s="349"/>
      <c r="BG201" s="350"/>
      <c r="BH201" s="350"/>
      <c r="BI201" s="350"/>
      <c r="BJ201" s="351"/>
    </row>
    <row r="202" spans="2:62" ht="20.25" customHeight="1" x14ac:dyDescent="0.2">
      <c r="B202" s="318"/>
      <c r="C202" s="358"/>
      <c r="D202" s="359"/>
      <c r="E202" s="160"/>
      <c r="F202" s="161">
        <f>C201</f>
        <v>0</v>
      </c>
      <c r="G202" s="160"/>
      <c r="H202" s="161">
        <f>I201</f>
        <v>0</v>
      </c>
      <c r="I202" s="360"/>
      <c r="J202" s="361"/>
      <c r="K202" s="362"/>
      <c r="L202" s="363"/>
      <c r="M202" s="363"/>
      <c r="N202" s="359"/>
      <c r="O202" s="331"/>
      <c r="P202" s="332"/>
      <c r="Q202" s="332"/>
      <c r="R202" s="332"/>
      <c r="S202" s="333"/>
      <c r="T202" s="155" t="s">
        <v>153</v>
      </c>
      <c r="U202" s="156"/>
      <c r="V202" s="157"/>
      <c r="W202" s="143" t="str">
        <f>IF(W201="","",VLOOKUP(W201,'別紙１-１　シフト記号表（従来型・ユニット型共通）'!$C$6:$L$47,10,FALSE))</f>
        <v/>
      </c>
      <c r="X202" s="144" t="str">
        <f>IF(X201="","",VLOOKUP(X201,'別紙１-１　シフト記号表（従来型・ユニット型共通）'!$C$6:$L$47,10,FALSE))</f>
        <v/>
      </c>
      <c r="Y202" s="144" t="str">
        <f>IF(Y201="","",VLOOKUP(Y201,'別紙１-１　シフト記号表（従来型・ユニット型共通）'!$C$6:$L$47,10,FALSE))</f>
        <v/>
      </c>
      <c r="Z202" s="144" t="str">
        <f>IF(Z201="","",VLOOKUP(Z201,'別紙１-１　シフト記号表（従来型・ユニット型共通）'!$C$6:$L$47,10,FALSE))</f>
        <v/>
      </c>
      <c r="AA202" s="144" t="str">
        <f>IF(AA201="","",VLOOKUP(AA201,'別紙１-１　シフト記号表（従来型・ユニット型共通）'!$C$6:$L$47,10,FALSE))</f>
        <v/>
      </c>
      <c r="AB202" s="144" t="str">
        <f>IF(AB201="","",VLOOKUP(AB201,'別紙１-１　シフト記号表（従来型・ユニット型共通）'!$C$6:$L$47,10,FALSE))</f>
        <v/>
      </c>
      <c r="AC202" s="145" t="str">
        <f>IF(AC201="","",VLOOKUP(AC201,'別紙１-１　シフト記号表（従来型・ユニット型共通）'!$C$6:$L$47,10,FALSE))</f>
        <v/>
      </c>
      <c r="AD202" s="143" t="str">
        <f>IF(AD201="","",VLOOKUP(AD201,'別紙１-１　シフト記号表（従来型・ユニット型共通）'!$C$6:$L$47,10,FALSE))</f>
        <v/>
      </c>
      <c r="AE202" s="144" t="str">
        <f>IF(AE201="","",VLOOKUP(AE201,'別紙１-１　シフト記号表（従来型・ユニット型共通）'!$C$6:$L$47,10,FALSE))</f>
        <v/>
      </c>
      <c r="AF202" s="144" t="str">
        <f>IF(AF201="","",VLOOKUP(AF201,'別紙１-１　シフト記号表（従来型・ユニット型共通）'!$C$6:$L$47,10,FALSE))</f>
        <v/>
      </c>
      <c r="AG202" s="144" t="str">
        <f>IF(AG201="","",VLOOKUP(AG201,'別紙１-１　シフト記号表（従来型・ユニット型共通）'!$C$6:$L$47,10,FALSE))</f>
        <v/>
      </c>
      <c r="AH202" s="144" t="str">
        <f>IF(AH201="","",VLOOKUP(AH201,'別紙１-１　シフト記号表（従来型・ユニット型共通）'!$C$6:$L$47,10,FALSE))</f>
        <v/>
      </c>
      <c r="AI202" s="144" t="str">
        <f>IF(AI201="","",VLOOKUP(AI201,'別紙１-１　シフト記号表（従来型・ユニット型共通）'!$C$6:$L$47,10,FALSE))</f>
        <v/>
      </c>
      <c r="AJ202" s="145" t="str">
        <f>IF(AJ201="","",VLOOKUP(AJ201,'別紙１-１　シフト記号表（従来型・ユニット型共通）'!$C$6:$L$47,10,FALSE))</f>
        <v/>
      </c>
      <c r="AK202" s="143" t="str">
        <f>IF(AK201="","",VLOOKUP(AK201,'別紙１-１　シフト記号表（従来型・ユニット型共通）'!$C$6:$L$47,10,FALSE))</f>
        <v/>
      </c>
      <c r="AL202" s="144" t="str">
        <f>IF(AL201="","",VLOOKUP(AL201,'別紙１-１　シフト記号表（従来型・ユニット型共通）'!$C$6:$L$47,10,FALSE))</f>
        <v/>
      </c>
      <c r="AM202" s="144" t="str">
        <f>IF(AM201="","",VLOOKUP(AM201,'別紙１-１　シフト記号表（従来型・ユニット型共通）'!$C$6:$L$47,10,FALSE))</f>
        <v/>
      </c>
      <c r="AN202" s="144" t="str">
        <f>IF(AN201="","",VLOOKUP(AN201,'別紙１-１　シフト記号表（従来型・ユニット型共通）'!$C$6:$L$47,10,FALSE))</f>
        <v/>
      </c>
      <c r="AO202" s="144" t="str">
        <f>IF(AO201="","",VLOOKUP(AO201,'別紙１-１　シフト記号表（従来型・ユニット型共通）'!$C$6:$L$47,10,FALSE))</f>
        <v/>
      </c>
      <c r="AP202" s="144" t="str">
        <f>IF(AP201="","",VLOOKUP(AP201,'別紙１-１　シフト記号表（従来型・ユニット型共通）'!$C$6:$L$47,10,FALSE))</f>
        <v/>
      </c>
      <c r="AQ202" s="145" t="str">
        <f>IF(AQ201="","",VLOOKUP(AQ201,'別紙１-１　シフト記号表（従来型・ユニット型共通）'!$C$6:$L$47,10,FALSE))</f>
        <v/>
      </c>
      <c r="AR202" s="143" t="str">
        <f>IF(AR201="","",VLOOKUP(AR201,'別紙１-１　シフト記号表（従来型・ユニット型共通）'!$C$6:$L$47,10,FALSE))</f>
        <v/>
      </c>
      <c r="AS202" s="144" t="str">
        <f>IF(AS201="","",VLOOKUP(AS201,'別紙１-１　シフト記号表（従来型・ユニット型共通）'!$C$6:$L$47,10,FALSE))</f>
        <v/>
      </c>
      <c r="AT202" s="144" t="str">
        <f>IF(AT201="","",VLOOKUP(AT201,'別紙１-１　シフト記号表（従来型・ユニット型共通）'!$C$6:$L$47,10,FALSE))</f>
        <v/>
      </c>
      <c r="AU202" s="144" t="str">
        <f>IF(AU201="","",VLOOKUP(AU201,'別紙１-１　シフト記号表（従来型・ユニット型共通）'!$C$6:$L$47,10,FALSE))</f>
        <v/>
      </c>
      <c r="AV202" s="144" t="str">
        <f>IF(AV201="","",VLOOKUP(AV201,'別紙１-１　シフト記号表（従来型・ユニット型共通）'!$C$6:$L$47,10,FALSE))</f>
        <v/>
      </c>
      <c r="AW202" s="144" t="str">
        <f>IF(AW201="","",VLOOKUP(AW201,'別紙１-１　シフト記号表（従来型・ユニット型共通）'!$C$6:$L$47,10,FALSE))</f>
        <v/>
      </c>
      <c r="AX202" s="145" t="str">
        <f>IF(AX201="","",VLOOKUP(AX201,'別紙１-１　シフト記号表（従来型・ユニット型共通）'!$C$6:$L$47,10,FALSE))</f>
        <v/>
      </c>
      <c r="AY202" s="143" t="str">
        <f>IF(AY201="","",VLOOKUP(AY201,'別紙１-１　シフト記号表（従来型・ユニット型共通）'!$C$6:$L$47,10,FALSE))</f>
        <v/>
      </c>
      <c r="AZ202" s="144" t="str">
        <f>IF(AZ201="","",VLOOKUP(AZ201,'別紙１-１　シフト記号表（従来型・ユニット型共通）'!$C$6:$L$47,10,FALSE))</f>
        <v/>
      </c>
      <c r="BA202" s="144" t="str">
        <f>IF(BA201="","",VLOOKUP(BA201,'別紙１-１　シフト記号表（従来型・ユニット型共通）'!$C$6:$L$47,10,FALSE))</f>
        <v/>
      </c>
      <c r="BB202" s="367">
        <f>IF($BE$3="４週",SUM(W202:AX202),IF($BE$3="暦月",SUM(W202:BA202),""))</f>
        <v>0</v>
      </c>
      <c r="BC202" s="368"/>
      <c r="BD202" s="369">
        <f>IF($BE$3="４週",BB202/4,IF($BE$3="暦月",(BB202/($BE$8/7)),""))</f>
        <v>0</v>
      </c>
      <c r="BE202" s="368"/>
      <c r="BF202" s="364"/>
      <c r="BG202" s="365"/>
      <c r="BH202" s="365"/>
      <c r="BI202" s="365"/>
      <c r="BJ202" s="366"/>
    </row>
    <row r="203" spans="2:62" ht="20.25" customHeight="1" x14ac:dyDescent="0.2">
      <c r="B203" s="317">
        <f>B201+1</f>
        <v>94</v>
      </c>
      <c r="C203" s="319"/>
      <c r="D203" s="320"/>
      <c r="E203" s="138"/>
      <c r="F203" s="139"/>
      <c r="G203" s="138"/>
      <c r="H203" s="139"/>
      <c r="I203" s="323"/>
      <c r="J203" s="324"/>
      <c r="K203" s="327"/>
      <c r="L203" s="328"/>
      <c r="M203" s="328"/>
      <c r="N203" s="320"/>
      <c r="O203" s="331"/>
      <c r="P203" s="332"/>
      <c r="Q203" s="332"/>
      <c r="R203" s="332"/>
      <c r="S203" s="333"/>
      <c r="T203" s="158" t="s">
        <v>150</v>
      </c>
      <c r="V203" s="159"/>
      <c r="W203" s="151"/>
      <c r="X203" s="152"/>
      <c r="Y203" s="152"/>
      <c r="Z203" s="152"/>
      <c r="AA203" s="152"/>
      <c r="AB203" s="152"/>
      <c r="AC203" s="153"/>
      <c r="AD203" s="151"/>
      <c r="AE203" s="152"/>
      <c r="AF203" s="152"/>
      <c r="AG203" s="152"/>
      <c r="AH203" s="152"/>
      <c r="AI203" s="152"/>
      <c r="AJ203" s="153"/>
      <c r="AK203" s="151"/>
      <c r="AL203" s="152"/>
      <c r="AM203" s="152"/>
      <c r="AN203" s="152"/>
      <c r="AO203" s="152"/>
      <c r="AP203" s="152"/>
      <c r="AQ203" s="153"/>
      <c r="AR203" s="151"/>
      <c r="AS203" s="152"/>
      <c r="AT203" s="152"/>
      <c r="AU203" s="152"/>
      <c r="AV203" s="152"/>
      <c r="AW203" s="152"/>
      <c r="AX203" s="153"/>
      <c r="AY203" s="151"/>
      <c r="AZ203" s="152"/>
      <c r="BA203" s="154"/>
      <c r="BB203" s="334"/>
      <c r="BC203" s="335"/>
      <c r="BD203" s="347"/>
      <c r="BE203" s="348"/>
      <c r="BF203" s="349"/>
      <c r="BG203" s="350"/>
      <c r="BH203" s="350"/>
      <c r="BI203" s="350"/>
      <c r="BJ203" s="351"/>
    </row>
    <row r="204" spans="2:62" ht="20.25" customHeight="1" x14ac:dyDescent="0.2">
      <c r="B204" s="318"/>
      <c r="C204" s="358"/>
      <c r="D204" s="359"/>
      <c r="E204" s="160"/>
      <c r="F204" s="161">
        <f>C203</f>
        <v>0</v>
      </c>
      <c r="G204" s="160"/>
      <c r="H204" s="161">
        <f>I203</f>
        <v>0</v>
      </c>
      <c r="I204" s="360"/>
      <c r="J204" s="361"/>
      <c r="K204" s="362"/>
      <c r="L204" s="363"/>
      <c r="M204" s="363"/>
      <c r="N204" s="359"/>
      <c r="O204" s="331"/>
      <c r="P204" s="332"/>
      <c r="Q204" s="332"/>
      <c r="R204" s="332"/>
      <c r="S204" s="333"/>
      <c r="T204" s="155" t="s">
        <v>153</v>
      </c>
      <c r="U204" s="156"/>
      <c r="V204" s="157"/>
      <c r="W204" s="143" t="str">
        <f>IF(W203="","",VLOOKUP(W203,'別紙１-１　シフト記号表（従来型・ユニット型共通）'!$C$6:$L$47,10,FALSE))</f>
        <v/>
      </c>
      <c r="X204" s="144" t="str">
        <f>IF(X203="","",VLOOKUP(X203,'別紙１-１　シフト記号表（従来型・ユニット型共通）'!$C$6:$L$47,10,FALSE))</f>
        <v/>
      </c>
      <c r="Y204" s="144" t="str">
        <f>IF(Y203="","",VLOOKUP(Y203,'別紙１-１　シフト記号表（従来型・ユニット型共通）'!$C$6:$L$47,10,FALSE))</f>
        <v/>
      </c>
      <c r="Z204" s="144" t="str">
        <f>IF(Z203="","",VLOOKUP(Z203,'別紙１-１　シフト記号表（従来型・ユニット型共通）'!$C$6:$L$47,10,FALSE))</f>
        <v/>
      </c>
      <c r="AA204" s="144" t="str">
        <f>IF(AA203="","",VLOOKUP(AA203,'別紙１-１　シフト記号表（従来型・ユニット型共通）'!$C$6:$L$47,10,FALSE))</f>
        <v/>
      </c>
      <c r="AB204" s="144" t="str">
        <f>IF(AB203="","",VLOOKUP(AB203,'別紙１-１　シフト記号表（従来型・ユニット型共通）'!$C$6:$L$47,10,FALSE))</f>
        <v/>
      </c>
      <c r="AC204" s="145" t="str">
        <f>IF(AC203="","",VLOOKUP(AC203,'別紙１-１　シフト記号表（従来型・ユニット型共通）'!$C$6:$L$47,10,FALSE))</f>
        <v/>
      </c>
      <c r="AD204" s="143" t="str">
        <f>IF(AD203="","",VLOOKUP(AD203,'別紙１-１　シフト記号表（従来型・ユニット型共通）'!$C$6:$L$47,10,FALSE))</f>
        <v/>
      </c>
      <c r="AE204" s="144" t="str">
        <f>IF(AE203="","",VLOOKUP(AE203,'別紙１-１　シフト記号表（従来型・ユニット型共通）'!$C$6:$L$47,10,FALSE))</f>
        <v/>
      </c>
      <c r="AF204" s="144" t="str">
        <f>IF(AF203="","",VLOOKUP(AF203,'別紙１-１　シフト記号表（従来型・ユニット型共通）'!$C$6:$L$47,10,FALSE))</f>
        <v/>
      </c>
      <c r="AG204" s="144" t="str">
        <f>IF(AG203="","",VLOOKUP(AG203,'別紙１-１　シフト記号表（従来型・ユニット型共通）'!$C$6:$L$47,10,FALSE))</f>
        <v/>
      </c>
      <c r="AH204" s="144" t="str">
        <f>IF(AH203="","",VLOOKUP(AH203,'別紙１-１　シフト記号表（従来型・ユニット型共通）'!$C$6:$L$47,10,FALSE))</f>
        <v/>
      </c>
      <c r="AI204" s="144" t="str">
        <f>IF(AI203="","",VLOOKUP(AI203,'別紙１-１　シフト記号表（従来型・ユニット型共通）'!$C$6:$L$47,10,FALSE))</f>
        <v/>
      </c>
      <c r="AJ204" s="145" t="str">
        <f>IF(AJ203="","",VLOOKUP(AJ203,'別紙１-１　シフト記号表（従来型・ユニット型共通）'!$C$6:$L$47,10,FALSE))</f>
        <v/>
      </c>
      <c r="AK204" s="143" t="str">
        <f>IF(AK203="","",VLOOKUP(AK203,'別紙１-１　シフト記号表（従来型・ユニット型共通）'!$C$6:$L$47,10,FALSE))</f>
        <v/>
      </c>
      <c r="AL204" s="144" t="str">
        <f>IF(AL203="","",VLOOKUP(AL203,'別紙１-１　シフト記号表（従来型・ユニット型共通）'!$C$6:$L$47,10,FALSE))</f>
        <v/>
      </c>
      <c r="AM204" s="144" t="str">
        <f>IF(AM203="","",VLOOKUP(AM203,'別紙１-１　シフト記号表（従来型・ユニット型共通）'!$C$6:$L$47,10,FALSE))</f>
        <v/>
      </c>
      <c r="AN204" s="144" t="str">
        <f>IF(AN203="","",VLOOKUP(AN203,'別紙１-１　シフト記号表（従来型・ユニット型共通）'!$C$6:$L$47,10,FALSE))</f>
        <v/>
      </c>
      <c r="AO204" s="144" t="str">
        <f>IF(AO203="","",VLOOKUP(AO203,'別紙１-１　シフト記号表（従来型・ユニット型共通）'!$C$6:$L$47,10,FALSE))</f>
        <v/>
      </c>
      <c r="AP204" s="144" t="str">
        <f>IF(AP203="","",VLOOKUP(AP203,'別紙１-１　シフト記号表（従来型・ユニット型共通）'!$C$6:$L$47,10,FALSE))</f>
        <v/>
      </c>
      <c r="AQ204" s="145" t="str">
        <f>IF(AQ203="","",VLOOKUP(AQ203,'別紙１-１　シフト記号表（従来型・ユニット型共通）'!$C$6:$L$47,10,FALSE))</f>
        <v/>
      </c>
      <c r="AR204" s="143" t="str">
        <f>IF(AR203="","",VLOOKUP(AR203,'別紙１-１　シフト記号表（従来型・ユニット型共通）'!$C$6:$L$47,10,FALSE))</f>
        <v/>
      </c>
      <c r="AS204" s="144" t="str">
        <f>IF(AS203="","",VLOOKUP(AS203,'別紙１-１　シフト記号表（従来型・ユニット型共通）'!$C$6:$L$47,10,FALSE))</f>
        <v/>
      </c>
      <c r="AT204" s="144" t="str">
        <f>IF(AT203="","",VLOOKUP(AT203,'別紙１-１　シフト記号表（従来型・ユニット型共通）'!$C$6:$L$47,10,FALSE))</f>
        <v/>
      </c>
      <c r="AU204" s="144" t="str">
        <f>IF(AU203="","",VLOOKUP(AU203,'別紙１-１　シフト記号表（従来型・ユニット型共通）'!$C$6:$L$47,10,FALSE))</f>
        <v/>
      </c>
      <c r="AV204" s="144" t="str">
        <f>IF(AV203="","",VLOOKUP(AV203,'別紙１-１　シフト記号表（従来型・ユニット型共通）'!$C$6:$L$47,10,FALSE))</f>
        <v/>
      </c>
      <c r="AW204" s="144" t="str">
        <f>IF(AW203="","",VLOOKUP(AW203,'別紙１-１　シフト記号表（従来型・ユニット型共通）'!$C$6:$L$47,10,FALSE))</f>
        <v/>
      </c>
      <c r="AX204" s="145" t="str">
        <f>IF(AX203="","",VLOOKUP(AX203,'別紙１-１　シフト記号表（従来型・ユニット型共通）'!$C$6:$L$47,10,FALSE))</f>
        <v/>
      </c>
      <c r="AY204" s="143" t="str">
        <f>IF(AY203="","",VLOOKUP(AY203,'別紙１-１　シフト記号表（従来型・ユニット型共通）'!$C$6:$L$47,10,FALSE))</f>
        <v/>
      </c>
      <c r="AZ204" s="144" t="str">
        <f>IF(AZ203="","",VLOOKUP(AZ203,'別紙１-１　シフト記号表（従来型・ユニット型共通）'!$C$6:$L$47,10,FALSE))</f>
        <v/>
      </c>
      <c r="BA204" s="144" t="str">
        <f>IF(BA203="","",VLOOKUP(BA203,'別紙１-１　シフト記号表（従来型・ユニット型共通）'!$C$6:$L$47,10,FALSE))</f>
        <v/>
      </c>
      <c r="BB204" s="367">
        <f>IF($BE$3="４週",SUM(W204:AX204),IF($BE$3="暦月",SUM(W204:BA204),""))</f>
        <v>0</v>
      </c>
      <c r="BC204" s="368"/>
      <c r="BD204" s="369">
        <f>IF($BE$3="４週",BB204/4,IF($BE$3="暦月",(BB204/($BE$8/7)),""))</f>
        <v>0</v>
      </c>
      <c r="BE204" s="368"/>
      <c r="BF204" s="364"/>
      <c r="BG204" s="365"/>
      <c r="BH204" s="365"/>
      <c r="BI204" s="365"/>
      <c r="BJ204" s="366"/>
    </row>
    <row r="205" spans="2:62" ht="20.25" customHeight="1" x14ac:dyDescent="0.2">
      <c r="B205" s="317">
        <f>B203+1</f>
        <v>95</v>
      </c>
      <c r="C205" s="319"/>
      <c r="D205" s="320"/>
      <c r="E205" s="138"/>
      <c r="F205" s="139"/>
      <c r="G205" s="138"/>
      <c r="H205" s="139"/>
      <c r="I205" s="323"/>
      <c r="J205" s="324"/>
      <c r="K205" s="327"/>
      <c r="L205" s="328"/>
      <c r="M205" s="328"/>
      <c r="N205" s="320"/>
      <c r="O205" s="331"/>
      <c r="P205" s="332"/>
      <c r="Q205" s="332"/>
      <c r="R205" s="332"/>
      <c r="S205" s="333"/>
      <c r="T205" s="158" t="s">
        <v>150</v>
      </c>
      <c r="V205" s="159"/>
      <c r="W205" s="151"/>
      <c r="X205" s="152"/>
      <c r="Y205" s="152"/>
      <c r="Z205" s="152"/>
      <c r="AA205" s="152"/>
      <c r="AB205" s="152"/>
      <c r="AC205" s="153"/>
      <c r="AD205" s="151"/>
      <c r="AE205" s="152"/>
      <c r="AF205" s="152"/>
      <c r="AG205" s="152"/>
      <c r="AH205" s="152"/>
      <c r="AI205" s="152"/>
      <c r="AJ205" s="153"/>
      <c r="AK205" s="151"/>
      <c r="AL205" s="152"/>
      <c r="AM205" s="152"/>
      <c r="AN205" s="152"/>
      <c r="AO205" s="152"/>
      <c r="AP205" s="152"/>
      <c r="AQ205" s="153"/>
      <c r="AR205" s="151"/>
      <c r="AS205" s="152"/>
      <c r="AT205" s="152"/>
      <c r="AU205" s="152"/>
      <c r="AV205" s="152"/>
      <c r="AW205" s="152"/>
      <c r="AX205" s="153"/>
      <c r="AY205" s="151"/>
      <c r="AZ205" s="152"/>
      <c r="BA205" s="154"/>
      <c r="BB205" s="334"/>
      <c r="BC205" s="335"/>
      <c r="BD205" s="347"/>
      <c r="BE205" s="348"/>
      <c r="BF205" s="349"/>
      <c r="BG205" s="350"/>
      <c r="BH205" s="350"/>
      <c r="BI205" s="350"/>
      <c r="BJ205" s="351"/>
    </row>
    <row r="206" spans="2:62" ht="20.25" customHeight="1" x14ac:dyDescent="0.2">
      <c r="B206" s="318"/>
      <c r="C206" s="358"/>
      <c r="D206" s="359"/>
      <c r="E206" s="160"/>
      <c r="F206" s="161">
        <f>C205</f>
        <v>0</v>
      </c>
      <c r="G206" s="160"/>
      <c r="H206" s="161">
        <f>I205</f>
        <v>0</v>
      </c>
      <c r="I206" s="360"/>
      <c r="J206" s="361"/>
      <c r="K206" s="362"/>
      <c r="L206" s="363"/>
      <c r="M206" s="363"/>
      <c r="N206" s="359"/>
      <c r="O206" s="331"/>
      <c r="P206" s="332"/>
      <c r="Q206" s="332"/>
      <c r="R206" s="332"/>
      <c r="S206" s="333"/>
      <c r="T206" s="155" t="s">
        <v>153</v>
      </c>
      <c r="U206" s="156"/>
      <c r="V206" s="157"/>
      <c r="W206" s="143" t="str">
        <f>IF(W205="","",VLOOKUP(W205,'別紙１-１　シフト記号表（従来型・ユニット型共通）'!$C$6:$L$47,10,FALSE))</f>
        <v/>
      </c>
      <c r="X206" s="144" t="str">
        <f>IF(X205="","",VLOOKUP(X205,'別紙１-１　シフト記号表（従来型・ユニット型共通）'!$C$6:$L$47,10,FALSE))</f>
        <v/>
      </c>
      <c r="Y206" s="144" t="str">
        <f>IF(Y205="","",VLOOKUP(Y205,'別紙１-１　シフト記号表（従来型・ユニット型共通）'!$C$6:$L$47,10,FALSE))</f>
        <v/>
      </c>
      <c r="Z206" s="144" t="str">
        <f>IF(Z205="","",VLOOKUP(Z205,'別紙１-１　シフト記号表（従来型・ユニット型共通）'!$C$6:$L$47,10,FALSE))</f>
        <v/>
      </c>
      <c r="AA206" s="144" t="str">
        <f>IF(AA205="","",VLOOKUP(AA205,'別紙１-１　シフト記号表（従来型・ユニット型共通）'!$C$6:$L$47,10,FALSE))</f>
        <v/>
      </c>
      <c r="AB206" s="144" t="str">
        <f>IF(AB205="","",VLOOKUP(AB205,'別紙１-１　シフト記号表（従来型・ユニット型共通）'!$C$6:$L$47,10,FALSE))</f>
        <v/>
      </c>
      <c r="AC206" s="145" t="str">
        <f>IF(AC205="","",VLOOKUP(AC205,'別紙１-１　シフト記号表（従来型・ユニット型共通）'!$C$6:$L$47,10,FALSE))</f>
        <v/>
      </c>
      <c r="AD206" s="143" t="str">
        <f>IF(AD205="","",VLOOKUP(AD205,'別紙１-１　シフト記号表（従来型・ユニット型共通）'!$C$6:$L$47,10,FALSE))</f>
        <v/>
      </c>
      <c r="AE206" s="144" t="str">
        <f>IF(AE205="","",VLOOKUP(AE205,'別紙１-１　シフト記号表（従来型・ユニット型共通）'!$C$6:$L$47,10,FALSE))</f>
        <v/>
      </c>
      <c r="AF206" s="144" t="str">
        <f>IF(AF205="","",VLOOKUP(AF205,'別紙１-１　シフト記号表（従来型・ユニット型共通）'!$C$6:$L$47,10,FALSE))</f>
        <v/>
      </c>
      <c r="AG206" s="144" t="str">
        <f>IF(AG205="","",VLOOKUP(AG205,'別紙１-１　シフト記号表（従来型・ユニット型共通）'!$C$6:$L$47,10,FALSE))</f>
        <v/>
      </c>
      <c r="AH206" s="144" t="str">
        <f>IF(AH205="","",VLOOKUP(AH205,'別紙１-１　シフト記号表（従来型・ユニット型共通）'!$C$6:$L$47,10,FALSE))</f>
        <v/>
      </c>
      <c r="AI206" s="144" t="str">
        <f>IF(AI205="","",VLOOKUP(AI205,'別紙１-１　シフト記号表（従来型・ユニット型共通）'!$C$6:$L$47,10,FALSE))</f>
        <v/>
      </c>
      <c r="AJ206" s="145" t="str">
        <f>IF(AJ205="","",VLOOKUP(AJ205,'別紙１-１　シフト記号表（従来型・ユニット型共通）'!$C$6:$L$47,10,FALSE))</f>
        <v/>
      </c>
      <c r="AK206" s="143" t="str">
        <f>IF(AK205="","",VLOOKUP(AK205,'別紙１-１　シフト記号表（従来型・ユニット型共通）'!$C$6:$L$47,10,FALSE))</f>
        <v/>
      </c>
      <c r="AL206" s="144" t="str">
        <f>IF(AL205="","",VLOOKUP(AL205,'別紙１-１　シフト記号表（従来型・ユニット型共通）'!$C$6:$L$47,10,FALSE))</f>
        <v/>
      </c>
      <c r="AM206" s="144" t="str">
        <f>IF(AM205="","",VLOOKUP(AM205,'別紙１-１　シフト記号表（従来型・ユニット型共通）'!$C$6:$L$47,10,FALSE))</f>
        <v/>
      </c>
      <c r="AN206" s="144" t="str">
        <f>IF(AN205="","",VLOOKUP(AN205,'別紙１-１　シフト記号表（従来型・ユニット型共通）'!$C$6:$L$47,10,FALSE))</f>
        <v/>
      </c>
      <c r="AO206" s="144" t="str">
        <f>IF(AO205="","",VLOOKUP(AO205,'別紙１-１　シフト記号表（従来型・ユニット型共通）'!$C$6:$L$47,10,FALSE))</f>
        <v/>
      </c>
      <c r="AP206" s="144" t="str">
        <f>IF(AP205="","",VLOOKUP(AP205,'別紙１-１　シフト記号表（従来型・ユニット型共通）'!$C$6:$L$47,10,FALSE))</f>
        <v/>
      </c>
      <c r="AQ206" s="145" t="str">
        <f>IF(AQ205="","",VLOOKUP(AQ205,'別紙１-１　シフト記号表（従来型・ユニット型共通）'!$C$6:$L$47,10,FALSE))</f>
        <v/>
      </c>
      <c r="AR206" s="143" t="str">
        <f>IF(AR205="","",VLOOKUP(AR205,'別紙１-１　シフト記号表（従来型・ユニット型共通）'!$C$6:$L$47,10,FALSE))</f>
        <v/>
      </c>
      <c r="AS206" s="144" t="str">
        <f>IF(AS205="","",VLOOKUP(AS205,'別紙１-１　シフト記号表（従来型・ユニット型共通）'!$C$6:$L$47,10,FALSE))</f>
        <v/>
      </c>
      <c r="AT206" s="144" t="str">
        <f>IF(AT205="","",VLOOKUP(AT205,'別紙１-１　シフト記号表（従来型・ユニット型共通）'!$C$6:$L$47,10,FALSE))</f>
        <v/>
      </c>
      <c r="AU206" s="144" t="str">
        <f>IF(AU205="","",VLOOKUP(AU205,'別紙１-１　シフト記号表（従来型・ユニット型共通）'!$C$6:$L$47,10,FALSE))</f>
        <v/>
      </c>
      <c r="AV206" s="144" t="str">
        <f>IF(AV205="","",VLOOKUP(AV205,'別紙１-１　シフト記号表（従来型・ユニット型共通）'!$C$6:$L$47,10,FALSE))</f>
        <v/>
      </c>
      <c r="AW206" s="144" t="str">
        <f>IF(AW205="","",VLOOKUP(AW205,'別紙１-１　シフト記号表（従来型・ユニット型共通）'!$C$6:$L$47,10,FALSE))</f>
        <v/>
      </c>
      <c r="AX206" s="145" t="str">
        <f>IF(AX205="","",VLOOKUP(AX205,'別紙１-１　シフト記号表（従来型・ユニット型共通）'!$C$6:$L$47,10,FALSE))</f>
        <v/>
      </c>
      <c r="AY206" s="143" t="str">
        <f>IF(AY205="","",VLOOKUP(AY205,'別紙１-１　シフト記号表（従来型・ユニット型共通）'!$C$6:$L$47,10,FALSE))</f>
        <v/>
      </c>
      <c r="AZ206" s="144" t="str">
        <f>IF(AZ205="","",VLOOKUP(AZ205,'別紙１-１　シフト記号表（従来型・ユニット型共通）'!$C$6:$L$47,10,FALSE))</f>
        <v/>
      </c>
      <c r="BA206" s="144" t="str">
        <f>IF(BA205="","",VLOOKUP(BA205,'別紙１-１　シフト記号表（従来型・ユニット型共通）'!$C$6:$L$47,10,FALSE))</f>
        <v/>
      </c>
      <c r="BB206" s="367">
        <f>IF($BE$3="４週",SUM(W206:AX206),IF($BE$3="暦月",SUM(W206:BA206),""))</f>
        <v>0</v>
      </c>
      <c r="BC206" s="368"/>
      <c r="BD206" s="369">
        <f>IF($BE$3="４週",BB206/4,IF($BE$3="暦月",(BB206/($BE$8/7)),""))</f>
        <v>0</v>
      </c>
      <c r="BE206" s="368"/>
      <c r="BF206" s="364"/>
      <c r="BG206" s="365"/>
      <c r="BH206" s="365"/>
      <c r="BI206" s="365"/>
      <c r="BJ206" s="366"/>
    </row>
    <row r="207" spans="2:62" ht="20.25" customHeight="1" x14ac:dyDescent="0.2">
      <c r="B207" s="317">
        <f>B205+1</f>
        <v>96</v>
      </c>
      <c r="C207" s="319"/>
      <c r="D207" s="320"/>
      <c r="E207" s="138"/>
      <c r="F207" s="139"/>
      <c r="G207" s="138"/>
      <c r="H207" s="139"/>
      <c r="I207" s="323"/>
      <c r="J207" s="324"/>
      <c r="K207" s="327"/>
      <c r="L207" s="328"/>
      <c r="M207" s="328"/>
      <c r="N207" s="320"/>
      <c r="O207" s="331"/>
      <c r="P207" s="332"/>
      <c r="Q207" s="332"/>
      <c r="R207" s="332"/>
      <c r="S207" s="333"/>
      <c r="T207" s="158" t="s">
        <v>150</v>
      </c>
      <c r="V207" s="159"/>
      <c r="W207" s="151"/>
      <c r="X207" s="152"/>
      <c r="Y207" s="152"/>
      <c r="Z207" s="152"/>
      <c r="AA207" s="152"/>
      <c r="AB207" s="152"/>
      <c r="AC207" s="153"/>
      <c r="AD207" s="151"/>
      <c r="AE207" s="152"/>
      <c r="AF207" s="152"/>
      <c r="AG207" s="152"/>
      <c r="AH207" s="152"/>
      <c r="AI207" s="152"/>
      <c r="AJ207" s="153"/>
      <c r="AK207" s="151"/>
      <c r="AL207" s="152"/>
      <c r="AM207" s="152"/>
      <c r="AN207" s="152"/>
      <c r="AO207" s="152"/>
      <c r="AP207" s="152"/>
      <c r="AQ207" s="153"/>
      <c r="AR207" s="151"/>
      <c r="AS207" s="152"/>
      <c r="AT207" s="152"/>
      <c r="AU207" s="152"/>
      <c r="AV207" s="152"/>
      <c r="AW207" s="152"/>
      <c r="AX207" s="153"/>
      <c r="AY207" s="151"/>
      <c r="AZ207" s="152"/>
      <c r="BA207" s="154"/>
      <c r="BB207" s="334"/>
      <c r="BC207" s="335"/>
      <c r="BD207" s="347"/>
      <c r="BE207" s="348"/>
      <c r="BF207" s="349"/>
      <c r="BG207" s="350"/>
      <c r="BH207" s="350"/>
      <c r="BI207" s="350"/>
      <c r="BJ207" s="351"/>
    </row>
    <row r="208" spans="2:62" ht="20.25" customHeight="1" x14ac:dyDescent="0.2">
      <c r="B208" s="318"/>
      <c r="C208" s="358"/>
      <c r="D208" s="359"/>
      <c r="E208" s="160"/>
      <c r="F208" s="161">
        <f>C207</f>
        <v>0</v>
      </c>
      <c r="G208" s="160"/>
      <c r="H208" s="161">
        <f>I207</f>
        <v>0</v>
      </c>
      <c r="I208" s="360"/>
      <c r="J208" s="361"/>
      <c r="K208" s="362"/>
      <c r="L208" s="363"/>
      <c r="M208" s="363"/>
      <c r="N208" s="359"/>
      <c r="O208" s="331"/>
      <c r="P208" s="332"/>
      <c r="Q208" s="332"/>
      <c r="R208" s="332"/>
      <c r="S208" s="333"/>
      <c r="T208" s="155" t="s">
        <v>153</v>
      </c>
      <c r="U208" s="156"/>
      <c r="V208" s="157"/>
      <c r="W208" s="143" t="str">
        <f>IF(W207="","",VLOOKUP(W207,'別紙１-１　シフト記号表（従来型・ユニット型共通）'!$C$6:$L$47,10,FALSE))</f>
        <v/>
      </c>
      <c r="X208" s="144" t="str">
        <f>IF(X207="","",VLOOKUP(X207,'別紙１-１　シフト記号表（従来型・ユニット型共通）'!$C$6:$L$47,10,FALSE))</f>
        <v/>
      </c>
      <c r="Y208" s="144" t="str">
        <f>IF(Y207="","",VLOOKUP(Y207,'別紙１-１　シフト記号表（従来型・ユニット型共通）'!$C$6:$L$47,10,FALSE))</f>
        <v/>
      </c>
      <c r="Z208" s="144" t="str">
        <f>IF(Z207="","",VLOOKUP(Z207,'別紙１-１　シフト記号表（従来型・ユニット型共通）'!$C$6:$L$47,10,FALSE))</f>
        <v/>
      </c>
      <c r="AA208" s="144" t="str">
        <f>IF(AA207="","",VLOOKUP(AA207,'別紙１-１　シフト記号表（従来型・ユニット型共通）'!$C$6:$L$47,10,FALSE))</f>
        <v/>
      </c>
      <c r="AB208" s="144" t="str">
        <f>IF(AB207="","",VLOOKUP(AB207,'別紙１-１　シフト記号表（従来型・ユニット型共通）'!$C$6:$L$47,10,FALSE))</f>
        <v/>
      </c>
      <c r="AC208" s="145" t="str">
        <f>IF(AC207="","",VLOOKUP(AC207,'別紙１-１　シフト記号表（従来型・ユニット型共通）'!$C$6:$L$47,10,FALSE))</f>
        <v/>
      </c>
      <c r="AD208" s="143" t="str">
        <f>IF(AD207="","",VLOOKUP(AD207,'別紙１-１　シフト記号表（従来型・ユニット型共通）'!$C$6:$L$47,10,FALSE))</f>
        <v/>
      </c>
      <c r="AE208" s="144" t="str">
        <f>IF(AE207="","",VLOOKUP(AE207,'別紙１-１　シフト記号表（従来型・ユニット型共通）'!$C$6:$L$47,10,FALSE))</f>
        <v/>
      </c>
      <c r="AF208" s="144" t="str">
        <f>IF(AF207="","",VLOOKUP(AF207,'別紙１-１　シフト記号表（従来型・ユニット型共通）'!$C$6:$L$47,10,FALSE))</f>
        <v/>
      </c>
      <c r="AG208" s="144" t="str">
        <f>IF(AG207="","",VLOOKUP(AG207,'別紙１-１　シフト記号表（従来型・ユニット型共通）'!$C$6:$L$47,10,FALSE))</f>
        <v/>
      </c>
      <c r="AH208" s="144" t="str">
        <f>IF(AH207="","",VLOOKUP(AH207,'別紙１-１　シフト記号表（従来型・ユニット型共通）'!$C$6:$L$47,10,FALSE))</f>
        <v/>
      </c>
      <c r="AI208" s="144" t="str">
        <f>IF(AI207="","",VLOOKUP(AI207,'別紙１-１　シフト記号表（従来型・ユニット型共通）'!$C$6:$L$47,10,FALSE))</f>
        <v/>
      </c>
      <c r="AJ208" s="145" t="str">
        <f>IF(AJ207="","",VLOOKUP(AJ207,'別紙１-１　シフト記号表（従来型・ユニット型共通）'!$C$6:$L$47,10,FALSE))</f>
        <v/>
      </c>
      <c r="AK208" s="143" t="str">
        <f>IF(AK207="","",VLOOKUP(AK207,'別紙１-１　シフト記号表（従来型・ユニット型共通）'!$C$6:$L$47,10,FALSE))</f>
        <v/>
      </c>
      <c r="AL208" s="144" t="str">
        <f>IF(AL207="","",VLOOKUP(AL207,'別紙１-１　シフト記号表（従来型・ユニット型共通）'!$C$6:$L$47,10,FALSE))</f>
        <v/>
      </c>
      <c r="AM208" s="144" t="str">
        <f>IF(AM207="","",VLOOKUP(AM207,'別紙１-１　シフト記号表（従来型・ユニット型共通）'!$C$6:$L$47,10,FALSE))</f>
        <v/>
      </c>
      <c r="AN208" s="144" t="str">
        <f>IF(AN207="","",VLOOKUP(AN207,'別紙１-１　シフト記号表（従来型・ユニット型共通）'!$C$6:$L$47,10,FALSE))</f>
        <v/>
      </c>
      <c r="AO208" s="144" t="str">
        <f>IF(AO207="","",VLOOKUP(AO207,'別紙１-１　シフト記号表（従来型・ユニット型共通）'!$C$6:$L$47,10,FALSE))</f>
        <v/>
      </c>
      <c r="AP208" s="144" t="str">
        <f>IF(AP207="","",VLOOKUP(AP207,'別紙１-１　シフト記号表（従来型・ユニット型共通）'!$C$6:$L$47,10,FALSE))</f>
        <v/>
      </c>
      <c r="AQ208" s="145" t="str">
        <f>IF(AQ207="","",VLOOKUP(AQ207,'別紙１-１　シフト記号表（従来型・ユニット型共通）'!$C$6:$L$47,10,FALSE))</f>
        <v/>
      </c>
      <c r="AR208" s="143" t="str">
        <f>IF(AR207="","",VLOOKUP(AR207,'別紙１-１　シフト記号表（従来型・ユニット型共通）'!$C$6:$L$47,10,FALSE))</f>
        <v/>
      </c>
      <c r="AS208" s="144" t="str">
        <f>IF(AS207="","",VLOOKUP(AS207,'別紙１-１　シフト記号表（従来型・ユニット型共通）'!$C$6:$L$47,10,FALSE))</f>
        <v/>
      </c>
      <c r="AT208" s="144" t="str">
        <f>IF(AT207="","",VLOOKUP(AT207,'別紙１-１　シフト記号表（従来型・ユニット型共通）'!$C$6:$L$47,10,FALSE))</f>
        <v/>
      </c>
      <c r="AU208" s="144" t="str">
        <f>IF(AU207="","",VLOOKUP(AU207,'別紙１-１　シフト記号表（従来型・ユニット型共通）'!$C$6:$L$47,10,FALSE))</f>
        <v/>
      </c>
      <c r="AV208" s="144" t="str">
        <f>IF(AV207="","",VLOOKUP(AV207,'別紙１-１　シフト記号表（従来型・ユニット型共通）'!$C$6:$L$47,10,FALSE))</f>
        <v/>
      </c>
      <c r="AW208" s="144" t="str">
        <f>IF(AW207="","",VLOOKUP(AW207,'別紙１-１　シフト記号表（従来型・ユニット型共通）'!$C$6:$L$47,10,FALSE))</f>
        <v/>
      </c>
      <c r="AX208" s="145" t="str">
        <f>IF(AX207="","",VLOOKUP(AX207,'別紙１-１　シフト記号表（従来型・ユニット型共通）'!$C$6:$L$47,10,FALSE))</f>
        <v/>
      </c>
      <c r="AY208" s="143" t="str">
        <f>IF(AY207="","",VLOOKUP(AY207,'別紙１-１　シフト記号表（従来型・ユニット型共通）'!$C$6:$L$47,10,FALSE))</f>
        <v/>
      </c>
      <c r="AZ208" s="144" t="str">
        <f>IF(AZ207="","",VLOOKUP(AZ207,'別紙１-１　シフト記号表（従来型・ユニット型共通）'!$C$6:$L$47,10,FALSE))</f>
        <v/>
      </c>
      <c r="BA208" s="144" t="str">
        <f>IF(BA207="","",VLOOKUP(BA207,'別紙１-１　シフト記号表（従来型・ユニット型共通）'!$C$6:$L$47,10,FALSE))</f>
        <v/>
      </c>
      <c r="BB208" s="367">
        <f>IF($BE$3="４週",SUM(W208:AX208),IF($BE$3="暦月",SUM(W208:BA208),""))</f>
        <v>0</v>
      </c>
      <c r="BC208" s="368"/>
      <c r="BD208" s="369">
        <f>IF($BE$3="４週",BB208/4,IF($BE$3="暦月",(BB208/($BE$8/7)),""))</f>
        <v>0</v>
      </c>
      <c r="BE208" s="368"/>
      <c r="BF208" s="364"/>
      <c r="BG208" s="365"/>
      <c r="BH208" s="365"/>
      <c r="BI208" s="365"/>
      <c r="BJ208" s="366"/>
    </row>
    <row r="209" spans="2:62" ht="20.25" customHeight="1" x14ac:dyDescent="0.2">
      <c r="B209" s="317">
        <f>B207+1</f>
        <v>97</v>
      </c>
      <c r="C209" s="319"/>
      <c r="D209" s="320"/>
      <c r="E209" s="138"/>
      <c r="F209" s="139"/>
      <c r="G209" s="138"/>
      <c r="H209" s="139"/>
      <c r="I209" s="323"/>
      <c r="J209" s="324"/>
      <c r="K209" s="327"/>
      <c r="L209" s="328"/>
      <c r="M209" s="328"/>
      <c r="N209" s="320"/>
      <c r="O209" s="331"/>
      <c r="P209" s="332"/>
      <c r="Q209" s="332"/>
      <c r="R209" s="332"/>
      <c r="S209" s="333"/>
      <c r="T209" s="158" t="s">
        <v>150</v>
      </c>
      <c r="V209" s="159"/>
      <c r="W209" s="151"/>
      <c r="X209" s="152"/>
      <c r="Y209" s="152"/>
      <c r="Z209" s="152"/>
      <c r="AA209" s="152"/>
      <c r="AB209" s="152"/>
      <c r="AC209" s="153"/>
      <c r="AD209" s="151"/>
      <c r="AE209" s="152"/>
      <c r="AF209" s="152"/>
      <c r="AG209" s="152"/>
      <c r="AH209" s="152"/>
      <c r="AI209" s="152"/>
      <c r="AJ209" s="153"/>
      <c r="AK209" s="151"/>
      <c r="AL209" s="152"/>
      <c r="AM209" s="152"/>
      <c r="AN209" s="152"/>
      <c r="AO209" s="152"/>
      <c r="AP209" s="152"/>
      <c r="AQ209" s="153"/>
      <c r="AR209" s="151"/>
      <c r="AS209" s="152"/>
      <c r="AT209" s="152"/>
      <c r="AU209" s="152"/>
      <c r="AV209" s="152"/>
      <c r="AW209" s="152"/>
      <c r="AX209" s="153"/>
      <c r="AY209" s="151"/>
      <c r="AZ209" s="152"/>
      <c r="BA209" s="154"/>
      <c r="BB209" s="334"/>
      <c r="BC209" s="335"/>
      <c r="BD209" s="347"/>
      <c r="BE209" s="348"/>
      <c r="BF209" s="349"/>
      <c r="BG209" s="350"/>
      <c r="BH209" s="350"/>
      <c r="BI209" s="350"/>
      <c r="BJ209" s="351"/>
    </row>
    <row r="210" spans="2:62" ht="20.25" customHeight="1" x14ac:dyDescent="0.2">
      <c r="B210" s="318"/>
      <c r="C210" s="358"/>
      <c r="D210" s="359"/>
      <c r="E210" s="160"/>
      <c r="F210" s="161">
        <f>C209</f>
        <v>0</v>
      </c>
      <c r="G210" s="160"/>
      <c r="H210" s="161">
        <f>I209</f>
        <v>0</v>
      </c>
      <c r="I210" s="360"/>
      <c r="J210" s="361"/>
      <c r="K210" s="362"/>
      <c r="L210" s="363"/>
      <c r="M210" s="363"/>
      <c r="N210" s="359"/>
      <c r="O210" s="331"/>
      <c r="P210" s="332"/>
      <c r="Q210" s="332"/>
      <c r="R210" s="332"/>
      <c r="S210" s="333"/>
      <c r="T210" s="155" t="s">
        <v>153</v>
      </c>
      <c r="U210" s="156"/>
      <c r="V210" s="157"/>
      <c r="W210" s="143" t="str">
        <f>IF(W209="","",VLOOKUP(W209,'別紙１-１　シフト記号表（従来型・ユニット型共通）'!$C$6:$L$47,10,FALSE))</f>
        <v/>
      </c>
      <c r="X210" s="144" t="str">
        <f>IF(X209="","",VLOOKUP(X209,'別紙１-１　シフト記号表（従来型・ユニット型共通）'!$C$6:$L$47,10,FALSE))</f>
        <v/>
      </c>
      <c r="Y210" s="144" t="str">
        <f>IF(Y209="","",VLOOKUP(Y209,'別紙１-１　シフト記号表（従来型・ユニット型共通）'!$C$6:$L$47,10,FALSE))</f>
        <v/>
      </c>
      <c r="Z210" s="144" t="str">
        <f>IF(Z209="","",VLOOKUP(Z209,'別紙１-１　シフト記号表（従来型・ユニット型共通）'!$C$6:$L$47,10,FALSE))</f>
        <v/>
      </c>
      <c r="AA210" s="144" t="str">
        <f>IF(AA209="","",VLOOKUP(AA209,'別紙１-１　シフト記号表（従来型・ユニット型共通）'!$C$6:$L$47,10,FALSE))</f>
        <v/>
      </c>
      <c r="AB210" s="144" t="str">
        <f>IF(AB209="","",VLOOKUP(AB209,'別紙１-１　シフト記号表（従来型・ユニット型共通）'!$C$6:$L$47,10,FALSE))</f>
        <v/>
      </c>
      <c r="AC210" s="145" t="str">
        <f>IF(AC209="","",VLOOKUP(AC209,'別紙１-１　シフト記号表（従来型・ユニット型共通）'!$C$6:$L$47,10,FALSE))</f>
        <v/>
      </c>
      <c r="AD210" s="143" t="str">
        <f>IF(AD209="","",VLOOKUP(AD209,'別紙１-１　シフト記号表（従来型・ユニット型共通）'!$C$6:$L$47,10,FALSE))</f>
        <v/>
      </c>
      <c r="AE210" s="144" t="str">
        <f>IF(AE209="","",VLOOKUP(AE209,'別紙１-１　シフト記号表（従来型・ユニット型共通）'!$C$6:$L$47,10,FALSE))</f>
        <v/>
      </c>
      <c r="AF210" s="144" t="str">
        <f>IF(AF209="","",VLOOKUP(AF209,'別紙１-１　シフト記号表（従来型・ユニット型共通）'!$C$6:$L$47,10,FALSE))</f>
        <v/>
      </c>
      <c r="AG210" s="144" t="str">
        <f>IF(AG209="","",VLOOKUP(AG209,'別紙１-１　シフト記号表（従来型・ユニット型共通）'!$C$6:$L$47,10,FALSE))</f>
        <v/>
      </c>
      <c r="AH210" s="144" t="str">
        <f>IF(AH209="","",VLOOKUP(AH209,'別紙１-１　シフト記号表（従来型・ユニット型共通）'!$C$6:$L$47,10,FALSE))</f>
        <v/>
      </c>
      <c r="AI210" s="144" t="str">
        <f>IF(AI209="","",VLOOKUP(AI209,'別紙１-１　シフト記号表（従来型・ユニット型共通）'!$C$6:$L$47,10,FALSE))</f>
        <v/>
      </c>
      <c r="AJ210" s="145" t="str">
        <f>IF(AJ209="","",VLOOKUP(AJ209,'別紙１-１　シフト記号表（従来型・ユニット型共通）'!$C$6:$L$47,10,FALSE))</f>
        <v/>
      </c>
      <c r="AK210" s="143" t="str">
        <f>IF(AK209="","",VLOOKUP(AK209,'別紙１-１　シフト記号表（従来型・ユニット型共通）'!$C$6:$L$47,10,FALSE))</f>
        <v/>
      </c>
      <c r="AL210" s="144" t="str">
        <f>IF(AL209="","",VLOOKUP(AL209,'別紙１-１　シフト記号表（従来型・ユニット型共通）'!$C$6:$L$47,10,FALSE))</f>
        <v/>
      </c>
      <c r="AM210" s="144" t="str">
        <f>IF(AM209="","",VLOOKUP(AM209,'別紙１-１　シフト記号表（従来型・ユニット型共通）'!$C$6:$L$47,10,FALSE))</f>
        <v/>
      </c>
      <c r="AN210" s="144" t="str">
        <f>IF(AN209="","",VLOOKUP(AN209,'別紙１-１　シフト記号表（従来型・ユニット型共通）'!$C$6:$L$47,10,FALSE))</f>
        <v/>
      </c>
      <c r="AO210" s="144" t="str">
        <f>IF(AO209="","",VLOOKUP(AO209,'別紙１-１　シフト記号表（従来型・ユニット型共通）'!$C$6:$L$47,10,FALSE))</f>
        <v/>
      </c>
      <c r="AP210" s="144" t="str">
        <f>IF(AP209="","",VLOOKUP(AP209,'別紙１-１　シフト記号表（従来型・ユニット型共通）'!$C$6:$L$47,10,FALSE))</f>
        <v/>
      </c>
      <c r="AQ210" s="145" t="str">
        <f>IF(AQ209="","",VLOOKUP(AQ209,'別紙１-１　シフト記号表（従来型・ユニット型共通）'!$C$6:$L$47,10,FALSE))</f>
        <v/>
      </c>
      <c r="AR210" s="143" t="str">
        <f>IF(AR209="","",VLOOKUP(AR209,'別紙１-１　シフト記号表（従来型・ユニット型共通）'!$C$6:$L$47,10,FALSE))</f>
        <v/>
      </c>
      <c r="AS210" s="144" t="str">
        <f>IF(AS209="","",VLOOKUP(AS209,'別紙１-１　シフト記号表（従来型・ユニット型共通）'!$C$6:$L$47,10,FALSE))</f>
        <v/>
      </c>
      <c r="AT210" s="144" t="str">
        <f>IF(AT209="","",VLOOKUP(AT209,'別紙１-１　シフト記号表（従来型・ユニット型共通）'!$C$6:$L$47,10,FALSE))</f>
        <v/>
      </c>
      <c r="AU210" s="144" t="str">
        <f>IF(AU209="","",VLOOKUP(AU209,'別紙１-１　シフト記号表（従来型・ユニット型共通）'!$C$6:$L$47,10,FALSE))</f>
        <v/>
      </c>
      <c r="AV210" s="144" t="str">
        <f>IF(AV209="","",VLOOKUP(AV209,'別紙１-１　シフト記号表（従来型・ユニット型共通）'!$C$6:$L$47,10,FALSE))</f>
        <v/>
      </c>
      <c r="AW210" s="144" t="str">
        <f>IF(AW209="","",VLOOKUP(AW209,'別紙１-１　シフト記号表（従来型・ユニット型共通）'!$C$6:$L$47,10,FALSE))</f>
        <v/>
      </c>
      <c r="AX210" s="145" t="str">
        <f>IF(AX209="","",VLOOKUP(AX209,'別紙１-１　シフト記号表（従来型・ユニット型共通）'!$C$6:$L$47,10,FALSE))</f>
        <v/>
      </c>
      <c r="AY210" s="143" t="str">
        <f>IF(AY209="","",VLOOKUP(AY209,'別紙１-１　シフト記号表（従来型・ユニット型共通）'!$C$6:$L$47,10,FALSE))</f>
        <v/>
      </c>
      <c r="AZ210" s="144" t="str">
        <f>IF(AZ209="","",VLOOKUP(AZ209,'別紙１-１　シフト記号表（従来型・ユニット型共通）'!$C$6:$L$47,10,FALSE))</f>
        <v/>
      </c>
      <c r="BA210" s="144" t="str">
        <f>IF(BA209="","",VLOOKUP(BA209,'別紙１-１　シフト記号表（従来型・ユニット型共通）'!$C$6:$L$47,10,FALSE))</f>
        <v/>
      </c>
      <c r="BB210" s="367">
        <f>IF($BE$3="４週",SUM(W210:AX210),IF($BE$3="暦月",SUM(W210:BA210),""))</f>
        <v>0</v>
      </c>
      <c r="BC210" s="368"/>
      <c r="BD210" s="369">
        <f>IF($BE$3="４週",BB210/4,IF($BE$3="暦月",(BB210/($BE$8/7)),""))</f>
        <v>0</v>
      </c>
      <c r="BE210" s="368"/>
      <c r="BF210" s="364"/>
      <c r="BG210" s="365"/>
      <c r="BH210" s="365"/>
      <c r="BI210" s="365"/>
      <c r="BJ210" s="366"/>
    </row>
    <row r="211" spans="2:62" ht="20.25" customHeight="1" x14ac:dyDescent="0.2">
      <c r="B211" s="317">
        <f>B209+1</f>
        <v>98</v>
      </c>
      <c r="C211" s="319"/>
      <c r="D211" s="320"/>
      <c r="E211" s="138"/>
      <c r="F211" s="139"/>
      <c r="G211" s="138"/>
      <c r="H211" s="139"/>
      <c r="I211" s="323"/>
      <c r="J211" s="324"/>
      <c r="K211" s="327"/>
      <c r="L211" s="328"/>
      <c r="M211" s="328"/>
      <c r="N211" s="320"/>
      <c r="O211" s="331"/>
      <c r="P211" s="332"/>
      <c r="Q211" s="332"/>
      <c r="R211" s="332"/>
      <c r="S211" s="333"/>
      <c r="T211" s="158" t="s">
        <v>150</v>
      </c>
      <c r="V211" s="159"/>
      <c r="W211" s="151"/>
      <c r="X211" s="152"/>
      <c r="Y211" s="152"/>
      <c r="Z211" s="152"/>
      <c r="AA211" s="152"/>
      <c r="AB211" s="152"/>
      <c r="AC211" s="153"/>
      <c r="AD211" s="151"/>
      <c r="AE211" s="152"/>
      <c r="AF211" s="152"/>
      <c r="AG211" s="152"/>
      <c r="AH211" s="152"/>
      <c r="AI211" s="152"/>
      <c r="AJ211" s="153"/>
      <c r="AK211" s="151"/>
      <c r="AL211" s="152"/>
      <c r="AM211" s="152"/>
      <c r="AN211" s="152"/>
      <c r="AO211" s="152"/>
      <c r="AP211" s="152"/>
      <c r="AQ211" s="153"/>
      <c r="AR211" s="151"/>
      <c r="AS211" s="152"/>
      <c r="AT211" s="152"/>
      <c r="AU211" s="152"/>
      <c r="AV211" s="152"/>
      <c r="AW211" s="152"/>
      <c r="AX211" s="153"/>
      <c r="AY211" s="151"/>
      <c r="AZ211" s="152"/>
      <c r="BA211" s="154"/>
      <c r="BB211" s="334"/>
      <c r="BC211" s="335"/>
      <c r="BD211" s="347"/>
      <c r="BE211" s="348"/>
      <c r="BF211" s="349"/>
      <c r="BG211" s="350"/>
      <c r="BH211" s="350"/>
      <c r="BI211" s="350"/>
      <c r="BJ211" s="351"/>
    </row>
    <row r="212" spans="2:62" ht="20.25" customHeight="1" x14ac:dyDescent="0.2">
      <c r="B212" s="318"/>
      <c r="C212" s="358"/>
      <c r="D212" s="359"/>
      <c r="E212" s="160"/>
      <c r="F212" s="161">
        <f>C211</f>
        <v>0</v>
      </c>
      <c r="G212" s="160"/>
      <c r="H212" s="161">
        <f>I211</f>
        <v>0</v>
      </c>
      <c r="I212" s="360"/>
      <c r="J212" s="361"/>
      <c r="K212" s="362"/>
      <c r="L212" s="363"/>
      <c r="M212" s="363"/>
      <c r="N212" s="359"/>
      <c r="O212" s="331"/>
      <c r="P212" s="332"/>
      <c r="Q212" s="332"/>
      <c r="R212" s="332"/>
      <c r="S212" s="333"/>
      <c r="T212" s="155" t="s">
        <v>153</v>
      </c>
      <c r="U212" s="156"/>
      <c r="V212" s="157"/>
      <c r="W212" s="143" t="str">
        <f>IF(W211="","",VLOOKUP(W211,'別紙１-１　シフト記号表（従来型・ユニット型共通）'!$C$6:$L$47,10,FALSE))</f>
        <v/>
      </c>
      <c r="X212" s="144" t="str">
        <f>IF(X211="","",VLOOKUP(X211,'別紙１-１　シフト記号表（従来型・ユニット型共通）'!$C$6:$L$47,10,FALSE))</f>
        <v/>
      </c>
      <c r="Y212" s="144" t="str">
        <f>IF(Y211="","",VLOOKUP(Y211,'別紙１-１　シフト記号表（従来型・ユニット型共通）'!$C$6:$L$47,10,FALSE))</f>
        <v/>
      </c>
      <c r="Z212" s="144" t="str">
        <f>IF(Z211="","",VLOOKUP(Z211,'別紙１-１　シフト記号表（従来型・ユニット型共通）'!$C$6:$L$47,10,FALSE))</f>
        <v/>
      </c>
      <c r="AA212" s="144" t="str">
        <f>IF(AA211="","",VLOOKUP(AA211,'別紙１-１　シフト記号表（従来型・ユニット型共通）'!$C$6:$L$47,10,FALSE))</f>
        <v/>
      </c>
      <c r="AB212" s="144" t="str">
        <f>IF(AB211="","",VLOOKUP(AB211,'別紙１-１　シフト記号表（従来型・ユニット型共通）'!$C$6:$L$47,10,FALSE))</f>
        <v/>
      </c>
      <c r="AC212" s="145" t="str">
        <f>IF(AC211="","",VLOOKUP(AC211,'別紙１-１　シフト記号表（従来型・ユニット型共通）'!$C$6:$L$47,10,FALSE))</f>
        <v/>
      </c>
      <c r="AD212" s="143" t="str">
        <f>IF(AD211="","",VLOOKUP(AD211,'別紙１-１　シフト記号表（従来型・ユニット型共通）'!$C$6:$L$47,10,FALSE))</f>
        <v/>
      </c>
      <c r="AE212" s="144" t="str">
        <f>IF(AE211="","",VLOOKUP(AE211,'別紙１-１　シフト記号表（従来型・ユニット型共通）'!$C$6:$L$47,10,FALSE))</f>
        <v/>
      </c>
      <c r="AF212" s="144" t="str">
        <f>IF(AF211="","",VLOOKUP(AF211,'別紙１-１　シフト記号表（従来型・ユニット型共通）'!$C$6:$L$47,10,FALSE))</f>
        <v/>
      </c>
      <c r="AG212" s="144" t="str">
        <f>IF(AG211="","",VLOOKUP(AG211,'別紙１-１　シフト記号表（従来型・ユニット型共通）'!$C$6:$L$47,10,FALSE))</f>
        <v/>
      </c>
      <c r="AH212" s="144" t="str">
        <f>IF(AH211="","",VLOOKUP(AH211,'別紙１-１　シフト記号表（従来型・ユニット型共通）'!$C$6:$L$47,10,FALSE))</f>
        <v/>
      </c>
      <c r="AI212" s="144" t="str">
        <f>IF(AI211="","",VLOOKUP(AI211,'別紙１-１　シフト記号表（従来型・ユニット型共通）'!$C$6:$L$47,10,FALSE))</f>
        <v/>
      </c>
      <c r="AJ212" s="145" t="str">
        <f>IF(AJ211="","",VLOOKUP(AJ211,'別紙１-１　シフト記号表（従来型・ユニット型共通）'!$C$6:$L$47,10,FALSE))</f>
        <v/>
      </c>
      <c r="AK212" s="143" t="str">
        <f>IF(AK211="","",VLOOKUP(AK211,'別紙１-１　シフト記号表（従来型・ユニット型共通）'!$C$6:$L$47,10,FALSE))</f>
        <v/>
      </c>
      <c r="AL212" s="144" t="str">
        <f>IF(AL211="","",VLOOKUP(AL211,'別紙１-１　シフト記号表（従来型・ユニット型共通）'!$C$6:$L$47,10,FALSE))</f>
        <v/>
      </c>
      <c r="AM212" s="144" t="str">
        <f>IF(AM211="","",VLOOKUP(AM211,'別紙１-１　シフト記号表（従来型・ユニット型共通）'!$C$6:$L$47,10,FALSE))</f>
        <v/>
      </c>
      <c r="AN212" s="144" t="str">
        <f>IF(AN211="","",VLOOKUP(AN211,'別紙１-１　シフト記号表（従来型・ユニット型共通）'!$C$6:$L$47,10,FALSE))</f>
        <v/>
      </c>
      <c r="AO212" s="144" t="str">
        <f>IF(AO211="","",VLOOKUP(AO211,'別紙１-１　シフト記号表（従来型・ユニット型共通）'!$C$6:$L$47,10,FALSE))</f>
        <v/>
      </c>
      <c r="AP212" s="144" t="str">
        <f>IF(AP211="","",VLOOKUP(AP211,'別紙１-１　シフト記号表（従来型・ユニット型共通）'!$C$6:$L$47,10,FALSE))</f>
        <v/>
      </c>
      <c r="AQ212" s="145" t="str">
        <f>IF(AQ211="","",VLOOKUP(AQ211,'別紙１-１　シフト記号表（従来型・ユニット型共通）'!$C$6:$L$47,10,FALSE))</f>
        <v/>
      </c>
      <c r="AR212" s="143" t="str">
        <f>IF(AR211="","",VLOOKUP(AR211,'別紙１-１　シフト記号表（従来型・ユニット型共通）'!$C$6:$L$47,10,FALSE))</f>
        <v/>
      </c>
      <c r="AS212" s="144" t="str">
        <f>IF(AS211="","",VLOOKUP(AS211,'別紙１-１　シフト記号表（従来型・ユニット型共通）'!$C$6:$L$47,10,FALSE))</f>
        <v/>
      </c>
      <c r="AT212" s="144" t="str">
        <f>IF(AT211="","",VLOOKUP(AT211,'別紙１-１　シフト記号表（従来型・ユニット型共通）'!$C$6:$L$47,10,FALSE))</f>
        <v/>
      </c>
      <c r="AU212" s="144" t="str">
        <f>IF(AU211="","",VLOOKUP(AU211,'別紙１-１　シフト記号表（従来型・ユニット型共通）'!$C$6:$L$47,10,FALSE))</f>
        <v/>
      </c>
      <c r="AV212" s="144" t="str">
        <f>IF(AV211="","",VLOOKUP(AV211,'別紙１-１　シフト記号表（従来型・ユニット型共通）'!$C$6:$L$47,10,FALSE))</f>
        <v/>
      </c>
      <c r="AW212" s="144" t="str">
        <f>IF(AW211="","",VLOOKUP(AW211,'別紙１-１　シフト記号表（従来型・ユニット型共通）'!$C$6:$L$47,10,FALSE))</f>
        <v/>
      </c>
      <c r="AX212" s="145" t="str">
        <f>IF(AX211="","",VLOOKUP(AX211,'別紙１-１　シフト記号表（従来型・ユニット型共通）'!$C$6:$L$47,10,FALSE))</f>
        <v/>
      </c>
      <c r="AY212" s="143" t="str">
        <f>IF(AY211="","",VLOOKUP(AY211,'別紙１-１　シフト記号表（従来型・ユニット型共通）'!$C$6:$L$47,10,FALSE))</f>
        <v/>
      </c>
      <c r="AZ212" s="144" t="str">
        <f>IF(AZ211="","",VLOOKUP(AZ211,'別紙１-１　シフト記号表（従来型・ユニット型共通）'!$C$6:$L$47,10,FALSE))</f>
        <v/>
      </c>
      <c r="BA212" s="144" t="str">
        <f>IF(BA211="","",VLOOKUP(BA211,'別紙１-１　シフト記号表（従来型・ユニット型共通）'!$C$6:$L$47,10,FALSE))</f>
        <v/>
      </c>
      <c r="BB212" s="367">
        <f>IF($BE$3="４週",SUM(W212:AX212),IF($BE$3="暦月",SUM(W212:BA212),""))</f>
        <v>0</v>
      </c>
      <c r="BC212" s="368"/>
      <c r="BD212" s="369">
        <f>IF($BE$3="４週",BB212/4,IF($BE$3="暦月",(BB212/($BE$8/7)),""))</f>
        <v>0</v>
      </c>
      <c r="BE212" s="368"/>
      <c r="BF212" s="364"/>
      <c r="BG212" s="365"/>
      <c r="BH212" s="365"/>
      <c r="BI212" s="365"/>
      <c r="BJ212" s="366"/>
    </row>
    <row r="213" spans="2:62" ht="20.25" customHeight="1" x14ac:dyDescent="0.2">
      <c r="B213" s="317">
        <f>B211+1</f>
        <v>99</v>
      </c>
      <c r="C213" s="319"/>
      <c r="D213" s="320"/>
      <c r="E213" s="138"/>
      <c r="F213" s="139"/>
      <c r="G213" s="138"/>
      <c r="H213" s="139"/>
      <c r="I213" s="323"/>
      <c r="J213" s="324"/>
      <c r="K213" s="327"/>
      <c r="L213" s="328"/>
      <c r="M213" s="328"/>
      <c r="N213" s="320"/>
      <c r="O213" s="331"/>
      <c r="P213" s="332"/>
      <c r="Q213" s="332"/>
      <c r="R213" s="332"/>
      <c r="S213" s="333"/>
      <c r="T213" s="158" t="s">
        <v>150</v>
      </c>
      <c r="V213" s="159"/>
      <c r="W213" s="151"/>
      <c r="X213" s="152"/>
      <c r="Y213" s="152"/>
      <c r="Z213" s="152"/>
      <c r="AA213" s="152"/>
      <c r="AB213" s="152"/>
      <c r="AC213" s="153"/>
      <c r="AD213" s="151"/>
      <c r="AE213" s="152"/>
      <c r="AF213" s="152"/>
      <c r="AG213" s="152"/>
      <c r="AH213" s="152"/>
      <c r="AI213" s="152"/>
      <c r="AJ213" s="153"/>
      <c r="AK213" s="151"/>
      <c r="AL213" s="152"/>
      <c r="AM213" s="152"/>
      <c r="AN213" s="152"/>
      <c r="AO213" s="152"/>
      <c r="AP213" s="152"/>
      <c r="AQ213" s="153"/>
      <c r="AR213" s="151"/>
      <c r="AS213" s="152"/>
      <c r="AT213" s="152"/>
      <c r="AU213" s="152"/>
      <c r="AV213" s="152"/>
      <c r="AW213" s="152"/>
      <c r="AX213" s="153"/>
      <c r="AY213" s="151"/>
      <c r="AZ213" s="152"/>
      <c r="BA213" s="154"/>
      <c r="BB213" s="334"/>
      <c r="BC213" s="335"/>
      <c r="BD213" s="347"/>
      <c r="BE213" s="348"/>
      <c r="BF213" s="349"/>
      <c r="BG213" s="350"/>
      <c r="BH213" s="350"/>
      <c r="BI213" s="350"/>
      <c r="BJ213" s="351"/>
    </row>
    <row r="214" spans="2:62" ht="20.25" customHeight="1" x14ac:dyDescent="0.2">
      <c r="B214" s="318"/>
      <c r="C214" s="358"/>
      <c r="D214" s="359"/>
      <c r="E214" s="160"/>
      <c r="F214" s="161">
        <f>C213</f>
        <v>0</v>
      </c>
      <c r="G214" s="160"/>
      <c r="H214" s="161">
        <f>I213</f>
        <v>0</v>
      </c>
      <c r="I214" s="360"/>
      <c r="J214" s="361"/>
      <c r="K214" s="362"/>
      <c r="L214" s="363"/>
      <c r="M214" s="363"/>
      <c r="N214" s="359"/>
      <c r="O214" s="331"/>
      <c r="P214" s="332"/>
      <c r="Q214" s="332"/>
      <c r="R214" s="332"/>
      <c r="S214" s="333"/>
      <c r="T214" s="155" t="s">
        <v>153</v>
      </c>
      <c r="U214" s="156"/>
      <c r="V214" s="157"/>
      <c r="W214" s="143" t="str">
        <f>IF(W213="","",VLOOKUP(W213,'別紙１-１　シフト記号表（従来型・ユニット型共通）'!$C$6:$L$47,10,FALSE))</f>
        <v/>
      </c>
      <c r="X214" s="144" t="str">
        <f>IF(X213="","",VLOOKUP(X213,'別紙１-１　シフト記号表（従来型・ユニット型共通）'!$C$6:$L$47,10,FALSE))</f>
        <v/>
      </c>
      <c r="Y214" s="144" t="str">
        <f>IF(Y213="","",VLOOKUP(Y213,'別紙１-１　シフト記号表（従来型・ユニット型共通）'!$C$6:$L$47,10,FALSE))</f>
        <v/>
      </c>
      <c r="Z214" s="144" t="str">
        <f>IF(Z213="","",VLOOKUP(Z213,'別紙１-１　シフト記号表（従来型・ユニット型共通）'!$C$6:$L$47,10,FALSE))</f>
        <v/>
      </c>
      <c r="AA214" s="144" t="str">
        <f>IF(AA213="","",VLOOKUP(AA213,'別紙１-１　シフト記号表（従来型・ユニット型共通）'!$C$6:$L$47,10,FALSE))</f>
        <v/>
      </c>
      <c r="AB214" s="144" t="str">
        <f>IF(AB213="","",VLOOKUP(AB213,'別紙１-１　シフト記号表（従来型・ユニット型共通）'!$C$6:$L$47,10,FALSE))</f>
        <v/>
      </c>
      <c r="AC214" s="145" t="str">
        <f>IF(AC213="","",VLOOKUP(AC213,'別紙１-１　シフト記号表（従来型・ユニット型共通）'!$C$6:$L$47,10,FALSE))</f>
        <v/>
      </c>
      <c r="AD214" s="143" t="str">
        <f>IF(AD213="","",VLOOKUP(AD213,'別紙１-１　シフト記号表（従来型・ユニット型共通）'!$C$6:$L$47,10,FALSE))</f>
        <v/>
      </c>
      <c r="AE214" s="144" t="str">
        <f>IF(AE213="","",VLOOKUP(AE213,'別紙１-１　シフト記号表（従来型・ユニット型共通）'!$C$6:$L$47,10,FALSE))</f>
        <v/>
      </c>
      <c r="AF214" s="144" t="str">
        <f>IF(AF213="","",VLOOKUP(AF213,'別紙１-１　シフト記号表（従来型・ユニット型共通）'!$C$6:$L$47,10,FALSE))</f>
        <v/>
      </c>
      <c r="AG214" s="144" t="str">
        <f>IF(AG213="","",VLOOKUP(AG213,'別紙１-１　シフト記号表（従来型・ユニット型共通）'!$C$6:$L$47,10,FALSE))</f>
        <v/>
      </c>
      <c r="AH214" s="144" t="str">
        <f>IF(AH213="","",VLOOKUP(AH213,'別紙１-１　シフト記号表（従来型・ユニット型共通）'!$C$6:$L$47,10,FALSE))</f>
        <v/>
      </c>
      <c r="AI214" s="144" t="str">
        <f>IF(AI213="","",VLOOKUP(AI213,'別紙１-１　シフト記号表（従来型・ユニット型共通）'!$C$6:$L$47,10,FALSE))</f>
        <v/>
      </c>
      <c r="AJ214" s="145" t="str">
        <f>IF(AJ213="","",VLOOKUP(AJ213,'別紙１-１　シフト記号表（従来型・ユニット型共通）'!$C$6:$L$47,10,FALSE))</f>
        <v/>
      </c>
      <c r="AK214" s="143" t="str">
        <f>IF(AK213="","",VLOOKUP(AK213,'別紙１-１　シフト記号表（従来型・ユニット型共通）'!$C$6:$L$47,10,FALSE))</f>
        <v/>
      </c>
      <c r="AL214" s="144" t="str">
        <f>IF(AL213="","",VLOOKUP(AL213,'別紙１-１　シフト記号表（従来型・ユニット型共通）'!$C$6:$L$47,10,FALSE))</f>
        <v/>
      </c>
      <c r="AM214" s="144" t="str">
        <f>IF(AM213="","",VLOOKUP(AM213,'別紙１-１　シフト記号表（従来型・ユニット型共通）'!$C$6:$L$47,10,FALSE))</f>
        <v/>
      </c>
      <c r="AN214" s="144" t="str">
        <f>IF(AN213="","",VLOOKUP(AN213,'別紙１-１　シフト記号表（従来型・ユニット型共通）'!$C$6:$L$47,10,FALSE))</f>
        <v/>
      </c>
      <c r="AO214" s="144" t="str">
        <f>IF(AO213="","",VLOOKUP(AO213,'別紙１-１　シフト記号表（従来型・ユニット型共通）'!$C$6:$L$47,10,FALSE))</f>
        <v/>
      </c>
      <c r="AP214" s="144" t="str">
        <f>IF(AP213="","",VLOOKUP(AP213,'別紙１-１　シフト記号表（従来型・ユニット型共通）'!$C$6:$L$47,10,FALSE))</f>
        <v/>
      </c>
      <c r="AQ214" s="145" t="str">
        <f>IF(AQ213="","",VLOOKUP(AQ213,'別紙１-１　シフト記号表（従来型・ユニット型共通）'!$C$6:$L$47,10,FALSE))</f>
        <v/>
      </c>
      <c r="AR214" s="143" t="str">
        <f>IF(AR213="","",VLOOKUP(AR213,'別紙１-１　シフト記号表（従来型・ユニット型共通）'!$C$6:$L$47,10,FALSE))</f>
        <v/>
      </c>
      <c r="AS214" s="144" t="str">
        <f>IF(AS213="","",VLOOKUP(AS213,'別紙１-１　シフト記号表（従来型・ユニット型共通）'!$C$6:$L$47,10,FALSE))</f>
        <v/>
      </c>
      <c r="AT214" s="144" t="str">
        <f>IF(AT213="","",VLOOKUP(AT213,'別紙１-１　シフト記号表（従来型・ユニット型共通）'!$C$6:$L$47,10,FALSE))</f>
        <v/>
      </c>
      <c r="AU214" s="144" t="str">
        <f>IF(AU213="","",VLOOKUP(AU213,'別紙１-１　シフト記号表（従来型・ユニット型共通）'!$C$6:$L$47,10,FALSE))</f>
        <v/>
      </c>
      <c r="AV214" s="144" t="str">
        <f>IF(AV213="","",VLOOKUP(AV213,'別紙１-１　シフト記号表（従来型・ユニット型共通）'!$C$6:$L$47,10,FALSE))</f>
        <v/>
      </c>
      <c r="AW214" s="144" t="str">
        <f>IF(AW213="","",VLOOKUP(AW213,'別紙１-１　シフト記号表（従来型・ユニット型共通）'!$C$6:$L$47,10,FALSE))</f>
        <v/>
      </c>
      <c r="AX214" s="145" t="str">
        <f>IF(AX213="","",VLOOKUP(AX213,'別紙１-１　シフト記号表（従来型・ユニット型共通）'!$C$6:$L$47,10,FALSE))</f>
        <v/>
      </c>
      <c r="AY214" s="143" t="str">
        <f>IF(AY213="","",VLOOKUP(AY213,'別紙１-１　シフト記号表（従来型・ユニット型共通）'!$C$6:$L$47,10,FALSE))</f>
        <v/>
      </c>
      <c r="AZ214" s="144" t="str">
        <f>IF(AZ213="","",VLOOKUP(AZ213,'別紙１-１　シフト記号表（従来型・ユニット型共通）'!$C$6:$L$47,10,FALSE))</f>
        <v/>
      </c>
      <c r="BA214" s="144" t="str">
        <f>IF(BA213="","",VLOOKUP(BA213,'別紙１-１　シフト記号表（従来型・ユニット型共通）'!$C$6:$L$47,10,FALSE))</f>
        <v/>
      </c>
      <c r="BB214" s="367">
        <f>IF($BE$3="４週",SUM(W214:AX214),IF($BE$3="暦月",SUM(W214:BA214),""))</f>
        <v>0</v>
      </c>
      <c r="BC214" s="368"/>
      <c r="BD214" s="369">
        <f>IF($BE$3="４週",BB214/4,IF($BE$3="暦月",(BB214/($BE$8/7)),""))</f>
        <v>0</v>
      </c>
      <c r="BE214" s="368"/>
      <c r="BF214" s="364"/>
      <c r="BG214" s="365"/>
      <c r="BH214" s="365"/>
      <c r="BI214" s="365"/>
      <c r="BJ214" s="366"/>
    </row>
    <row r="215" spans="2:62" ht="20.25" customHeight="1" x14ac:dyDescent="0.2">
      <c r="B215" s="317">
        <f>B213+1</f>
        <v>100</v>
      </c>
      <c r="C215" s="319"/>
      <c r="D215" s="320"/>
      <c r="E215" s="146"/>
      <c r="F215" s="147"/>
      <c r="G215" s="146"/>
      <c r="H215" s="147"/>
      <c r="I215" s="323"/>
      <c r="J215" s="324"/>
      <c r="K215" s="327"/>
      <c r="L215" s="328"/>
      <c r="M215" s="328"/>
      <c r="N215" s="320"/>
      <c r="O215" s="331"/>
      <c r="P215" s="332"/>
      <c r="Q215" s="332"/>
      <c r="R215" s="332"/>
      <c r="S215" s="333"/>
      <c r="T215" s="148" t="s">
        <v>150</v>
      </c>
      <c r="U215" s="149"/>
      <c r="V215" s="150"/>
      <c r="W215" s="151"/>
      <c r="X215" s="152"/>
      <c r="Y215" s="152"/>
      <c r="Z215" s="152"/>
      <c r="AA215" s="152"/>
      <c r="AB215" s="152"/>
      <c r="AC215" s="153"/>
      <c r="AD215" s="151"/>
      <c r="AE215" s="152"/>
      <c r="AF215" s="152"/>
      <c r="AG215" s="152"/>
      <c r="AH215" s="152"/>
      <c r="AI215" s="152"/>
      <c r="AJ215" s="153"/>
      <c r="AK215" s="151"/>
      <c r="AL215" s="152"/>
      <c r="AM215" s="152"/>
      <c r="AN215" s="152"/>
      <c r="AO215" s="152"/>
      <c r="AP215" s="152"/>
      <c r="AQ215" s="153"/>
      <c r="AR215" s="151"/>
      <c r="AS215" s="152"/>
      <c r="AT215" s="152"/>
      <c r="AU215" s="152"/>
      <c r="AV215" s="152"/>
      <c r="AW215" s="152"/>
      <c r="AX215" s="153"/>
      <c r="AY215" s="151"/>
      <c r="AZ215" s="152"/>
      <c r="BA215" s="154"/>
      <c r="BB215" s="334"/>
      <c r="BC215" s="335"/>
      <c r="BD215" s="347"/>
      <c r="BE215" s="348"/>
      <c r="BF215" s="349"/>
      <c r="BG215" s="350"/>
      <c r="BH215" s="350"/>
      <c r="BI215" s="350"/>
      <c r="BJ215" s="351"/>
    </row>
    <row r="216" spans="2:62" ht="20.25" customHeight="1" thickBot="1" x14ac:dyDescent="0.25">
      <c r="B216" s="371"/>
      <c r="C216" s="372"/>
      <c r="D216" s="373"/>
      <c r="E216" s="165"/>
      <c r="F216" s="166">
        <f>C215</f>
        <v>0</v>
      </c>
      <c r="G216" s="165"/>
      <c r="H216" s="166">
        <f>I215</f>
        <v>0</v>
      </c>
      <c r="I216" s="374"/>
      <c r="J216" s="375"/>
      <c r="K216" s="376"/>
      <c r="L216" s="377"/>
      <c r="M216" s="377"/>
      <c r="N216" s="373"/>
      <c r="O216" s="378"/>
      <c r="P216" s="379"/>
      <c r="Q216" s="379"/>
      <c r="R216" s="379"/>
      <c r="S216" s="380"/>
      <c r="T216" s="167" t="s">
        <v>153</v>
      </c>
      <c r="U216" s="168"/>
      <c r="V216" s="169"/>
      <c r="W216" s="170" t="str">
        <f>IF(W215="","",VLOOKUP(W215,'別紙１-１　シフト記号表（従来型・ユニット型共通）'!$C$6:$L$47,10,FALSE))</f>
        <v/>
      </c>
      <c r="X216" s="171" t="str">
        <f>IF(X215="","",VLOOKUP(X215,'別紙１-１　シフト記号表（従来型・ユニット型共通）'!$C$6:$L$47,10,FALSE))</f>
        <v/>
      </c>
      <c r="Y216" s="171" t="str">
        <f>IF(Y215="","",VLOOKUP(Y215,'別紙１-１　シフト記号表（従来型・ユニット型共通）'!$C$6:$L$47,10,FALSE))</f>
        <v/>
      </c>
      <c r="Z216" s="171" t="str">
        <f>IF(Z215="","",VLOOKUP(Z215,'別紙１-１　シフト記号表（従来型・ユニット型共通）'!$C$6:$L$47,10,FALSE))</f>
        <v/>
      </c>
      <c r="AA216" s="171" t="str">
        <f>IF(AA215="","",VLOOKUP(AA215,'別紙１-１　シフト記号表（従来型・ユニット型共通）'!$C$6:$L$47,10,FALSE))</f>
        <v/>
      </c>
      <c r="AB216" s="171" t="str">
        <f>IF(AB215="","",VLOOKUP(AB215,'別紙１-１　シフト記号表（従来型・ユニット型共通）'!$C$6:$L$47,10,FALSE))</f>
        <v/>
      </c>
      <c r="AC216" s="172" t="str">
        <f>IF(AC215="","",VLOOKUP(AC215,'別紙１-１　シフト記号表（従来型・ユニット型共通）'!$C$6:$L$47,10,FALSE))</f>
        <v/>
      </c>
      <c r="AD216" s="170" t="str">
        <f>IF(AD215="","",VLOOKUP(AD215,'別紙１-１　シフト記号表（従来型・ユニット型共通）'!$C$6:$L$47,10,FALSE))</f>
        <v/>
      </c>
      <c r="AE216" s="171" t="str">
        <f>IF(AE215="","",VLOOKUP(AE215,'別紙１-１　シフト記号表（従来型・ユニット型共通）'!$C$6:$L$47,10,FALSE))</f>
        <v/>
      </c>
      <c r="AF216" s="171" t="str">
        <f>IF(AF215="","",VLOOKUP(AF215,'別紙１-１　シフト記号表（従来型・ユニット型共通）'!$C$6:$L$47,10,FALSE))</f>
        <v/>
      </c>
      <c r="AG216" s="171" t="str">
        <f>IF(AG215="","",VLOOKUP(AG215,'別紙１-１　シフト記号表（従来型・ユニット型共通）'!$C$6:$L$47,10,FALSE))</f>
        <v/>
      </c>
      <c r="AH216" s="171" t="str">
        <f>IF(AH215="","",VLOOKUP(AH215,'別紙１-１　シフト記号表（従来型・ユニット型共通）'!$C$6:$L$47,10,FALSE))</f>
        <v/>
      </c>
      <c r="AI216" s="171" t="str">
        <f>IF(AI215="","",VLOOKUP(AI215,'別紙１-１　シフト記号表（従来型・ユニット型共通）'!$C$6:$L$47,10,FALSE))</f>
        <v/>
      </c>
      <c r="AJ216" s="172" t="str">
        <f>IF(AJ215="","",VLOOKUP(AJ215,'別紙１-１　シフト記号表（従来型・ユニット型共通）'!$C$6:$L$47,10,FALSE))</f>
        <v/>
      </c>
      <c r="AK216" s="170" t="str">
        <f>IF(AK215="","",VLOOKUP(AK215,'別紙１-１　シフト記号表（従来型・ユニット型共通）'!$C$6:$L$47,10,FALSE))</f>
        <v/>
      </c>
      <c r="AL216" s="171" t="str">
        <f>IF(AL215="","",VLOOKUP(AL215,'別紙１-１　シフト記号表（従来型・ユニット型共通）'!$C$6:$L$47,10,FALSE))</f>
        <v/>
      </c>
      <c r="AM216" s="171" t="str">
        <f>IF(AM215="","",VLOOKUP(AM215,'別紙１-１　シフト記号表（従来型・ユニット型共通）'!$C$6:$L$47,10,FALSE))</f>
        <v/>
      </c>
      <c r="AN216" s="171" t="str">
        <f>IF(AN215="","",VLOOKUP(AN215,'別紙１-１　シフト記号表（従来型・ユニット型共通）'!$C$6:$L$47,10,FALSE))</f>
        <v/>
      </c>
      <c r="AO216" s="171" t="str">
        <f>IF(AO215="","",VLOOKUP(AO215,'別紙１-１　シフト記号表（従来型・ユニット型共通）'!$C$6:$L$47,10,FALSE))</f>
        <v/>
      </c>
      <c r="AP216" s="171" t="str">
        <f>IF(AP215="","",VLOOKUP(AP215,'別紙１-１　シフト記号表（従来型・ユニット型共通）'!$C$6:$L$47,10,FALSE))</f>
        <v/>
      </c>
      <c r="AQ216" s="172" t="str">
        <f>IF(AQ215="","",VLOOKUP(AQ215,'別紙１-１　シフト記号表（従来型・ユニット型共通）'!$C$6:$L$47,10,FALSE))</f>
        <v/>
      </c>
      <c r="AR216" s="170" t="str">
        <f>IF(AR215="","",VLOOKUP(AR215,'別紙１-１　シフト記号表（従来型・ユニット型共通）'!$C$6:$L$47,10,FALSE))</f>
        <v/>
      </c>
      <c r="AS216" s="171" t="str">
        <f>IF(AS215="","",VLOOKUP(AS215,'別紙１-１　シフト記号表（従来型・ユニット型共通）'!$C$6:$L$47,10,FALSE))</f>
        <v/>
      </c>
      <c r="AT216" s="171" t="str">
        <f>IF(AT215="","",VLOOKUP(AT215,'別紙１-１　シフト記号表（従来型・ユニット型共通）'!$C$6:$L$47,10,FALSE))</f>
        <v/>
      </c>
      <c r="AU216" s="171" t="str">
        <f>IF(AU215="","",VLOOKUP(AU215,'別紙１-１　シフト記号表（従来型・ユニット型共通）'!$C$6:$L$47,10,FALSE))</f>
        <v/>
      </c>
      <c r="AV216" s="171" t="str">
        <f>IF(AV215="","",VLOOKUP(AV215,'別紙１-１　シフト記号表（従来型・ユニット型共通）'!$C$6:$L$47,10,FALSE))</f>
        <v/>
      </c>
      <c r="AW216" s="171" t="str">
        <f>IF(AW215="","",VLOOKUP(AW215,'別紙１-１　シフト記号表（従来型・ユニット型共通）'!$C$6:$L$47,10,FALSE))</f>
        <v/>
      </c>
      <c r="AX216" s="172" t="str">
        <f>IF(AX215="","",VLOOKUP(AX215,'別紙１-１　シフト記号表（従来型・ユニット型共通）'!$C$6:$L$47,10,FALSE))</f>
        <v/>
      </c>
      <c r="AY216" s="170" t="str">
        <f>IF(AY215="","",VLOOKUP(AY215,'別紙１-１　シフト記号表（従来型・ユニット型共通）'!$C$6:$L$47,10,FALSE))</f>
        <v/>
      </c>
      <c r="AZ216" s="171" t="str">
        <f>IF(AZ215="","",VLOOKUP(AZ215,'別紙１-１　シフト記号表（従来型・ユニット型共通）'!$C$6:$L$47,10,FALSE))</f>
        <v/>
      </c>
      <c r="BA216" s="171" t="str">
        <f>IF(BA215="","",VLOOKUP(BA215,'別紙１-１　シフト記号表（従来型・ユニット型共通）'!$C$6:$L$47,10,FALSE))</f>
        <v/>
      </c>
      <c r="BB216" s="355">
        <f>IF($BE$3="４週",SUM(W216:AX216),IF($BE$3="暦月",SUM(W216:BA216),""))</f>
        <v>0</v>
      </c>
      <c r="BC216" s="356"/>
      <c r="BD216" s="357">
        <f>IF($BE$3="４週",BB216/4,IF($BE$3="暦月",(BB216/($BE$8/7)),""))</f>
        <v>0</v>
      </c>
      <c r="BE216" s="356"/>
      <c r="BF216" s="352"/>
      <c r="BG216" s="353"/>
      <c r="BH216" s="353"/>
      <c r="BI216" s="353"/>
      <c r="BJ216" s="354"/>
    </row>
    <row r="217" spans="2:62" ht="20.25" customHeight="1" x14ac:dyDescent="0.2">
      <c r="B217" s="174"/>
      <c r="C217" s="175"/>
      <c r="D217" s="175"/>
      <c r="E217" s="175"/>
      <c r="F217" s="175"/>
      <c r="G217" s="175"/>
      <c r="H217" s="175"/>
      <c r="I217" s="176"/>
      <c r="J217" s="176"/>
      <c r="K217" s="175"/>
      <c r="L217" s="175"/>
      <c r="M217" s="175"/>
      <c r="N217" s="175"/>
      <c r="O217" s="177"/>
      <c r="P217" s="177"/>
      <c r="Q217" s="177"/>
      <c r="R217" s="178"/>
      <c r="S217" s="178"/>
      <c r="T217" s="178"/>
      <c r="U217" s="179"/>
      <c r="V217" s="180"/>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2"/>
      <c r="BE217" s="182"/>
      <c r="BF217" s="177"/>
      <c r="BG217" s="177"/>
      <c r="BH217" s="177"/>
      <c r="BI217" s="177"/>
      <c r="BJ217" s="177"/>
    </row>
    <row r="218" spans="2:62" ht="20.25" customHeight="1" x14ac:dyDescent="0.2">
      <c r="B218" s="174"/>
      <c r="C218" s="175"/>
      <c r="D218" s="175"/>
      <c r="E218" s="175"/>
      <c r="F218" s="175"/>
      <c r="G218" s="175"/>
      <c r="H218" s="175"/>
      <c r="I218" s="183"/>
      <c r="J218" s="100" t="s">
        <v>197</v>
      </c>
      <c r="K218" s="100"/>
      <c r="L218" s="100"/>
      <c r="M218" s="100"/>
      <c r="N218" s="100"/>
      <c r="O218" s="100"/>
      <c r="P218" s="100"/>
      <c r="Q218" s="100"/>
      <c r="R218" s="100"/>
      <c r="S218" s="100"/>
      <c r="T218" s="105"/>
      <c r="U218" s="100"/>
      <c r="V218" s="100"/>
      <c r="W218" s="100"/>
      <c r="X218" s="100"/>
      <c r="Y218" s="100"/>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184"/>
      <c r="AV218" s="184"/>
      <c r="AW218" s="184"/>
      <c r="AX218" s="184"/>
      <c r="AY218" s="184"/>
      <c r="AZ218" s="184"/>
      <c r="BA218" s="184"/>
      <c r="BB218" s="184"/>
      <c r="BC218" s="184"/>
      <c r="BD218" s="185"/>
      <c r="BE218" s="182"/>
      <c r="BF218" s="177"/>
      <c r="BG218" s="177"/>
      <c r="BH218" s="177"/>
      <c r="BI218" s="177"/>
      <c r="BJ218" s="177"/>
    </row>
    <row r="219" spans="2:62" ht="20.25" customHeight="1" x14ac:dyDescent="0.2">
      <c r="B219" s="174"/>
      <c r="C219" s="175"/>
      <c r="D219" s="175"/>
      <c r="E219" s="175"/>
      <c r="F219" s="175"/>
      <c r="G219" s="175"/>
      <c r="H219" s="175"/>
      <c r="I219" s="183"/>
      <c r="J219" s="100"/>
      <c r="K219" s="100" t="s">
        <v>198</v>
      </c>
      <c r="L219" s="100"/>
      <c r="M219" s="100"/>
      <c r="N219" s="100"/>
      <c r="O219" s="100"/>
      <c r="P219" s="100"/>
      <c r="Q219" s="100"/>
      <c r="R219" s="100"/>
      <c r="S219" s="100"/>
      <c r="T219" s="105"/>
      <c r="U219" s="100"/>
      <c r="V219" s="100"/>
      <c r="W219" s="100"/>
      <c r="X219" s="100"/>
      <c r="Y219" s="100"/>
      <c r="Z219" s="184"/>
      <c r="AA219" s="100" t="s">
        <v>199</v>
      </c>
      <c r="AB219" s="100"/>
      <c r="AC219" s="100"/>
      <c r="AD219" s="100"/>
      <c r="AE219" s="100"/>
      <c r="AF219" s="100"/>
      <c r="AG219" s="100"/>
      <c r="AH219" s="100"/>
      <c r="AI219" s="100"/>
      <c r="AJ219" s="105"/>
      <c r="AK219" s="100"/>
      <c r="AL219" s="100"/>
      <c r="AM219" s="100"/>
      <c r="AN219" s="100"/>
      <c r="AO219" s="184"/>
      <c r="AP219" s="184"/>
      <c r="AQ219" s="100" t="s">
        <v>200</v>
      </c>
      <c r="AR219" s="100"/>
      <c r="AS219" s="100"/>
      <c r="AT219" s="100"/>
      <c r="AU219" s="100"/>
      <c r="AV219" s="100"/>
      <c r="AW219" s="184"/>
      <c r="AX219" s="184"/>
      <c r="AY219" s="184"/>
      <c r="AZ219" s="184"/>
      <c r="BA219" s="184"/>
      <c r="BB219" s="184"/>
      <c r="BC219" s="184"/>
      <c r="BD219" s="185"/>
      <c r="BE219" s="182"/>
      <c r="BF219" s="404"/>
      <c r="BG219" s="404"/>
      <c r="BH219" s="404"/>
      <c r="BI219" s="404"/>
      <c r="BJ219" s="177"/>
    </row>
    <row r="220" spans="2:62" ht="20.25" customHeight="1" x14ac:dyDescent="0.2">
      <c r="B220" s="174"/>
      <c r="C220" s="175"/>
      <c r="D220" s="175"/>
      <c r="E220" s="175"/>
      <c r="F220" s="175"/>
      <c r="G220" s="175"/>
      <c r="H220" s="175"/>
      <c r="I220" s="183"/>
      <c r="J220" s="100"/>
      <c r="K220" s="387" t="s">
        <v>201</v>
      </c>
      <c r="L220" s="387"/>
      <c r="M220" s="387" t="s">
        <v>202</v>
      </c>
      <c r="N220" s="387"/>
      <c r="O220" s="387"/>
      <c r="P220" s="387"/>
      <c r="Q220" s="100"/>
      <c r="R220" s="388" t="s">
        <v>203</v>
      </c>
      <c r="S220" s="388"/>
      <c r="T220" s="388"/>
      <c r="U220" s="388"/>
      <c r="V220" s="100"/>
      <c r="W220" s="186" t="s">
        <v>204</v>
      </c>
      <c r="X220" s="186"/>
      <c r="Y220" s="100"/>
      <c r="Z220" s="184"/>
      <c r="AA220" s="387" t="s">
        <v>201</v>
      </c>
      <c r="AB220" s="387"/>
      <c r="AC220" s="387" t="s">
        <v>202</v>
      </c>
      <c r="AD220" s="387"/>
      <c r="AE220" s="387"/>
      <c r="AF220" s="387"/>
      <c r="AG220" s="100"/>
      <c r="AH220" s="388" t="s">
        <v>203</v>
      </c>
      <c r="AI220" s="388"/>
      <c r="AJ220" s="388"/>
      <c r="AK220" s="388"/>
      <c r="AL220" s="100"/>
      <c r="AM220" s="186" t="s">
        <v>204</v>
      </c>
      <c r="AN220" s="186"/>
      <c r="AO220" s="184"/>
      <c r="AP220" s="184"/>
      <c r="AQ220" s="381" t="s">
        <v>205</v>
      </c>
      <c r="AR220" s="381"/>
      <c r="AS220" s="381" t="s">
        <v>206</v>
      </c>
      <c r="AT220" s="381"/>
      <c r="AU220" s="381"/>
      <c r="AV220" s="381"/>
      <c r="AW220" s="184"/>
      <c r="AX220" s="184"/>
      <c r="AY220" s="184"/>
      <c r="AZ220" s="184"/>
      <c r="BA220" s="184"/>
      <c r="BB220" s="184"/>
      <c r="BC220" s="184"/>
      <c r="BD220" s="185"/>
      <c r="BE220" s="182"/>
      <c r="BF220" s="406"/>
      <c r="BG220" s="406"/>
      <c r="BH220" s="406"/>
      <c r="BI220" s="406"/>
      <c r="BJ220" s="177"/>
    </row>
    <row r="221" spans="2:62" ht="20.25" customHeight="1" x14ac:dyDescent="0.2">
      <c r="B221" s="174"/>
      <c r="C221" s="175"/>
      <c r="D221" s="175"/>
      <c r="E221" s="175"/>
      <c r="F221" s="175"/>
      <c r="G221" s="175"/>
      <c r="H221" s="175"/>
      <c r="I221" s="183"/>
      <c r="J221" s="100"/>
      <c r="K221" s="370"/>
      <c r="L221" s="370"/>
      <c r="M221" s="370" t="s">
        <v>207</v>
      </c>
      <c r="N221" s="370"/>
      <c r="O221" s="370" t="s">
        <v>208</v>
      </c>
      <c r="P221" s="370"/>
      <c r="Q221" s="100"/>
      <c r="R221" s="370" t="s">
        <v>207</v>
      </c>
      <c r="S221" s="370"/>
      <c r="T221" s="370" t="s">
        <v>208</v>
      </c>
      <c r="U221" s="370"/>
      <c r="V221" s="100"/>
      <c r="W221" s="186" t="s">
        <v>209</v>
      </c>
      <c r="X221" s="186"/>
      <c r="Y221" s="100"/>
      <c r="Z221" s="184"/>
      <c r="AA221" s="370"/>
      <c r="AB221" s="370"/>
      <c r="AC221" s="370" t="s">
        <v>207</v>
      </c>
      <c r="AD221" s="370"/>
      <c r="AE221" s="370" t="s">
        <v>208</v>
      </c>
      <c r="AF221" s="370"/>
      <c r="AG221" s="100"/>
      <c r="AH221" s="370" t="s">
        <v>207</v>
      </c>
      <c r="AI221" s="370"/>
      <c r="AJ221" s="370" t="s">
        <v>208</v>
      </c>
      <c r="AK221" s="370"/>
      <c r="AL221" s="100"/>
      <c r="AM221" s="186" t="s">
        <v>209</v>
      </c>
      <c r="AN221" s="186"/>
      <c r="AO221" s="184"/>
      <c r="AP221" s="184"/>
      <c r="AQ221" s="381" t="s">
        <v>210</v>
      </c>
      <c r="AR221" s="381"/>
      <c r="AS221" s="381" t="s">
        <v>211</v>
      </c>
      <c r="AT221" s="381"/>
      <c r="AU221" s="381"/>
      <c r="AV221" s="381"/>
      <c r="AW221" s="184"/>
      <c r="AX221" s="184"/>
      <c r="AY221" s="184"/>
      <c r="AZ221" s="184"/>
      <c r="BA221" s="184"/>
      <c r="BB221" s="184"/>
      <c r="BC221" s="184"/>
      <c r="BD221" s="185"/>
      <c r="BE221" s="182"/>
      <c r="BF221" s="405"/>
      <c r="BG221" s="405"/>
      <c r="BH221" s="405"/>
      <c r="BI221" s="405"/>
      <c r="BJ221" s="177"/>
    </row>
    <row r="222" spans="2:62" ht="20.25" customHeight="1" x14ac:dyDescent="0.2">
      <c r="B222" s="174"/>
      <c r="C222" s="175"/>
      <c r="D222" s="175"/>
      <c r="E222" s="175"/>
      <c r="F222" s="175"/>
      <c r="G222" s="175"/>
      <c r="H222" s="175"/>
      <c r="I222" s="183"/>
      <c r="J222" s="100"/>
      <c r="K222" s="381" t="s">
        <v>210</v>
      </c>
      <c r="L222" s="381"/>
      <c r="M222" s="382">
        <f>SUMIFS($BB$17:$BB$216,$F$17:$F$216,"医師",$H$17:$H$216,"A")</f>
        <v>0</v>
      </c>
      <c r="N222" s="382"/>
      <c r="O222" s="383">
        <f>SUMIFS($BD$17:$BD$216,$F$17:$F$216,"医師",$H$17:$H$216,"A")</f>
        <v>0</v>
      </c>
      <c r="P222" s="383"/>
      <c r="Q222" s="187"/>
      <c r="R222" s="384">
        <v>0</v>
      </c>
      <c r="S222" s="384"/>
      <c r="T222" s="384">
        <v>0</v>
      </c>
      <c r="U222" s="384"/>
      <c r="V222" s="187"/>
      <c r="W222" s="385">
        <v>0</v>
      </c>
      <c r="X222" s="386"/>
      <c r="Y222" s="100"/>
      <c r="Z222" s="184"/>
      <c r="AA222" s="381" t="s">
        <v>210</v>
      </c>
      <c r="AB222" s="381"/>
      <c r="AC222" s="382">
        <f>SUMIFS($BB$17:$BB$216,$F$17:$F$216,"薬剤師",$H$17:$H$216,"A")</f>
        <v>0</v>
      </c>
      <c r="AD222" s="382"/>
      <c r="AE222" s="383">
        <f>SUMIFS($BD$17:$BD$216,$F$17:$F$216,"薬剤師",$H$17:$H$216,"A")</f>
        <v>0</v>
      </c>
      <c r="AF222" s="383"/>
      <c r="AG222" s="187"/>
      <c r="AH222" s="384">
        <v>0</v>
      </c>
      <c r="AI222" s="384"/>
      <c r="AJ222" s="384">
        <v>0</v>
      </c>
      <c r="AK222" s="384"/>
      <c r="AL222" s="187"/>
      <c r="AM222" s="385">
        <v>0</v>
      </c>
      <c r="AN222" s="386"/>
      <c r="AO222" s="184"/>
      <c r="AP222" s="184"/>
      <c r="AQ222" s="381" t="s">
        <v>212</v>
      </c>
      <c r="AR222" s="381"/>
      <c r="AS222" s="381" t="s">
        <v>213</v>
      </c>
      <c r="AT222" s="381"/>
      <c r="AU222" s="381"/>
      <c r="AV222" s="381"/>
      <c r="AW222" s="184"/>
      <c r="AX222" s="184"/>
      <c r="AY222" s="184"/>
      <c r="AZ222" s="184"/>
      <c r="BA222" s="184"/>
      <c r="BB222" s="184"/>
      <c r="BC222" s="184"/>
      <c r="BD222" s="185"/>
      <c r="BE222" s="182"/>
      <c r="BF222" s="213"/>
      <c r="BG222" s="213"/>
      <c r="BH222" s="213"/>
      <c r="BI222" s="213"/>
      <c r="BJ222" s="177"/>
    </row>
    <row r="223" spans="2:62" ht="20.25" customHeight="1" x14ac:dyDescent="0.2">
      <c r="B223" s="174"/>
      <c r="C223" s="175"/>
      <c r="D223" s="175"/>
      <c r="E223" s="175"/>
      <c r="F223" s="175"/>
      <c r="G223" s="175"/>
      <c r="H223" s="175"/>
      <c r="I223" s="183"/>
      <c r="J223" s="100"/>
      <c r="K223" s="381" t="s">
        <v>212</v>
      </c>
      <c r="L223" s="381"/>
      <c r="M223" s="382">
        <f>SUMIFS($BB$17:$BB$216,$F$17:$F$216,"医師",$H$17:$H$216,"B")</f>
        <v>0</v>
      </c>
      <c r="N223" s="382"/>
      <c r="O223" s="383">
        <f>SUMIFS($BD$17:$BD$216,$F$17:$F$216,"医師",$H$17:$H$216,"B")</f>
        <v>0</v>
      </c>
      <c r="P223" s="383"/>
      <c r="Q223" s="187"/>
      <c r="R223" s="384">
        <v>0</v>
      </c>
      <c r="S223" s="384"/>
      <c r="T223" s="384">
        <v>0</v>
      </c>
      <c r="U223" s="384"/>
      <c r="V223" s="187"/>
      <c r="W223" s="385">
        <v>0</v>
      </c>
      <c r="X223" s="386"/>
      <c r="Y223" s="100"/>
      <c r="Z223" s="184"/>
      <c r="AA223" s="381" t="s">
        <v>212</v>
      </c>
      <c r="AB223" s="381"/>
      <c r="AC223" s="382">
        <f>SUMIFS($BB$17:$BB$216,$F$17:$F$216,"薬剤師",$H$17:$H$216,"B")</f>
        <v>0</v>
      </c>
      <c r="AD223" s="382"/>
      <c r="AE223" s="383">
        <f>SUMIFS($BD$17:$BD$216,$F$17:$F$216,"薬剤師",$H$17:$H$216,"B")</f>
        <v>0</v>
      </c>
      <c r="AF223" s="383"/>
      <c r="AG223" s="187"/>
      <c r="AH223" s="384">
        <v>0</v>
      </c>
      <c r="AI223" s="384"/>
      <c r="AJ223" s="384">
        <v>0</v>
      </c>
      <c r="AK223" s="384"/>
      <c r="AL223" s="187"/>
      <c r="AM223" s="385">
        <v>0</v>
      </c>
      <c r="AN223" s="386"/>
      <c r="AO223" s="184"/>
      <c r="AP223" s="184"/>
      <c r="AQ223" s="381" t="s">
        <v>214</v>
      </c>
      <c r="AR223" s="381"/>
      <c r="AS223" s="381" t="s">
        <v>215</v>
      </c>
      <c r="AT223" s="381"/>
      <c r="AU223" s="381"/>
      <c r="AV223" s="381"/>
      <c r="AW223" s="184"/>
      <c r="AX223" s="184"/>
      <c r="AY223" s="184"/>
      <c r="AZ223" s="184"/>
      <c r="BA223" s="184"/>
      <c r="BB223" s="184"/>
      <c r="BC223" s="184"/>
      <c r="BD223" s="185"/>
      <c r="BE223" s="182"/>
      <c r="BF223" s="177"/>
      <c r="BG223" s="177"/>
      <c r="BH223" s="177"/>
      <c r="BI223" s="177"/>
      <c r="BJ223" s="177"/>
    </row>
    <row r="224" spans="2:62" ht="20.25" customHeight="1" x14ac:dyDescent="0.2">
      <c r="B224" s="174"/>
      <c r="C224" s="175"/>
      <c r="D224" s="175"/>
      <c r="E224" s="175"/>
      <c r="F224" s="175"/>
      <c r="G224" s="175"/>
      <c r="H224" s="175"/>
      <c r="I224" s="183"/>
      <c r="J224" s="100"/>
      <c r="K224" s="381" t="s">
        <v>214</v>
      </c>
      <c r="L224" s="381"/>
      <c r="M224" s="382">
        <f>SUMIFS($BB$17:$BB$216,$F$17:$F$216,"医師",$H$17:$H$216,"C")</f>
        <v>0</v>
      </c>
      <c r="N224" s="382"/>
      <c r="O224" s="383">
        <f>SUMIFS($BD$17:$BD$216,$F$17:$F$216,"医師",$H$17:$H$216,"C")</f>
        <v>0</v>
      </c>
      <c r="P224" s="383"/>
      <c r="Q224" s="187"/>
      <c r="R224" s="384">
        <v>0</v>
      </c>
      <c r="S224" s="384"/>
      <c r="T224" s="389">
        <v>0</v>
      </c>
      <c r="U224" s="389"/>
      <c r="V224" s="187"/>
      <c r="W224" s="390" t="s">
        <v>216</v>
      </c>
      <c r="X224" s="391"/>
      <c r="Y224" s="100"/>
      <c r="Z224" s="184"/>
      <c r="AA224" s="381" t="s">
        <v>214</v>
      </c>
      <c r="AB224" s="381"/>
      <c r="AC224" s="382">
        <f>SUMIFS($BB$17:$BB$216,$F$17:$F$216,"薬剤師",$H$17:$H$216,"C")</f>
        <v>0</v>
      </c>
      <c r="AD224" s="382"/>
      <c r="AE224" s="383">
        <f>SUMIFS($BD$17:$BD$216,$F$17:$F$216,"薬剤師",$H$17:$H$216,"C")</f>
        <v>0</v>
      </c>
      <c r="AF224" s="383"/>
      <c r="AG224" s="187"/>
      <c r="AH224" s="384">
        <v>0</v>
      </c>
      <c r="AI224" s="384"/>
      <c r="AJ224" s="389">
        <v>0</v>
      </c>
      <c r="AK224" s="389"/>
      <c r="AL224" s="187"/>
      <c r="AM224" s="390" t="s">
        <v>216</v>
      </c>
      <c r="AN224" s="391"/>
      <c r="AO224" s="184"/>
      <c r="AP224" s="184"/>
      <c r="AQ224" s="381" t="s">
        <v>217</v>
      </c>
      <c r="AR224" s="381"/>
      <c r="AS224" s="381" t="s">
        <v>218</v>
      </c>
      <c r="AT224" s="381"/>
      <c r="AU224" s="381"/>
      <c r="AV224" s="381"/>
      <c r="AW224" s="184"/>
      <c r="AX224" s="184"/>
      <c r="AY224" s="184"/>
      <c r="AZ224" s="184"/>
      <c r="BA224" s="184"/>
      <c r="BB224" s="184"/>
      <c r="BC224" s="184"/>
      <c r="BD224" s="185"/>
      <c r="BE224" s="182"/>
      <c r="BF224" s="177"/>
      <c r="BG224" s="177"/>
      <c r="BH224" s="177"/>
      <c r="BI224" s="177"/>
      <c r="BJ224" s="177"/>
    </row>
    <row r="225" spans="2:62" ht="20.25" customHeight="1" x14ac:dyDescent="0.2">
      <c r="B225" s="174"/>
      <c r="C225" s="175"/>
      <c r="D225" s="175"/>
      <c r="E225" s="175"/>
      <c r="F225" s="175"/>
      <c r="G225" s="175"/>
      <c r="H225" s="175"/>
      <c r="I225" s="183"/>
      <c r="J225" s="100"/>
      <c r="K225" s="381" t="s">
        <v>217</v>
      </c>
      <c r="L225" s="381"/>
      <c r="M225" s="382">
        <f>SUMIFS($BB$17:$BB$216,$F$17:$F$216,"医師",$H$17:$H$216,"D")</f>
        <v>0</v>
      </c>
      <c r="N225" s="382"/>
      <c r="O225" s="383">
        <f>SUMIFS($BD$17:$BD$216,$F$17:$F$216,"医師",$H$17:$H$216,"D")</f>
        <v>0</v>
      </c>
      <c r="P225" s="383"/>
      <c r="Q225" s="187"/>
      <c r="R225" s="384">
        <v>0</v>
      </c>
      <c r="S225" s="384"/>
      <c r="T225" s="389">
        <v>0</v>
      </c>
      <c r="U225" s="389"/>
      <c r="V225" s="187"/>
      <c r="W225" s="390" t="s">
        <v>216</v>
      </c>
      <c r="X225" s="391"/>
      <c r="Y225" s="100"/>
      <c r="Z225" s="184"/>
      <c r="AA225" s="381" t="s">
        <v>217</v>
      </c>
      <c r="AB225" s="381"/>
      <c r="AC225" s="382">
        <f>SUMIFS($BB$17:$BB$216,$F$17:$F$216,"薬剤師",$H$17:$H$216,"D")</f>
        <v>0</v>
      </c>
      <c r="AD225" s="382"/>
      <c r="AE225" s="383">
        <f>SUMIFS($BD$17:$BD$216,$F$17:$F$216,"薬剤師",$H$17:$H$216,"D")</f>
        <v>0</v>
      </c>
      <c r="AF225" s="383"/>
      <c r="AG225" s="187"/>
      <c r="AH225" s="384">
        <v>0</v>
      </c>
      <c r="AI225" s="384"/>
      <c r="AJ225" s="389">
        <v>0</v>
      </c>
      <c r="AK225" s="389"/>
      <c r="AL225" s="187"/>
      <c r="AM225" s="390" t="s">
        <v>216</v>
      </c>
      <c r="AN225" s="391"/>
      <c r="AO225" s="184"/>
      <c r="AP225" s="184"/>
      <c r="AQ225" s="100"/>
      <c r="AR225" s="100"/>
      <c r="AS225" s="100"/>
      <c r="AT225" s="100"/>
      <c r="AU225" s="100"/>
      <c r="AV225" s="100"/>
      <c r="AW225" s="100"/>
      <c r="AX225" s="100"/>
      <c r="AY225" s="100"/>
      <c r="AZ225" s="100"/>
      <c r="BA225" s="100"/>
      <c r="BB225" s="100"/>
      <c r="BC225" s="100"/>
      <c r="BD225" s="100"/>
      <c r="BF225" s="177"/>
      <c r="BG225" s="177"/>
      <c r="BH225" s="177"/>
      <c r="BI225" s="177"/>
      <c r="BJ225" s="177"/>
    </row>
    <row r="226" spans="2:62" ht="20.25" customHeight="1" x14ac:dyDescent="0.2">
      <c r="B226" s="174"/>
      <c r="C226" s="175"/>
      <c r="D226" s="175"/>
      <c r="E226" s="175"/>
      <c r="F226" s="175"/>
      <c r="G226" s="175"/>
      <c r="H226" s="175"/>
      <c r="I226" s="183"/>
      <c r="J226" s="100"/>
      <c r="K226" s="381" t="s">
        <v>219</v>
      </c>
      <c r="L226" s="381"/>
      <c r="M226" s="382">
        <f>SUM(M222:N225)</f>
        <v>0</v>
      </c>
      <c r="N226" s="382"/>
      <c r="O226" s="383">
        <f>SUM(O222:P225)</f>
        <v>0</v>
      </c>
      <c r="P226" s="383"/>
      <c r="Q226" s="187"/>
      <c r="R226" s="382">
        <f>SUM(R222:S225)</f>
        <v>0</v>
      </c>
      <c r="S226" s="382"/>
      <c r="T226" s="383">
        <f>SUM(T222:U225)</f>
        <v>0</v>
      </c>
      <c r="U226" s="383"/>
      <c r="V226" s="187"/>
      <c r="W226" s="392">
        <f>SUM(W222:X223)</f>
        <v>0</v>
      </c>
      <c r="X226" s="393"/>
      <c r="Y226" s="100"/>
      <c r="Z226" s="184"/>
      <c r="AA226" s="381" t="s">
        <v>219</v>
      </c>
      <c r="AB226" s="381"/>
      <c r="AC226" s="382">
        <f>SUM(AC222:AD225)</f>
        <v>0</v>
      </c>
      <c r="AD226" s="382"/>
      <c r="AE226" s="383">
        <f>SUM(AE222:AF225)</f>
        <v>0</v>
      </c>
      <c r="AF226" s="383"/>
      <c r="AG226" s="187"/>
      <c r="AH226" s="382">
        <f>SUM(AH222:AI225)</f>
        <v>0</v>
      </c>
      <c r="AI226" s="382"/>
      <c r="AJ226" s="383">
        <f>SUM(AJ222:AK225)</f>
        <v>0</v>
      </c>
      <c r="AK226" s="383"/>
      <c r="AL226" s="187"/>
      <c r="AM226" s="392">
        <f>SUM(AM222:AN223)</f>
        <v>0</v>
      </c>
      <c r="AN226" s="393"/>
      <c r="AO226" s="184"/>
      <c r="AP226" s="184"/>
      <c r="AQ226" s="100"/>
      <c r="AR226" s="100"/>
      <c r="AS226" s="100"/>
      <c r="AT226" s="100"/>
      <c r="AU226" s="100"/>
      <c r="AV226" s="100"/>
      <c r="AW226" s="100"/>
      <c r="AX226" s="100"/>
      <c r="AY226" s="100"/>
      <c r="AZ226" s="100"/>
      <c r="BA226" s="100"/>
      <c r="BB226" s="100"/>
      <c r="BC226" s="100"/>
      <c r="BD226" s="100"/>
      <c r="BF226" s="177"/>
      <c r="BG226" s="177"/>
      <c r="BH226" s="177"/>
      <c r="BI226" s="177"/>
      <c r="BJ226" s="177"/>
    </row>
    <row r="227" spans="2:62" ht="20.25" customHeight="1" x14ac:dyDescent="0.2">
      <c r="B227" s="174"/>
      <c r="C227" s="175"/>
      <c r="D227" s="175"/>
      <c r="E227" s="175"/>
      <c r="F227" s="175"/>
      <c r="G227" s="175"/>
      <c r="H227" s="175"/>
      <c r="I227" s="183"/>
      <c r="J227" s="183"/>
      <c r="K227" s="188"/>
      <c r="L227" s="188"/>
      <c r="M227" s="188"/>
      <c r="N227" s="188"/>
      <c r="O227" s="189"/>
      <c r="P227" s="189"/>
      <c r="Q227" s="189"/>
      <c r="R227" s="190"/>
      <c r="S227" s="190"/>
      <c r="T227" s="190"/>
      <c r="U227" s="190"/>
      <c r="V227" s="191"/>
      <c r="W227" s="184"/>
      <c r="X227" s="184"/>
      <c r="Y227" s="184"/>
      <c r="Z227" s="184"/>
      <c r="AA227" s="188"/>
      <c r="AB227" s="188"/>
      <c r="AC227" s="188"/>
      <c r="AD227" s="188"/>
      <c r="AE227" s="189"/>
      <c r="AF227" s="189"/>
      <c r="AG227" s="189"/>
      <c r="AH227" s="190"/>
      <c r="AI227" s="190"/>
      <c r="AJ227" s="190"/>
      <c r="AK227" s="190"/>
      <c r="AL227" s="191"/>
      <c r="AM227" s="184"/>
      <c r="AN227" s="184"/>
      <c r="AO227" s="184"/>
      <c r="AP227" s="184"/>
      <c r="AQ227" s="100"/>
      <c r="AR227" s="100"/>
      <c r="AS227" s="100"/>
      <c r="AT227" s="100"/>
      <c r="AU227" s="100"/>
      <c r="AV227" s="100"/>
      <c r="AW227" s="100"/>
      <c r="AX227" s="100"/>
      <c r="AY227" s="100"/>
      <c r="AZ227" s="100"/>
      <c r="BA227" s="100"/>
      <c r="BB227" s="100"/>
      <c r="BC227" s="100"/>
      <c r="BD227" s="100"/>
      <c r="BF227" s="177"/>
      <c r="BG227" s="177"/>
      <c r="BH227" s="177"/>
      <c r="BI227" s="177"/>
      <c r="BJ227" s="177"/>
    </row>
    <row r="228" spans="2:62" ht="20.25" customHeight="1" x14ac:dyDescent="0.2">
      <c r="B228" s="174"/>
      <c r="C228" s="175"/>
      <c r="D228" s="175"/>
      <c r="E228" s="175"/>
      <c r="F228" s="175"/>
      <c r="G228" s="175"/>
      <c r="H228" s="175"/>
      <c r="I228" s="183"/>
      <c r="J228" s="183"/>
      <c r="K228" s="105" t="s">
        <v>220</v>
      </c>
      <c r="L228" s="100"/>
      <c r="M228" s="100"/>
      <c r="N228" s="100"/>
      <c r="O228" s="100"/>
      <c r="P228" s="100"/>
      <c r="Q228" s="106" t="s">
        <v>221</v>
      </c>
      <c r="R228" s="394" t="s">
        <v>222</v>
      </c>
      <c r="S228" s="395"/>
      <c r="T228" s="106"/>
      <c r="U228" s="106"/>
      <c r="V228" s="100"/>
      <c r="W228" s="100"/>
      <c r="X228" s="100"/>
      <c r="Y228" s="184"/>
      <c r="Z228" s="184"/>
      <c r="AA228" s="105" t="s">
        <v>220</v>
      </c>
      <c r="AB228" s="100"/>
      <c r="AC228" s="100"/>
      <c r="AD228" s="100"/>
      <c r="AE228" s="100"/>
      <c r="AF228" s="100"/>
      <c r="AG228" s="106" t="s">
        <v>221</v>
      </c>
      <c r="AH228" s="396" t="str">
        <f>R228</f>
        <v>週</v>
      </c>
      <c r="AI228" s="397"/>
      <c r="AJ228" s="106"/>
      <c r="AK228" s="106"/>
      <c r="AL228" s="100"/>
      <c r="AM228" s="100"/>
      <c r="AN228" s="100"/>
      <c r="AO228" s="184"/>
      <c r="AP228" s="184"/>
      <c r="AQ228" s="100"/>
      <c r="AR228" s="100"/>
      <c r="AS228" s="100"/>
      <c r="AT228" s="100"/>
      <c r="AU228" s="100"/>
      <c r="AV228" s="100"/>
      <c r="AW228" s="100"/>
      <c r="AX228" s="100"/>
      <c r="AY228" s="100"/>
      <c r="AZ228" s="100"/>
      <c r="BA228" s="100"/>
      <c r="BB228" s="100"/>
      <c r="BC228" s="100"/>
      <c r="BD228" s="100"/>
      <c r="BF228" s="177"/>
      <c r="BG228" s="177"/>
      <c r="BH228" s="177"/>
      <c r="BI228" s="177"/>
      <c r="BJ228" s="177"/>
    </row>
    <row r="229" spans="2:62" ht="20.25" customHeight="1" x14ac:dyDescent="0.2">
      <c r="B229" s="174"/>
      <c r="C229" s="175"/>
      <c r="D229" s="175"/>
      <c r="E229" s="175"/>
      <c r="F229" s="175"/>
      <c r="G229" s="175"/>
      <c r="H229" s="175"/>
      <c r="I229" s="183"/>
      <c r="J229" s="183"/>
      <c r="K229" s="100" t="s">
        <v>223</v>
      </c>
      <c r="L229" s="100"/>
      <c r="M229" s="100"/>
      <c r="N229" s="100"/>
      <c r="O229" s="100"/>
      <c r="P229" s="100" t="s">
        <v>224</v>
      </c>
      <c r="Q229" s="100"/>
      <c r="R229" s="100"/>
      <c r="S229" s="100"/>
      <c r="T229" s="105"/>
      <c r="U229" s="100"/>
      <c r="V229" s="100"/>
      <c r="W229" s="100"/>
      <c r="X229" s="100"/>
      <c r="Y229" s="184"/>
      <c r="Z229" s="184"/>
      <c r="AA229" s="100" t="s">
        <v>223</v>
      </c>
      <c r="AB229" s="100"/>
      <c r="AC229" s="100"/>
      <c r="AD229" s="100"/>
      <c r="AE229" s="100"/>
      <c r="AF229" s="100" t="s">
        <v>224</v>
      </c>
      <c r="AG229" s="100"/>
      <c r="AH229" s="100"/>
      <c r="AI229" s="100"/>
      <c r="AJ229" s="105"/>
      <c r="AK229" s="100"/>
      <c r="AL229" s="100"/>
      <c r="AM229" s="100"/>
      <c r="AN229" s="100"/>
      <c r="AO229" s="184"/>
      <c r="AP229" s="184"/>
      <c r="AQ229" s="100"/>
      <c r="AR229" s="100"/>
      <c r="AS229" s="100"/>
      <c r="AT229" s="100"/>
      <c r="AU229" s="100"/>
      <c r="AV229" s="100"/>
      <c r="AW229" s="100"/>
      <c r="AX229" s="100"/>
      <c r="AY229" s="100"/>
      <c r="AZ229" s="100"/>
      <c r="BA229" s="100"/>
      <c r="BB229" s="100"/>
      <c r="BC229" s="100"/>
      <c r="BD229" s="100"/>
      <c r="BF229" s="177"/>
      <c r="BG229" s="177"/>
      <c r="BH229" s="177"/>
      <c r="BI229" s="177"/>
      <c r="BJ229" s="177"/>
    </row>
    <row r="230" spans="2:62" ht="20.25" customHeight="1" x14ac:dyDescent="0.2">
      <c r="B230" s="174"/>
      <c r="C230" s="175"/>
      <c r="D230" s="175"/>
      <c r="E230" s="175"/>
      <c r="F230" s="175"/>
      <c r="G230" s="175"/>
      <c r="H230" s="175"/>
      <c r="I230" s="183"/>
      <c r="J230" s="183"/>
      <c r="K230" s="100" t="str">
        <f>IF($R$228="週","対象時間数（週平均）","対象時間数（当月合計）")</f>
        <v>対象時間数（週平均）</v>
      </c>
      <c r="L230" s="100"/>
      <c r="M230" s="100"/>
      <c r="N230" s="100"/>
      <c r="O230" s="100"/>
      <c r="P230" s="100" t="str">
        <f>IF($R$228="週","週に勤務すべき時間数","当月に勤務すべき時間数")</f>
        <v>週に勤務すべき時間数</v>
      </c>
      <c r="Q230" s="100"/>
      <c r="R230" s="100"/>
      <c r="S230" s="100"/>
      <c r="T230" s="105"/>
      <c r="U230" s="100" t="s">
        <v>225</v>
      </c>
      <c r="V230" s="100"/>
      <c r="W230" s="100"/>
      <c r="X230" s="100"/>
      <c r="Y230" s="184"/>
      <c r="Z230" s="184"/>
      <c r="AA230" s="100" t="str">
        <f>IF(AH228="週","対象時間数（週平均）","対象時間数（当月合計）")</f>
        <v>対象時間数（週平均）</v>
      </c>
      <c r="AB230" s="100"/>
      <c r="AC230" s="100"/>
      <c r="AD230" s="100"/>
      <c r="AE230" s="100"/>
      <c r="AF230" s="100" t="str">
        <f>IF($AH$228="週","週に勤務すべき時間数","当月に勤務すべき時間数")</f>
        <v>週に勤務すべき時間数</v>
      </c>
      <c r="AG230" s="100"/>
      <c r="AH230" s="100"/>
      <c r="AI230" s="100"/>
      <c r="AJ230" s="105"/>
      <c r="AK230" s="100" t="s">
        <v>225</v>
      </c>
      <c r="AL230" s="100"/>
      <c r="AM230" s="100"/>
      <c r="AN230" s="100"/>
      <c r="AO230" s="184"/>
      <c r="AP230" s="184"/>
      <c r="AQ230" s="100"/>
      <c r="AR230" s="100"/>
      <c r="AS230" s="100"/>
      <c r="AT230" s="100"/>
      <c r="AU230" s="100"/>
      <c r="AV230" s="100"/>
      <c r="AW230" s="100"/>
      <c r="AX230" s="100"/>
      <c r="AY230" s="100"/>
      <c r="AZ230" s="100"/>
      <c r="BA230" s="100"/>
      <c r="BB230" s="100"/>
      <c r="BC230" s="100"/>
      <c r="BD230" s="100"/>
      <c r="BF230" s="177"/>
      <c r="BG230" s="177"/>
      <c r="BH230" s="177"/>
      <c r="BI230" s="177"/>
      <c r="BJ230" s="177"/>
    </row>
    <row r="231" spans="2:62" ht="20.25" customHeight="1" x14ac:dyDescent="0.2">
      <c r="I231" s="100"/>
      <c r="J231" s="100"/>
      <c r="K231" s="398">
        <f>IF($R$228="週",T226,R226)</f>
        <v>0</v>
      </c>
      <c r="L231" s="398"/>
      <c r="M231" s="398"/>
      <c r="N231" s="398"/>
      <c r="O231" s="192" t="s">
        <v>226</v>
      </c>
      <c r="P231" s="381">
        <f>IF($R$228="週",$BA$6,$BE$6)</f>
        <v>40</v>
      </c>
      <c r="Q231" s="381"/>
      <c r="R231" s="381"/>
      <c r="S231" s="381"/>
      <c r="T231" s="192" t="s">
        <v>227</v>
      </c>
      <c r="U231" s="399">
        <f>ROUNDDOWN(K231/P231,1)</f>
        <v>0</v>
      </c>
      <c r="V231" s="399"/>
      <c r="W231" s="399"/>
      <c r="X231" s="399"/>
      <c r="Y231" s="100"/>
      <c r="Z231" s="100"/>
      <c r="AA231" s="398">
        <f>IF($AH$228="週",AJ226,AH226)</f>
        <v>0</v>
      </c>
      <c r="AB231" s="398"/>
      <c r="AC231" s="398"/>
      <c r="AD231" s="398"/>
      <c r="AE231" s="192" t="s">
        <v>226</v>
      </c>
      <c r="AF231" s="381">
        <f>IF($AH$228="週",$BA$6,$BE$6)</f>
        <v>40</v>
      </c>
      <c r="AG231" s="381"/>
      <c r="AH231" s="381"/>
      <c r="AI231" s="381"/>
      <c r="AJ231" s="192" t="s">
        <v>227</v>
      </c>
      <c r="AK231" s="399">
        <f>ROUNDDOWN(AA231/AF231,1)</f>
        <v>0</v>
      </c>
      <c r="AL231" s="399"/>
      <c r="AM231" s="399"/>
      <c r="AN231" s="399"/>
      <c r="AO231" s="100"/>
      <c r="AP231" s="100"/>
    </row>
    <row r="232" spans="2:62" ht="20.25" customHeight="1" x14ac:dyDescent="0.2">
      <c r="I232" s="100"/>
      <c r="J232" s="100"/>
      <c r="K232" s="100"/>
      <c r="L232" s="100"/>
      <c r="M232" s="100"/>
      <c r="N232" s="100"/>
      <c r="O232" s="100"/>
      <c r="P232" s="100"/>
      <c r="Q232" s="100"/>
      <c r="R232" s="100"/>
      <c r="S232" s="100"/>
      <c r="T232" s="105"/>
      <c r="U232" s="100" t="s">
        <v>228</v>
      </c>
      <c r="V232" s="100"/>
      <c r="W232" s="100"/>
      <c r="X232" s="100"/>
      <c r="Y232" s="100"/>
      <c r="Z232" s="100"/>
      <c r="AA232" s="100"/>
      <c r="AB232" s="100"/>
      <c r="AC232" s="100"/>
      <c r="AD232" s="100"/>
      <c r="AE232" s="100"/>
      <c r="AF232" s="100"/>
      <c r="AG232" s="100"/>
      <c r="AH232" s="100"/>
      <c r="AI232" s="100"/>
      <c r="AJ232" s="105"/>
      <c r="AK232" s="100" t="s">
        <v>228</v>
      </c>
      <c r="AL232" s="100"/>
      <c r="AM232" s="100"/>
      <c r="AN232" s="100"/>
      <c r="AO232" s="100"/>
      <c r="AP232" s="100"/>
    </row>
    <row r="233" spans="2:62" ht="20.25" customHeight="1" x14ac:dyDescent="0.2">
      <c r="I233" s="100"/>
      <c r="J233" s="100"/>
      <c r="K233" s="100" t="s">
        <v>229</v>
      </c>
      <c r="L233" s="100"/>
      <c r="M233" s="100"/>
      <c r="N233" s="100"/>
      <c r="O233" s="100"/>
      <c r="P233" s="100"/>
      <c r="Q233" s="100"/>
      <c r="R233" s="100"/>
      <c r="S233" s="100"/>
      <c r="T233" s="105"/>
      <c r="U233" s="100"/>
      <c r="V233" s="100"/>
      <c r="W233" s="100"/>
      <c r="X233" s="100"/>
      <c r="Y233" s="100"/>
      <c r="Z233" s="100"/>
      <c r="AA233" s="100" t="s">
        <v>230</v>
      </c>
      <c r="AB233" s="100"/>
      <c r="AC233" s="100"/>
      <c r="AD233" s="100"/>
      <c r="AE233" s="100"/>
      <c r="AF233" s="100"/>
      <c r="AG233" s="100"/>
      <c r="AH233" s="100"/>
      <c r="AI233" s="100"/>
      <c r="AJ233" s="105"/>
      <c r="AK233" s="100"/>
      <c r="AL233" s="100"/>
      <c r="AM233" s="100"/>
      <c r="AN233" s="100"/>
      <c r="AO233" s="100"/>
      <c r="AP233" s="100"/>
    </row>
    <row r="234" spans="2:62" ht="20.25" customHeight="1" x14ac:dyDescent="0.2">
      <c r="I234" s="100"/>
      <c r="J234" s="100"/>
      <c r="K234" s="100" t="s">
        <v>204</v>
      </c>
      <c r="L234" s="100"/>
      <c r="M234" s="100"/>
      <c r="N234" s="100"/>
      <c r="O234" s="100"/>
      <c r="P234" s="100"/>
      <c r="Q234" s="100"/>
      <c r="R234" s="100"/>
      <c r="S234" s="100"/>
      <c r="T234" s="105"/>
      <c r="U234" s="387"/>
      <c r="V234" s="387"/>
      <c r="W234" s="387"/>
      <c r="X234" s="387"/>
      <c r="Y234" s="100"/>
      <c r="Z234" s="100"/>
      <c r="AA234" s="100" t="s">
        <v>204</v>
      </c>
      <c r="AB234" s="100"/>
      <c r="AC234" s="100"/>
      <c r="AD234" s="100"/>
      <c r="AE234" s="100"/>
      <c r="AF234" s="100"/>
      <c r="AG234" s="100"/>
      <c r="AH234" s="100"/>
      <c r="AI234" s="100"/>
      <c r="AJ234" s="105"/>
      <c r="AK234" s="387"/>
      <c r="AL234" s="387"/>
      <c r="AM234" s="387"/>
      <c r="AN234" s="387"/>
      <c r="AO234" s="100"/>
      <c r="AP234" s="100"/>
    </row>
    <row r="235" spans="2:62" ht="20.25" customHeight="1" x14ac:dyDescent="0.2">
      <c r="I235" s="100"/>
      <c r="J235" s="100"/>
      <c r="K235" s="100" t="s">
        <v>231</v>
      </c>
      <c r="L235" s="100"/>
      <c r="M235" s="100"/>
      <c r="N235" s="100"/>
      <c r="O235" s="100"/>
      <c r="P235" s="100" t="s">
        <v>232</v>
      </c>
      <c r="Q235" s="100"/>
      <c r="R235" s="100"/>
      <c r="S235" s="100"/>
      <c r="T235" s="100"/>
      <c r="U235" s="370" t="s">
        <v>219</v>
      </c>
      <c r="V235" s="370"/>
      <c r="W235" s="370"/>
      <c r="X235" s="370"/>
      <c r="Y235" s="100"/>
      <c r="Z235" s="100"/>
      <c r="AA235" s="100" t="s">
        <v>231</v>
      </c>
      <c r="AB235" s="100"/>
      <c r="AC235" s="100"/>
      <c r="AD235" s="100"/>
      <c r="AE235" s="100"/>
      <c r="AF235" s="100" t="s">
        <v>232</v>
      </c>
      <c r="AG235" s="100"/>
      <c r="AH235" s="100"/>
      <c r="AI235" s="100"/>
      <c r="AJ235" s="100"/>
      <c r="AK235" s="370" t="s">
        <v>219</v>
      </c>
      <c r="AL235" s="370"/>
      <c r="AM235" s="370"/>
      <c r="AN235" s="370"/>
      <c r="AO235" s="100"/>
      <c r="AP235" s="100"/>
    </row>
    <row r="236" spans="2:62" ht="20.25" customHeight="1" x14ac:dyDescent="0.2">
      <c r="I236" s="100"/>
      <c r="J236" s="100"/>
      <c r="K236" s="381">
        <f>W226</f>
        <v>0</v>
      </c>
      <c r="L236" s="381"/>
      <c r="M236" s="381"/>
      <c r="N236" s="381"/>
      <c r="O236" s="192" t="s">
        <v>233</v>
      </c>
      <c r="P236" s="399">
        <f>U231</f>
        <v>0</v>
      </c>
      <c r="Q236" s="399"/>
      <c r="R236" s="399"/>
      <c r="S236" s="399"/>
      <c r="T236" s="192" t="s">
        <v>227</v>
      </c>
      <c r="U236" s="400">
        <f>ROUNDDOWN(K236+P236,1)</f>
        <v>0</v>
      </c>
      <c r="V236" s="400"/>
      <c r="W236" s="400"/>
      <c r="X236" s="400"/>
      <c r="Y236" s="190"/>
      <c r="Z236" s="190"/>
      <c r="AA236" s="401">
        <f>AM226</f>
        <v>0</v>
      </c>
      <c r="AB236" s="401"/>
      <c r="AC236" s="401"/>
      <c r="AD236" s="401"/>
      <c r="AE236" s="191" t="s">
        <v>233</v>
      </c>
      <c r="AF236" s="402">
        <f>AK231</f>
        <v>0</v>
      </c>
      <c r="AG236" s="402"/>
      <c r="AH236" s="402"/>
      <c r="AI236" s="402"/>
      <c r="AJ236" s="191" t="s">
        <v>227</v>
      </c>
      <c r="AK236" s="400">
        <f>ROUNDDOWN(AA236+AF236,1)</f>
        <v>0</v>
      </c>
      <c r="AL236" s="400"/>
      <c r="AM236" s="400"/>
      <c r="AN236" s="400"/>
      <c r="AO236" s="100"/>
      <c r="AP236" s="100"/>
    </row>
    <row r="237" spans="2:62" ht="20.25" customHeight="1" x14ac:dyDescent="0.2"/>
    <row r="238" spans="2:62" ht="20.25" customHeight="1" x14ac:dyDescent="0.2">
      <c r="K238" s="100" t="s">
        <v>234</v>
      </c>
      <c r="L238" s="100"/>
      <c r="M238" s="100"/>
      <c r="N238" s="100"/>
      <c r="O238" s="100"/>
      <c r="P238" s="100"/>
      <c r="Q238" s="100"/>
      <c r="R238" s="100"/>
      <c r="S238" s="100"/>
      <c r="T238" s="105"/>
      <c r="U238" s="100"/>
      <c r="V238" s="100"/>
      <c r="W238" s="100"/>
      <c r="X238" s="100"/>
      <c r="Y238" s="100"/>
      <c r="Z238" s="184"/>
      <c r="AA238" s="100" t="s">
        <v>235</v>
      </c>
      <c r="AB238" s="100"/>
      <c r="AC238" s="100"/>
      <c r="AD238" s="100"/>
      <c r="AE238" s="100"/>
      <c r="AF238" s="100"/>
      <c r="AG238" s="100"/>
      <c r="AH238" s="100"/>
      <c r="AI238" s="100"/>
      <c r="AJ238" s="105"/>
      <c r="AK238" s="100"/>
      <c r="AL238" s="100"/>
      <c r="AM238" s="100"/>
      <c r="AN238" s="100"/>
      <c r="AO238" s="184"/>
      <c r="AP238" s="184"/>
    </row>
    <row r="239" spans="2:62" ht="20.25" customHeight="1" x14ac:dyDescent="0.2">
      <c r="K239" s="387" t="s">
        <v>201</v>
      </c>
      <c r="L239" s="387"/>
      <c r="M239" s="387" t="s">
        <v>202</v>
      </c>
      <c r="N239" s="387"/>
      <c r="O239" s="387"/>
      <c r="P239" s="387"/>
      <c r="Q239" s="100"/>
      <c r="R239" s="388" t="s">
        <v>203</v>
      </c>
      <c r="S239" s="388"/>
      <c r="T239" s="388"/>
      <c r="U239" s="388"/>
      <c r="V239" s="100"/>
      <c r="W239" s="186" t="s">
        <v>204</v>
      </c>
      <c r="X239" s="186"/>
      <c r="Y239" s="100"/>
      <c r="Z239" s="184"/>
      <c r="AA239" s="387" t="s">
        <v>201</v>
      </c>
      <c r="AB239" s="387"/>
      <c r="AC239" s="387" t="s">
        <v>202</v>
      </c>
      <c r="AD239" s="387"/>
      <c r="AE239" s="387"/>
      <c r="AF239" s="387"/>
      <c r="AG239" s="100"/>
      <c r="AH239" s="388" t="s">
        <v>203</v>
      </c>
      <c r="AI239" s="388"/>
      <c r="AJ239" s="388"/>
      <c r="AK239" s="388"/>
      <c r="AL239" s="100"/>
      <c r="AM239" s="186" t="s">
        <v>204</v>
      </c>
      <c r="AN239" s="186"/>
      <c r="AO239" s="184"/>
      <c r="AP239" s="184"/>
    </row>
    <row r="240" spans="2:62" ht="20.25" customHeight="1" x14ac:dyDescent="0.2">
      <c r="K240" s="370"/>
      <c r="L240" s="370"/>
      <c r="M240" s="370" t="s">
        <v>207</v>
      </c>
      <c r="N240" s="370"/>
      <c r="O240" s="370" t="s">
        <v>208</v>
      </c>
      <c r="P240" s="370"/>
      <c r="Q240" s="100"/>
      <c r="R240" s="370" t="s">
        <v>207</v>
      </c>
      <c r="S240" s="370"/>
      <c r="T240" s="370" t="s">
        <v>208</v>
      </c>
      <c r="U240" s="370"/>
      <c r="V240" s="100"/>
      <c r="W240" s="186" t="s">
        <v>209</v>
      </c>
      <c r="X240" s="186"/>
      <c r="Y240" s="100"/>
      <c r="Z240" s="184"/>
      <c r="AA240" s="370"/>
      <c r="AB240" s="370"/>
      <c r="AC240" s="370" t="s">
        <v>207</v>
      </c>
      <c r="AD240" s="370"/>
      <c r="AE240" s="370" t="s">
        <v>208</v>
      </c>
      <c r="AF240" s="370"/>
      <c r="AG240" s="100"/>
      <c r="AH240" s="370" t="s">
        <v>207</v>
      </c>
      <c r="AI240" s="370"/>
      <c r="AJ240" s="370" t="s">
        <v>208</v>
      </c>
      <c r="AK240" s="370"/>
      <c r="AL240" s="100"/>
      <c r="AM240" s="186" t="s">
        <v>209</v>
      </c>
      <c r="AN240" s="186"/>
      <c r="AO240" s="184"/>
      <c r="AP240" s="184"/>
    </row>
    <row r="241" spans="11:42" ht="20.25" customHeight="1" x14ac:dyDescent="0.2">
      <c r="K241" s="381" t="s">
        <v>210</v>
      </c>
      <c r="L241" s="381"/>
      <c r="M241" s="382">
        <f>SUMIFS($BB$17:$BB$216,$F$17:$F$216,"看護職員",$H$17:$H$216,"A")</f>
        <v>0</v>
      </c>
      <c r="N241" s="382"/>
      <c r="O241" s="383">
        <f>SUMIFS($BD$17:$BD$216,$F$17:$F$216,"看護職員",$H$17:$H$216,"A")</f>
        <v>0</v>
      </c>
      <c r="P241" s="383"/>
      <c r="Q241" s="187"/>
      <c r="R241" s="384">
        <v>0</v>
      </c>
      <c r="S241" s="384"/>
      <c r="T241" s="384">
        <v>0</v>
      </c>
      <c r="U241" s="384"/>
      <c r="V241" s="187"/>
      <c r="W241" s="385">
        <v>0</v>
      </c>
      <c r="X241" s="386"/>
      <c r="Y241" s="100"/>
      <c r="Z241" s="184"/>
      <c r="AA241" s="381" t="s">
        <v>210</v>
      </c>
      <c r="AB241" s="381"/>
      <c r="AC241" s="382">
        <f>SUMIFS($BB$17:$BB$216,$F$17:$F$216,"介護職員",$H$17:$H$216,"A")</f>
        <v>0</v>
      </c>
      <c r="AD241" s="382"/>
      <c r="AE241" s="383">
        <f>SUMIFS($BD$17:$BD$216,$F$17:$F$216,"介護職員",$H$17:$H$216,"A")</f>
        <v>0</v>
      </c>
      <c r="AF241" s="383"/>
      <c r="AG241" s="187"/>
      <c r="AH241" s="384">
        <v>0</v>
      </c>
      <c r="AI241" s="384"/>
      <c r="AJ241" s="384">
        <v>0</v>
      </c>
      <c r="AK241" s="384"/>
      <c r="AL241" s="187"/>
      <c r="AM241" s="385">
        <v>0</v>
      </c>
      <c r="AN241" s="386"/>
      <c r="AO241" s="184"/>
      <c r="AP241" s="184"/>
    </row>
    <row r="242" spans="11:42" ht="20.25" customHeight="1" x14ac:dyDescent="0.2">
      <c r="K242" s="381" t="s">
        <v>212</v>
      </c>
      <c r="L242" s="381"/>
      <c r="M242" s="382">
        <f>SUMIFS($BB$17:$BB$216,$F$17:$F$216,"看護職員",$H$17:$H$216,"B")</f>
        <v>0</v>
      </c>
      <c r="N242" s="382"/>
      <c r="O242" s="383">
        <f>SUMIFS($BD$17:$BD$216,$F$17:$F$216,"看護職員",$H$17:$H$216,"B")</f>
        <v>0</v>
      </c>
      <c r="P242" s="383"/>
      <c r="Q242" s="187"/>
      <c r="R242" s="384">
        <v>0</v>
      </c>
      <c r="S242" s="384"/>
      <c r="T242" s="384">
        <v>0</v>
      </c>
      <c r="U242" s="384"/>
      <c r="V242" s="187"/>
      <c r="W242" s="385">
        <v>0</v>
      </c>
      <c r="X242" s="386"/>
      <c r="Y242" s="100"/>
      <c r="Z242" s="184"/>
      <c r="AA242" s="381" t="s">
        <v>212</v>
      </c>
      <c r="AB242" s="381"/>
      <c r="AC242" s="382">
        <f>SUMIFS($BB$17:$BB$216,$F$17:$F$216,"介護職員",$H$17:$H$216,"B")</f>
        <v>0</v>
      </c>
      <c r="AD242" s="382"/>
      <c r="AE242" s="383">
        <f>SUMIFS($BD$17:$BD$216,$F$17:$F$216,"介護職員",$H$17:$H$216,"B")</f>
        <v>0</v>
      </c>
      <c r="AF242" s="383"/>
      <c r="AG242" s="187"/>
      <c r="AH242" s="384">
        <v>0</v>
      </c>
      <c r="AI242" s="384"/>
      <c r="AJ242" s="384">
        <v>0</v>
      </c>
      <c r="AK242" s="384"/>
      <c r="AL242" s="187"/>
      <c r="AM242" s="385">
        <v>0</v>
      </c>
      <c r="AN242" s="386"/>
      <c r="AO242" s="184"/>
      <c r="AP242" s="184"/>
    </row>
    <row r="243" spans="11:42" ht="20.25" customHeight="1" x14ac:dyDescent="0.2">
      <c r="K243" s="381" t="s">
        <v>214</v>
      </c>
      <c r="L243" s="381"/>
      <c r="M243" s="382">
        <f>SUMIFS($BB$17:$BB$216,$F$17:$F$216,"看護職員",$H$17:$H$216,"C")</f>
        <v>0</v>
      </c>
      <c r="N243" s="382"/>
      <c r="O243" s="383">
        <f>SUMIFS($BD$17:$BD$216,$F$17:$F$216,"看護職員",$H$17:$H$216,"C")</f>
        <v>0</v>
      </c>
      <c r="P243" s="383"/>
      <c r="Q243" s="187"/>
      <c r="R243" s="384">
        <v>0</v>
      </c>
      <c r="S243" s="384"/>
      <c r="T243" s="389">
        <v>0</v>
      </c>
      <c r="U243" s="389"/>
      <c r="V243" s="187"/>
      <c r="W243" s="390" t="s">
        <v>216</v>
      </c>
      <c r="X243" s="391"/>
      <c r="Y243" s="100"/>
      <c r="Z243" s="184"/>
      <c r="AA243" s="381" t="s">
        <v>214</v>
      </c>
      <c r="AB243" s="381"/>
      <c r="AC243" s="382">
        <f>SUMIFS($BB$17:$BB$216,$F$17:$F$216,"介護職員",$H$17:$H$216,"C")</f>
        <v>0</v>
      </c>
      <c r="AD243" s="382"/>
      <c r="AE243" s="383">
        <f>SUMIFS($BD$17:$BD$216,$F$17:$F$216,"介護職員",$H$17:$H$216,"C")</f>
        <v>0</v>
      </c>
      <c r="AF243" s="383"/>
      <c r="AG243" s="187"/>
      <c r="AH243" s="384">
        <v>0</v>
      </c>
      <c r="AI243" s="384"/>
      <c r="AJ243" s="389">
        <v>0</v>
      </c>
      <c r="AK243" s="389"/>
      <c r="AL243" s="187"/>
      <c r="AM243" s="390" t="s">
        <v>216</v>
      </c>
      <c r="AN243" s="391"/>
      <c r="AO243" s="184"/>
      <c r="AP243" s="184"/>
    </row>
    <row r="244" spans="11:42" ht="20.25" customHeight="1" x14ac:dyDescent="0.2">
      <c r="K244" s="381" t="s">
        <v>217</v>
      </c>
      <c r="L244" s="381"/>
      <c r="M244" s="382">
        <f>SUMIFS($BB$17:$BB$216,$F$17:$F$216,"看護職員",$H$17:$H$216,"D")</f>
        <v>0</v>
      </c>
      <c r="N244" s="382"/>
      <c r="O244" s="383">
        <f>SUMIFS($BD$17:$BD$216,$F$17:$F$216,"看護職員",$H$17:$H$216,"D")</f>
        <v>0</v>
      </c>
      <c r="P244" s="383"/>
      <c r="Q244" s="187"/>
      <c r="R244" s="384">
        <v>0</v>
      </c>
      <c r="S244" s="384"/>
      <c r="T244" s="389">
        <v>0</v>
      </c>
      <c r="U244" s="389"/>
      <c r="V244" s="187"/>
      <c r="W244" s="390" t="s">
        <v>216</v>
      </c>
      <c r="X244" s="391"/>
      <c r="Y244" s="100"/>
      <c r="Z244" s="184"/>
      <c r="AA244" s="381" t="s">
        <v>217</v>
      </c>
      <c r="AB244" s="381"/>
      <c r="AC244" s="382">
        <f>SUMIFS($BB$17:$BB$216,$F$17:$F$216,"介護職員",$H$17:$H$216,"D")</f>
        <v>0</v>
      </c>
      <c r="AD244" s="382"/>
      <c r="AE244" s="383">
        <f>SUMIFS($BD$17:$BD$216,$F$17:$F$216,"介護職員",$H$17:$H$216,"D")</f>
        <v>0</v>
      </c>
      <c r="AF244" s="383"/>
      <c r="AG244" s="187"/>
      <c r="AH244" s="384">
        <v>0</v>
      </c>
      <c r="AI244" s="384"/>
      <c r="AJ244" s="389">
        <v>0</v>
      </c>
      <c r="AK244" s="389"/>
      <c r="AL244" s="187"/>
      <c r="AM244" s="390" t="s">
        <v>216</v>
      </c>
      <c r="AN244" s="391"/>
      <c r="AO244" s="184"/>
      <c r="AP244" s="184"/>
    </row>
    <row r="245" spans="11:42" ht="20.25" customHeight="1" x14ac:dyDescent="0.2">
      <c r="K245" s="381" t="s">
        <v>219</v>
      </c>
      <c r="L245" s="381"/>
      <c r="M245" s="382">
        <f>SUM(M241:N244)</f>
        <v>0</v>
      </c>
      <c r="N245" s="382"/>
      <c r="O245" s="383">
        <f>SUM(O241:P244)</f>
        <v>0</v>
      </c>
      <c r="P245" s="383"/>
      <c r="Q245" s="187"/>
      <c r="R245" s="382">
        <f>SUM(R241:S244)</f>
        <v>0</v>
      </c>
      <c r="S245" s="382"/>
      <c r="T245" s="383">
        <f>SUM(T241:U244)</f>
        <v>0</v>
      </c>
      <c r="U245" s="383"/>
      <c r="V245" s="187"/>
      <c r="W245" s="392">
        <f>SUM(W241:X242)</f>
        <v>0</v>
      </c>
      <c r="X245" s="393"/>
      <c r="Y245" s="100"/>
      <c r="Z245" s="184"/>
      <c r="AA245" s="381" t="s">
        <v>219</v>
      </c>
      <c r="AB245" s="381"/>
      <c r="AC245" s="382">
        <f>SUM(AC241:AD244)</f>
        <v>0</v>
      </c>
      <c r="AD245" s="382"/>
      <c r="AE245" s="383">
        <f>SUM(AE241:AF244)</f>
        <v>0</v>
      </c>
      <c r="AF245" s="383"/>
      <c r="AG245" s="187"/>
      <c r="AH245" s="382">
        <f>SUM(AH241:AI244)</f>
        <v>0</v>
      </c>
      <c r="AI245" s="382"/>
      <c r="AJ245" s="383">
        <f>SUM(AJ241:AK244)</f>
        <v>0</v>
      </c>
      <c r="AK245" s="383"/>
      <c r="AL245" s="187"/>
      <c r="AM245" s="392">
        <f>SUM(AM241:AN242)</f>
        <v>0</v>
      </c>
      <c r="AN245" s="393"/>
      <c r="AO245" s="184"/>
      <c r="AP245" s="184"/>
    </row>
    <row r="246" spans="11:42" ht="20.25" customHeight="1" x14ac:dyDescent="0.2">
      <c r="K246" s="188"/>
      <c r="L246" s="188"/>
      <c r="M246" s="188"/>
      <c r="N246" s="188"/>
      <c r="O246" s="189"/>
      <c r="P246" s="189"/>
      <c r="Q246" s="189"/>
      <c r="R246" s="190"/>
      <c r="S246" s="190"/>
      <c r="T246" s="190"/>
      <c r="U246" s="190"/>
      <c r="V246" s="191"/>
      <c r="W246" s="184"/>
      <c r="X246" s="184"/>
      <c r="Y246" s="184"/>
      <c r="Z246" s="184"/>
      <c r="AA246" s="188"/>
      <c r="AB246" s="188"/>
      <c r="AC246" s="188"/>
      <c r="AD246" s="188"/>
      <c r="AE246" s="189"/>
      <c r="AF246" s="189"/>
      <c r="AG246" s="189"/>
      <c r="AH246" s="190"/>
      <c r="AI246" s="190"/>
      <c r="AJ246" s="190"/>
      <c r="AK246" s="190"/>
      <c r="AL246" s="191"/>
      <c r="AM246" s="184"/>
      <c r="AN246" s="184"/>
      <c r="AO246" s="184"/>
      <c r="AP246" s="184"/>
    </row>
    <row r="247" spans="11:42" ht="20.25" customHeight="1" x14ac:dyDescent="0.2">
      <c r="K247" s="105" t="s">
        <v>220</v>
      </c>
      <c r="L247" s="100"/>
      <c r="M247" s="100"/>
      <c r="N247" s="100"/>
      <c r="O247" s="100"/>
      <c r="P247" s="100"/>
      <c r="Q247" s="106" t="s">
        <v>221</v>
      </c>
      <c r="R247" s="396" t="str">
        <f>R228</f>
        <v>週</v>
      </c>
      <c r="S247" s="397"/>
      <c r="T247" s="106"/>
      <c r="U247" s="106"/>
      <c r="V247" s="100"/>
      <c r="W247" s="100"/>
      <c r="X247" s="100"/>
      <c r="Y247" s="184"/>
      <c r="Z247" s="184"/>
      <c r="AA247" s="105" t="s">
        <v>220</v>
      </c>
      <c r="AB247" s="100"/>
      <c r="AC247" s="100"/>
      <c r="AD247" s="100"/>
      <c r="AE247" s="100"/>
      <c r="AF247" s="100"/>
      <c r="AG247" s="106" t="s">
        <v>221</v>
      </c>
      <c r="AH247" s="396" t="str">
        <f>R247</f>
        <v>週</v>
      </c>
      <c r="AI247" s="397"/>
      <c r="AJ247" s="106"/>
      <c r="AK247" s="106"/>
      <c r="AL247" s="100"/>
      <c r="AM247" s="100"/>
      <c r="AN247" s="100"/>
      <c r="AO247" s="184"/>
      <c r="AP247" s="184"/>
    </row>
    <row r="248" spans="11:42" ht="20.25" customHeight="1" x14ac:dyDescent="0.2">
      <c r="K248" s="100" t="s">
        <v>223</v>
      </c>
      <c r="L248" s="100"/>
      <c r="M248" s="100"/>
      <c r="N248" s="100"/>
      <c r="O248" s="100"/>
      <c r="P248" s="100" t="s">
        <v>224</v>
      </c>
      <c r="Q248" s="100"/>
      <c r="R248" s="100"/>
      <c r="S248" s="100"/>
      <c r="T248" s="105"/>
      <c r="U248" s="100"/>
      <c r="V248" s="100"/>
      <c r="W248" s="100"/>
      <c r="X248" s="100"/>
      <c r="Y248" s="184"/>
      <c r="Z248" s="184"/>
      <c r="AA248" s="100" t="s">
        <v>223</v>
      </c>
      <c r="AB248" s="100"/>
      <c r="AC248" s="100"/>
      <c r="AD248" s="100"/>
      <c r="AE248" s="100"/>
      <c r="AF248" s="100" t="s">
        <v>224</v>
      </c>
      <c r="AG248" s="100"/>
      <c r="AH248" s="100"/>
      <c r="AI248" s="100"/>
      <c r="AJ248" s="105"/>
      <c r="AK248" s="100"/>
      <c r="AL248" s="100"/>
      <c r="AM248" s="100"/>
      <c r="AN248" s="100"/>
      <c r="AO248" s="184"/>
      <c r="AP248" s="184"/>
    </row>
    <row r="249" spans="11:42" ht="20.25" customHeight="1" x14ac:dyDescent="0.2">
      <c r="K249" s="100" t="str">
        <f>IF($R$247="週","対象時間数（週平均）","対象時間数（当月合計）")</f>
        <v>対象時間数（週平均）</v>
      </c>
      <c r="L249" s="100"/>
      <c r="M249" s="100"/>
      <c r="N249" s="100"/>
      <c r="O249" s="100"/>
      <c r="P249" s="100" t="str">
        <f>IF($R$228="週","週に勤務すべき時間数","当月に勤務すべき時間数")</f>
        <v>週に勤務すべき時間数</v>
      </c>
      <c r="Q249" s="100"/>
      <c r="R249" s="100"/>
      <c r="S249" s="100"/>
      <c r="T249" s="105"/>
      <c r="U249" s="100" t="s">
        <v>225</v>
      </c>
      <c r="V249" s="100"/>
      <c r="W249" s="100"/>
      <c r="X249" s="100"/>
      <c r="Y249" s="184"/>
      <c r="Z249" s="184"/>
      <c r="AA249" s="100" t="str">
        <f>IF(AH247="週","対象時間数（週平均）","対象時間数（当月合計）")</f>
        <v>対象時間数（週平均）</v>
      </c>
      <c r="AB249" s="100"/>
      <c r="AC249" s="100"/>
      <c r="AD249" s="100"/>
      <c r="AE249" s="100"/>
      <c r="AF249" s="100" t="str">
        <f>IF($AH$228="週","週に勤務すべき時間数","当月に勤務すべき時間数")</f>
        <v>週に勤務すべき時間数</v>
      </c>
      <c r="AG249" s="100"/>
      <c r="AH249" s="100"/>
      <c r="AI249" s="100"/>
      <c r="AJ249" s="105"/>
      <c r="AK249" s="100" t="s">
        <v>225</v>
      </c>
      <c r="AL249" s="100"/>
      <c r="AM249" s="100"/>
      <c r="AN249" s="100"/>
      <c r="AO249" s="184"/>
      <c r="AP249" s="184"/>
    </row>
    <row r="250" spans="11:42" ht="20.25" customHeight="1" x14ac:dyDescent="0.2">
      <c r="K250" s="398">
        <f>IF($R$228="週",T245,R245)</f>
        <v>0</v>
      </c>
      <c r="L250" s="398"/>
      <c r="M250" s="398"/>
      <c r="N250" s="398"/>
      <c r="O250" s="192" t="s">
        <v>226</v>
      </c>
      <c r="P250" s="381">
        <f>IF($R$228="週",$BA$6,$BE$6)</f>
        <v>40</v>
      </c>
      <c r="Q250" s="381"/>
      <c r="R250" s="381"/>
      <c r="S250" s="381"/>
      <c r="T250" s="192" t="s">
        <v>227</v>
      </c>
      <c r="U250" s="399">
        <f>ROUNDDOWN(K250/P250,1)</f>
        <v>0</v>
      </c>
      <c r="V250" s="399"/>
      <c r="W250" s="399"/>
      <c r="X250" s="399"/>
      <c r="Y250" s="100"/>
      <c r="Z250" s="100"/>
      <c r="AA250" s="398">
        <f>IF($AH$228="週",AJ245,AH245)</f>
        <v>0</v>
      </c>
      <c r="AB250" s="398"/>
      <c r="AC250" s="398"/>
      <c r="AD250" s="398"/>
      <c r="AE250" s="192" t="s">
        <v>226</v>
      </c>
      <c r="AF250" s="381">
        <f>IF($AH$228="週",$BA$6,$BE$6)</f>
        <v>40</v>
      </c>
      <c r="AG250" s="381"/>
      <c r="AH250" s="381"/>
      <c r="AI250" s="381"/>
      <c r="AJ250" s="192" t="s">
        <v>227</v>
      </c>
      <c r="AK250" s="399">
        <f>ROUNDDOWN(AA250/AF250,1)</f>
        <v>0</v>
      </c>
      <c r="AL250" s="399"/>
      <c r="AM250" s="399"/>
      <c r="AN250" s="399"/>
      <c r="AO250" s="100"/>
      <c r="AP250" s="100"/>
    </row>
    <row r="251" spans="11:42" ht="20.25" customHeight="1" x14ac:dyDescent="0.2">
      <c r="K251" s="100"/>
      <c r="L251" s="100"/>
      <c r="M251" s="100"/>
      <c r="N251" s="100"/>
      <c r="O251" s="100"/>
      <c r="P251" s="100"/>
      <c r="Q251" s="100"/>
      <c r="R251" s="100"/>
      <c r="S251" s="100"/>
      <c r="T251" s="105"/>
      <c r="U251" s="100" t="s">
        <v>228</v>
      </c>
      <c r="V251" s="100"/>
      <c r="W251" s="100"/>
      <c r="X251" s="100"/>
      <c r="Y251" s="100"/>
      <c r="Z251" s="100"/>
      <c r="AA251" s="100"/>
      <c r="AB251" s="100"/>
      <c r="AC251" s="100"/>
      <c r="AD251" s="100"/>
      <c r="AE251" s="100"/>
      <c r="AF251" s="100"/>
      <c r="AG251" s="100"/>
      <c r="AH251" s="100"/>
      <c r="AI251" s="100"/>
      <c r="AJ251" s="105"/>
      <c r="AK251" s="100" t="s">
        <v>228</v>
      </c>
      <c r="AL251" s="100"/>
      <c r="AM251" s="100"/>
      <c r="AN251" s="100"/>
      <c r="AO251" s="100"/>
      <c r="AP251" s="100"/>
    </row>
    <row r="252" spans="11:42" ht="20.25" customHeight="1" x14ac:dyDescent="0.2">
      <c r="K252" s="100" t="s">
        <v>236</v>
      </c>
      <c r="L252" s="100"/>
      <c r="M252" s="100"/>
      <c r="N252" s="100"/>
      <c r="O252" s="100"/>
      <c r="P252" s="100"/>
      <c r="Q252" s="100"/>
      <c r="R252" s="100"/>
      <c r="S252" s="100"/>
      <c r="T252" s="105"/>
      <c r="U252" s="100"/>
      <c r="V252" s="100"/>
      <c r="W252" s="100"/>
      <c r="X252" s="100"/>
      <c r="Y252" s="100"/>
      <c r="Z252" s="100"/>
      <c r="AA252" s="100" t="s">
        <v>237</v>
      </c>
      <c r="AB252" s="100"/>
      <c r="AC252" s="100"/>
      <c r="AD252" s="100"/>
      <c r="AE252" s="100"/>
      <c r="AF252" s="100"/>
      <c r="AG252" s="100"/>
      <c r="AH252" s="100"/>
      <c r="AI252" s="100"/>
      <c r="AJ252" s="105"/>
      <c r="AK252" s="100"/>
      <c r="AL252" s="100"/>
      <c r="AM252" s="100"/>
      <c r="AN252" s="100"/>
      <c r="AO252" s="100"/>
      <c r="AP252" s="100"/>
    </row>
    <row r="253" spans="11:42" ht="20.25" customHeight="1" x14ac:dyDescent="0.2">
      <c r="K253" s="100" t="s">
        <v>204</v>
      </c>
      <c r="L253" s="100"/>
      <c r="M253" s="100"/>
      <c r="N253" s="100"/>
      <c r="O253" s="100"/>
      <c r="P253" s="100"/>
      <c r="Q253" s="100"/>
      <c r="R253" s="100"/>
      <c r="S253" s="100"/>
      <c r="T253" s="105"/>
      <c r="U253" s="387"/>
      <c r="V253" s="387"/>
      <c r="W253" s="387"/>
      <c r="X253" s="387"/>
      <c r="Y253" s="100"/>
      <c r="Z253" s="100"/>
      <c r="AA253" s="100" t="s">
        <v>204</v>
      </c>
      <c r="AB253" s="100"/>
      <c r="AC253" s="100"/>
      <c r="AD253" s="100"/>
      <c r="AE253" s="100"/>
      <c r="AF253" s="100"/>
      <c r="AG253" s="100"/>
      <c r="AH253" s="100"/>
      <c r="AI253" s="100"/>
      <c r="AJ253" s="105"/>
      <c r="AK253" s="387"/>
      <c r="AL253" s="387"/>
      <c r="AM253" s="387"/>
      <c r="AN253" s="387"/>
      <c r="AO253" s="100"/>
      <c r="AP253" s="100"/>
    </row>
    <row r="254" spans="11:42" ht="20.25" customHeight="1" x14ac:dyDescent="0.2">
      <c r="K254" s="100" t="s">
        <v>231</v>
      </c>
      <c r="L254" s="100"/>
      <c r="M254" s="100"/>
      <c r="N254" s="100"/>
      <c r="O254" s="100"/>
      <c r="P254" s="100" t="s">
        <v>232</v>
      </c>
      <c r="Q254" s="100"/>
      <c r="R254" s="100"/>
      <c r="S254" s="100"/>
      <c r="T254" s="100"/>
      <c r="U254" s="370" t="s">
        <v>219</v>
      </c>
      <c r="V254" s="370"/>
      <c r="W254" s="370"/>
      <c r="X254" s="370"/>
      <c r="Y254" s="100"/>
      <c r="Z254" s="100"/>
      <c r="AA254" s="100" t="s">
        <v>231</v>
      </c>
      <c r="AB254" s="100"/>
      <c r="AC254" s="100"/>
      <c r="AD254" s="100"/>
      <c r="AE254" s="100"/>
      <c r="AF254" s="100" t="s">
        <v>232</v>
      </c>
      <c r="AG254" s="100"/>
      <c r="AH254" s="100"/>
      <c r="AI254" s="100"/>
      <c r="AJ254" s="100"/>
      <c r="AK254" s="370" t="s">
        <v>219</v>
      </c>
      <c r="AL254" s="370"/>
      <c r="AM254" s="370"/>
      <c r="AN254" s="370"/>
      <c r="AO254" s="100"/>
      <c r="AP254" s="100"/>
    </row>
    <row r="255" spans="11:42" ht="20.25" customHeight="1" x14ac:dyDescent="0.2">
      <c r="K255" s="381">
        <f>W245</f>
        <v>0</v>
      </c>
      <c r="L255" s="381"/>
      <c r="M255" s="381"/>
      <c r="N255" s="381"/>
      <c r="O255" s="192" t="s">
        <v>233</v>
      </c>
      <c r="P255" s="399">
        <f>U250</f>
        <v>0</v>
      </c>
      <c r="Q255" s="399"/>
      <c r="R255" s="399"/>
      <c r="S255" s="399"/>
      <c r="T255" s="192" t="s">
        <v>227</v>
      </c>
      <c r="U255" s="400">
        <f>ROUNDDOWN(K255+P255,1)</f>
        <v>0</v>
      </c>
      <c r="V255" s="400"/>
      <c r="W255" s="400"/>
      <c r="X255" s="400"/>
      <c r="Y255" s="190"/>
      <c r="Z255" s="190"/>
      <c r="AA255" s="401">
        <f>AM245</f>
        <v>0</v>
      </c>
      <c r="AB255" s="401"/>
      <c r="AC255" s="401"/>
      <c r="AD255" s="401"/>
      <c r="AE255" s="191" t="s">
        <v>233</v>
      </c>
      <c r="AF255" s="402">
        <f>AK250</f>
        <v>0</v>
      </c>
      <c r="AG255" s="402"/>
      <c r="AH255" s="402"/>
      <c r="AI255" s="402"/>
      <c r="AJ255" s="191" t="s">
        <v>227</v>
      </c>
      <c r="AK255" s="400">
        <f>ROUNDDOWN(AA255+AF255,1)</f>
        <v>0</v>
      </c>
      <c r="AL255" s="400"/>
      <c r="AM255" s="400"/>
      <c r="AN255" s="400"/>
      <c r="AO255" s="100"/>
      <c r="AP255" s="100"/>
    </row>
    <row r="256" spans="11:42" ht="20.25" customHeight="1" x14ac:dyDescent="0.2"/>
    <row r="277" spans="3:59" x14ac:dyDescent="0.2">
      <c r="AQ277" s="193"/>
      <c r="AR277" s="193"/>
      <c r="AS277" s="193"/>
      <c r="AT277" s="193"/>
      <c r="AU277" s="193"/>
      <c r="AV277" s="193"/>
      <c r="AW277" s="193"/>
      <c r="AX277" s="193"/>
      <c r="AY277" s="193"/>
      <c r="AZ277" s="193"/>
      <c r="BA277" s="193"/>
      <c r="BB277" s="193"/>
      <c r="BC277" s="193"/>
      <c r="BD277" s="193"/>
      <c r="BE277" s="193"/>
    </row>
    <row r="278" spans="3:59" x14ac:dyDescent="0.2">
      <c r="AQ278" s="193"/>
      <c r="AR278" s="193"/>
      <c r="AS278" s="193"/>
      <c r="AT278" s="193"/>
      <c r="AU278" s="193"/>
      <c r="AV278" s="193"/>
      <c r="AW278" s="193"/>
      <c r="AX278" s="193"/>
      <c r="AY278" s="193"/>
      <c r="AZ278" s="193"/>
      <c r="BA278" s="193"/>
      <c r="BB278" s="193"/>
      <c r="BC278" s="193"/>
      <c r="BD278" s="193"/>
      <c r="BE278" s="193"/>
    </row>
    <row r="283" spans="3:59" x14ac:dyDescent="0.2">
      <c r="C283" s="108"/>
      <c r="D283" s="108"/>
      <c r="E283" s="108"/>
      <c r="F283" s="108"/>
      <c r="G283" s="108"/>
      <c r="H283" s="108"/>
      <c r="I283" s="108"/>
      <c r="J283" s="108"/>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3"/>
      <c r="AI283" s="193"/>
      <c r="AJ283" s="193"/>
      <c r="AK283" s="193"/>
      <c r="AL283" s="193"/>
      <c r="AM283" s="193"/>
      <c r="AN283" s="193"/>
      <c r="AO283" s="193"/>
      <c r="AP283" s="193"/>
      <c r="BF283" s="193"/>
      <c r="BG283" s="193"/>
    </row>
    <row r="284" spans="3:59" x14ac:dyDescent="0.2">
      <c r="C284" s="108"/>
      <c r="D284" s="108"/>
      <c r="E284" s="108"/>
      <c r="F284" s="108"/>
      <c r="G284" s="108"/>
      <c r="H284" s="108"/>
      <c r="I284" s="108"/>
      <c r="J284" s="108"/>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3"/>
      <c r="AI284" s="193"/>
      <c r="AJ284" s="193"/>
      <c r="AK284" s="193"/>
      <c r="AL284" s="193"/>
      <c r="AM284" s="193"/>
      <c r="AN284" s="193"/>
      <c r="AO284" s="193"/>
      <c r="AP284" s="193"/>
      <c r="BF284" s="193"/>
      <c r="BG284" s="193"/>
    </row>
    <row r="285" spans="3:59" x14ac:dyDescent="0.2">
      <c r="C285" s="194"/>
      <c r="D285" s="194"/>
      <c r="E285" s="194"/>
      <c r="F285" s="194"/>
      <c r="G285" s="194"/>
      <c r="H285" s="194"/>
      <c r="I285" s="194"/>
      <c r="J285" s="194"/>
      <c r="K285" s="108"/>
      <c r="L285" s="108"/>
    </row>
    <row r="286" spans="3:59" x14ac:dyDescent="0.2">
      <c r="C286" s="194"/>
      <c r="D286" s="194"/>
      <c r="E286" s="194"/>
      <c r="F286" s="194"/>
      <c r="G286" s="194"/>
      <c r="H286" s="194"/>
      <c r="I286" s="194"/>
      <c r="J286" s="194"/>
      <c r="K286" s="108"/>
      <c r="L286" s="108"/>
    </row>
    <row r="287" spans="3:59" x14ac:dyDescent="0.2">
      <c r="C287" s="108"/>
      <c r="D287" s="108"/>
      <c r="E287" s="108"/>
      <c r="F287" s="108"/>
      <c r="G287" s="108"/>
      <c r="H287" s="108"/>
      <c r="I287" s="108"/>
      <c r="J287" s="108"/>
    </row>
    <row r="288" spans="3:59" x14ac:dyDescent="0.2">
      <c r="C288" s="108"/>
      <c r="D288" s="108"/>
      <c r="E288" s="108"/>
      <c r="F288" s="108"/>
      <c r="G288" s="108"/>
      <c r="H288" s="108"/>
      <c r="I288" s="108"/>
      <c r="J288" s="108"/>
    </row>
    <row r="289" spans="3:10" x14ac:dyDescent="0.2">
      <c r="C289" s="108"/>
      <c r="D289" s="108"/>
      <c r="E289" s="108"/>
      <c r="F289" s="108"/>
      <c r="G289" s="108"/>
      <c r="H289" s="108"/>
      <c r="I289" s="108"/>
      <c r="J289" s="108"/>
    </row>
    <row r="290" spans="3:10" x14ac:dyDescent="0.2">
      <c r="C290" s="108"/>
      <c r="D290" s="108"/>
      <c r="E290" s="108"/>
      <c r="F290" s="108"/>
      <c r="G290" s="108"/>
      <c r="H290" s="108"/>
      <c r="I290" s="108"/>
      <c r="J290" s="108"/>
    </row>
  </sheetData>
  <sheetProtection insertRows="0" deleteRows="0"/>
  <mergeCells count="1223">
    <mergeCell ref="AK255:AN255"/>
    <mergeCell ref="AK250:AN250"/>
    <mergeCell ref="U253:X253"/>
    <mergeCell ref="AK253:AN253"/>
    <mergeCell ref="U254:X254"/>
    <mergeCell ref="AK254:AN254"/>
    <mergeCell ref="K255:N255"/>
    <mergeCell ref="P255:S255"/>
    <mergeCell ref="U255:X255"/>
    <mergeCell ref="AA255:AD255"/>
    <mergeCell ref="AF255:AI255"/>
    <mergeCell ref="AH245:AI245"/>
    <mergeCell ref="AJ245:AK245"/>
    <mergeCell ref="AM245:AN245"/>
    <mergeCell ref="R247:S247"/>
    <mergeCell ref="AH247:AI247"/>
    <mergeCell ref="K250:N250"/>
    <mergeCell ref="P250:S250"/>
    <mergeCell ref="U250:X250"/>
    <mergeCell ref="AA250:AD250"/>
    <mergeCell ref="AF250:AI250"/>
    <mergeCell ref="AM244:AN244"/>
    <mergeCell ref="K245:L245"/>
    <mergeCell ref="M245:N245"/>
    <mergeCell ref="O245:P245"/>
    <mergeCell ref="R245:S245"/>
    <mergeCell ref="T245:U245"/>
    <mergeCell ref="W245:X245"/>
    <mergeCell ref="AA245:AB245"/>
    <mergeCell ref="AC245:AD245"/>
    <mergeCell ref="AE245:AF245"/>
    <mergeCell ref="W244:X244"/>
    <mergeCell ref="AA244:AB244"/>
    <mergeCell ref="AC244:AD244"/>
    <mergeCell ref="AE244:AF244"/>
    <mergeCell ref="AH244:AI244"/>
    <mergeCell ref="AJ244:AK244"/>
    <mergeCell ref="AC243:AD243"/>
    <mergeCell ref="AE243:AF243"/>
    <mergeCell ref="AH243:AI243"/>
    <mergeCell ref="AJ243:AK243"/>
    <mergeCell ref="AM243:AN243"/>
    <mergeCell ref="K244:L244"/>
    <mergeCell ref="M244:N244"/>
    <mergeCell ref="O244:P244"/>
    <mergeCell ref="R244:S244"/>
    <mergeCell ref="T244:U244"/>
    <mergeCell ref="AH242:AI242"/>
    <mergeCell ref="AJ242:AK242"/>
    <mergeCell ref="AM242:AN242"/>
    <mergeCell ref="K243:L243"/>
    <mergeCell ref="M243:N243"/>
    <mergeCell ref="O243:P243"/>
    <mergeCell ref="R243:S243"/>
    <mergeCell ref="T243:U243"/>
    <mergeCell ref="W243:X243"/>
    <mergeCell ref="AA243:AB243"/>
    <mergeCell ref="AM241:AN241"/>
    <mergeCell ref="K242:L242"/>
    <mergeCell ref="M242:N242"/>
    <mergeCell ref="O242:P242"/>
    <mergeCell ref="R242:S242"/>
    <mergeCell ref="T242:U242"/>
    <mergeCell ref="W242:X242"/>
    <mergeCell ref="AA242:AB242"/>
    <mergeCell ref="AC242:AD242"/>
    <mergeCell ref="AE242:AF242"/>
    <mergeCell ref="W241:X241"/>
    <mergeCell ref="AA241:AB241"/>
    <mergeCell ref="AC241:AD241"/>
    <mergeCell ref="AE241:AF241"/>
    <mergeCell ref="AH241:AI241"/>
    <mergeCell ref="AJ241:AK241"/>
    <mergeCell ref="T240:U240"/>
    <mergeCell ref="AC240:AD240"/>
    <mergeCell ref="AE240:AF240"/>
    <mergeCell ref="AH240:AI240"/>
    <mergeCell ref="AJ240:AK240"/>
    <mergeCell ref="K241:L241"/>
    <mergeCell ref="M241:N241"/>
    <mergeCell ref="O241:P241"/>
    <mergeCell ref="R241:S241"/>
    <mergeCell ref="T241:U241"/>
    <mergeCell ref="AK236:AN236"/>
    <mergeCell ref="K239:L240"/>
    <mergeCell ref="M239:P239"/>
    <mergeCell ref="R239:U239"/>
    <mergeCell ref="AA239:AB240"/>
    <mergeCell ref="AC239:AF239"/>
    <mergeCell ref="AH239:AK239"/>
    <mergeCell ref="M240:N240"/>
    <mergeCell ref="O240:P240"/>
    <mergeCell ref="R240:S240"/>
    <mergeCell ref="AK231:AN231"/>
    <mergeCell ref="U234:X234"/>
    <mergeCell ref="AK234:AN234"/>
    <mergeCell ref="U235:X235"/>
    <mergeCell ref="AK235:AN235"/>
    <mergeCell ref="K236:N236"/>
    <mergeCell ref="P236:S236"/>
    <mergeCell ref="U236:X236"/>
    <mergeCell ref="AA236:AD236"/>
    <mergeCell ref="AF236:AI236"/>
    <mergeCell ref="AH226:AI226"/>
    <mergeCell ref="AJ226:AK226"/>
    <mergeCell ref="AM226:AN226"/>
    <mergeCell ref="R228:S228"/>
    <mergeCell ref="AH228:AI228"/>
    <mergeCell ref="K231:N231"/>
    <mergeCell ref="P231:S231"/>
    <mergeCell ref="U231:X231"/>
    <mergeCell ref="AA231:AD231"/>
    <mergeCell ref="AF231:AI231"/>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AH224:AI224"/>
    <mergeCell ref="AJ224:AK224"/>
    <mergeCell ref="AQ224:AR224"/>
    <mergeCell ref="AS224:AV224"/>
    <mergeCell ref="K225:L225"/>
    <mergeCell ref="M225:N225"/>
    <mergeCell ref="O225:P225"/>
    <mergeCell ref="R225:S225"/>
    <mergeCell ref="T225:U225"/>
    <mergeCell ref="AS223:AV223"/>
    <mergeCell ref="K224:L224"/>
    <mergeCell ref="M224:N224"/>
    <mergeCell ref="O224:P224"/>
    <mergeCell ref="R224:S224"/>
    <mergeCell ref="T224:U224"/>
    <mergeCell ref="W224:X224"/>
    <mergeCell ref="AA224:AB224"/>
    <mergeCell ref="AC224:AD224"/>
    <mergeCell ref="AE224:AF224"/>
    <mergeCell ref="AC223:AD223"/>
    <mergeCell ref="AE223:AF223"/>
    <mergeCell ref="AH223:AI223"/>
    <mergeCell ref="AJ223:AK223"/>
    <mergeCell ref="AM223:AN223"/>
    <mergeCell ref="AQ223:AR223"/>
    <mergeCell ref="AM225:AN225"/>
    <mergeCell ref="AM224:AN224"/>
    <mergeCell ref="K223:L223"/>
    <mergeCell ref="M223:N223"/>
    <mergeCell ref="O223:P223"/>
    <mergeCell ref="R223:S223"/>
    <mergeCell ref="T223:U223"/>
    <mergeCell ref="W223:X223"/>
    <mergeCell ref="AA223:AB223"/>
    <mergeCell ref="W222:X222"/>
    <mergeCell ref="AA222:AB222"/>
    <mergeCell ref="AC222:AD222"/>
    <mergeCell ref="AE222:AF222"/>
    <mergeCell ref="AH222:AI222"/>
    <mergeCell ref="AJ222:AK222"/>
    <mergeCell ref="AH221:AI221"/>
    <mergeCell ref="AJ221:AK221"/>
    <mergeCell ref="AQ221:AR221"/>
    <mergeCell ref="BF219:BI219"/>
    <mergeCell ref="K220:L221"/>
    <mergeCell ref="M220:P220"/>
    <mergeCell ref="R220:U220"/>
    <mergeCell ref="AA220:AB221"/>
    <mergeCell ref="AC220:AF220"/>
    <mergeCell ref="AM222:AN222"/>
    <mergeCell ref="AQ222:AR222"/>
    <mergeCell ref="AS222:AV222"/>
    <mergeCell ref="BD213:BE213"/>
    <mergeCell ref="BF213:BJ214"/>
    <mergeCell ref="BB214:BC214"/>
    <mergeCell ref="BD214:BE214"/>
    <mergeCell ref="AS221:AV221"/>
    <mergeCell ref="BF221:BI221"/>
    <mergeCell ref="K222:L222"/>
    <mergeCell ref="M222:N222"/>
    <mergeCell ref="O222:P222"/>
    <mergeCell ref="R222:S222"/>
    <mergeCell ref="T222:U222"/>
    <mergeCell ref="AH220:AK220"/>
    <mergeCell ref="AQ220:AR220"/>
    <mergeCell ref="AS220:AV220"/>
    <mergeCell ref="BF220:BI220"/>
    <mergeCell ref="M221:N221"/>
    <mergeCell ref="O221:P221"/>
    <mergeCell ref="R221:S221"/>
    <mergeCell ref="T221:U221"/>
    <mergeCell ref="AC221:AD221"/>
    <mergeCell ref="AE221:AF221"/>
    <mergeCell ref="B215:B216"/>
    <mergeCell ref="C215:D216"/>
    <mergeCell ref="I215:J216"/>
    <mergeCell ref="K215:N216"/>
    <mergeCell ref="O215:S216"/>
    <mergeCell ref="BB215:BC215"/>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AD13:AJ13"/>
    <mergeCell ref="AK13:AQ13"/>
    <mergeCell ref="AR13:AX13"/>
    <mergeCell ref="AY13:BA13"/>
    <mergeCell ref="B12:B16"/>
    <mergeCell ref="C12:D16"/>
    <mergeCell ref="I12:J16"/>
    <mergeCell ref="K12:N16"/>
    <mergeCell ref="O12:S16"/>
    <mergeCell ref="W12:BA12"/>
    <mergeCell ref="BD21:BE21"/>
    <mergeCell ref="BF21:BJ22"/>
    <mergeCell ref="BB22:BC22"/>
    <mergeCell ref="BD22:BE22"/>
    <mergeCell ref="B23:B24"/>
    <mergeCell ref="C23:D24"/>
    <mergeCell ref="I23:J24"/>
    <mergeCell ref="K23:N24"/>
    <mergeCell ref="O23:S24"/>
    <mergeCell ref="BB23:BC23"/>
    <mergeCell ref="BD19:BE19"/>
    <mergeCell ref="BF19:BJ20"/>
    <mergeCell ref="AT1:BI1"/>
    <mergeCell ref="AC2:AD2"/>
    <mergeCell ref="AF2:AG2"/>
    <mergeCell ref="AJ2:AK2"/>
    <mergeCell ref="AT2:BI2"/>
    <mergeCell ref="BE3:BH3"/>
    <mergeCell ref="BD17:BE17"/>
    <mergeCell ref="BF17:BJ18"/>
    <mergeCell ref="BB18:BC18"/>
    <mergeCell ref="BD18:BE18"/>
    <mergeCell ref="O17:S18"/>
    <mergeCell ref="BB17:BC17"/>
    <mergeCell ref="BB12:BC16"/>
    <mergeCell ref="BD12:BE16"/>
    <mergeCell ref="BF12:BJ16"/>
    <mergeCell ref="W13:AC13"/>
    <mergeCell ref="BB20:BC20"/>
    <mergeCell ref="BD20:BE20"/>
    <mergeCell ref="B19:B20"/>
    <mergeCell ref="C19:D20"/>
    <mergeCell ref="I19:J20"/>
    <mergeCell ref="K19:N20"/>
    <mergeCell ref="O19:S20"/>
    <mergeCell ref="BB19:BC19"/>
    <mergeCell ref="B17:B18"/>
    <mergeCell ref="C17:D18"/>
    <mergeCell ref="I17:J18"/>
    <mergeCell ref="K17:N18"/>
    <mergeCell ref="O21:S22"/>
    <mergeCell ref="BB21:BC21"/>
    <mergeCell ref="BE4:BH4"/>
    <mergeCell ref="BA6:BB6"/>
    <mergeCell ref="BE6:BF6"/>
    <mergeCell ref="BE8:BF8"/>
    <mergeCell ref="BA10:BB10"/>
    <mergeCell ref="BE10:BF10"/>
    <mergeCell ref="B21:B22"/>
    <mergeCell ref="C21:D22"/>
    <mergeCell ref="I21:J22"/>
    <mergeCell ref="K21:N22"/>
  </mergeCells>
  <phoneticPr fontId="1"/>
  <conditionalFormatting sqref="K231:N231">
    <cfRule type="expression" dxfId="235" priority="183">
      <formula>INDIRECT(ADDRESS(ROW(),COLUMN()))=TRUNC(INDIRECT(ADDRESS(ROW(),COLUMN())))</formula>
    </cfRule>
  </conditionalFormatting>
  <conditionalFormatting sqref="K250:N250">
    <cfRule type="expression" dxfId="234" priority="3">
      <formula>INDIRECT(ADDRESS(ROW(),COLUMN()))=TRUNC(INDIRECT(ADDRESS(ROW(),COLUMN())))</formula>
    </cfRule>
  </conditionalFormatting>
  <conditionalFormatting sqref="M222:X226">
    <cfRule type="expression" dxfId="233" priority="185">
      <formula>INDIRECT(ADDRESS(ROW(),COLUMN()))=TRUNC(INDIRECT(ADDRESS(ROW(),COLUMN())))</formula>
    </cfRule>
  </conditionalFormatting>
  <conditionalFormatting sqref="M241:X245">
    <cfRule type="expression" dxfId="232" priority="5">
      <formula>INDIRECT(ADDRESS(ROW(),COLUMN()))=TRUNC(INDIRECT(ADDRESS(ROW(),COLUMN())))</formula>
    </cfRule>
  </conditionalFormatting>
  <conditionalFormatting sqref="W220:X220 Z220 W229:Z229">
    <cfRule type="expression" dxfId="231" priority="218">
      <formula>OR(#REF!=$B218,#REF!=$B218)</formula>
    </cfRule>
  </conditionalFormatting>
  <conditionalFormatting sqref="W239:X239 Z239 W248:Z248">
    <cfRule type="expression" dxfId="230" priority="9">
      <formula>OR(#REF!=$B237,#REF!=$B237)</formula>
    </cfRule>
  </conditionalFormatting>
  <conditionalFormatting sqref="W230:Z230 AO230:AP230">
    <cfRule type="expression" dxfId="229" priority="217">
      <formula>OR(#REF!=$B217,#REF!=$B217)</formula>
    </cfRule>
  </conditionalFormatting>
  <conditionalFormatting sqref="W249:Z249">
    <cfRule type="expression" dxfId="228" priority="8">
      <formula>OR(#REF!=$B236,#REF!=$B236)</formula>
    </cfRule>
  </conditionalFormatting>
  <conditionalFormatting sqref="W18:BE18">
    <cfRule type="expression" dxfId="227" priority="179">
      <formula>INDIRECT(ADDRESS(ROW(),COLUMN()))=TRUNC(INDIRECT(ADDRESS(ROW(),COLUMN())))</formula>
    </cfRule>
  </conditionalFormatting>
  <conditionalFormatting sqref="W20:BE20">
    <cfRule type="expression" dxfId="226" priority="180">
      <formula>INDIRECT(ADDRESS(ROW(),COLUMN()))=TRUNC(INDIRECT(ADDRESS(ROW(),COLUMN())))</formula>
    </cfRule>
  </conditionalFormatting>
  <conditionalFormatting sqref="W22:BE22">
    <cfRule type="expression" dxfId="225" priority="178">
      <formula>INDIRECT(ADDRESS(ROW(),COLUMN()))=TRUNC(INDIRECT(ADDRESS(ROW(),COLUMN())))</formula>
    </cfRule>
  </conditionalFormatting>
  <conditionalFormatting sqref="W24:BE24">
    <cfRule type="expression" dxfId="224" priority="177">
      <formula>INDIRECT(ADDRESS(ROW(),COLUMN()))=TRUNC(INDIRECT(ADDRESS(ROW(),COLUMN())))</formula>
    </cfRule>
  </conditionalFormatting>
  <conditionalFormatting sqref="W26:BE26">
    <cfRule type="expression" dxfId="223" priority="176">
      <formula>INDIRECT(ADDRESS(ROW(),COLUMN()))=TRUNC(INDIRECT(ADDRESS(ROW(),COLUMN())))</formula>
    </cfRule>
  </conditionalFormatting>
  <conditionalFormatting sqref="W28:BE28">
    <cfRule type="expression" dxfId="222" priority="175">
      <formula>INDIRECT(ADDRESS(ROW(),COLUMN()))=TRUNC(INDIRECT(ADDRESS(ROW(),COLUMN())))</formula>
    </cfRule>
  </conditionalFormatting>
  <conditionalFormatting sqref="W30:BE30">
    <cfRule type="expression" dxfId="221" priority="174">
      <formula>INDIRECT(ADDRESS(ROW(),COLUMN()))=TRUNC(INDIRECT(ADDRESS(ROW(),COLUMN())))</formula>
    </cfRule>
  </conditionalFormatting>
  <conditionalFormatting sqref="W32:BE32">
    <cfRule type="expression" dxfId="220" priority="173">
      <formula>INDIRECT(ADDRESS(ROW(),COLUMN()))=TRUNC(INDIRECT(ADDRESS(ROW(),COLUMN())))</formula>
    </cfRule>
  </conditionalFormatting>
  <conditionalFormatting sqref="W34:BE34">
    <cfRule type="expression" dxfId="219" priority="172">
      <formula>INDIRECT(ADDRESS(ROW(),COLUMN()))=TRUNC(INDIRECT(ADDRESS(ROW(),COLUMN())))</formula>
    </cfRule>
  </conditionalFormatting>
  <conditionalFormatting sqref="W36:BE36">
    <cfRule type="expression" dxfId="218" priority="171">
      <formula>INDIRECT(ADDRESS(ROW(),COLUMN()))=TRUNC(INDIRECT(ADDRESS(ROW(),COLUMN())))</formula>
    </cfRule>
  </conditionalFormatting>
  <conditionalFormatting sqref="W38:BE38">
    <cfRule type="expression" dxfId="217" priority="170">
      <formula>INDIRECT(ADDRESS(ROW(),COLUMN()))=TRUNC(INDIRECT(ADDRESS(ROW(),COLUMN())))</formula>
    </cfRule>
  </conditionalFormatting>
  <conditionalFormatting sqref="W40:BE40">
    <cfRule type="expression" dxfId="216" priority="169">
      <formula>INDIRECT(ADDRESS(ROW(),COLUMN()))=TRUNC(INDIRECT(ADDRESS(ROW(),COLUMN())))</formula>
    </cfRule>
  </conditionalFormatting>
  <conditionalFormatting sqref="W42:BE42">
    <cfRule type="expression" dxfId="215" priority="168">
      <formula>INDIRECT(ADDRESS(ROW(),COLUMN()))=TRUNC(INDIRECT(ADDRESS(ROW(),COLUMN())))</formula>
    </cfRule>
  </conditionalFormatting>
  <conditionalFormatting sqref="W44:BE44">
    <cfRule type="expression" dxfId="214" priority="167">
      <formula>INDIRECT(ADDRESS(ROW(),COLUMN()))=TRUNC(INDIRECT(ADDRESS(ROW(),COLUMN())))</formula>
    </cfRule>
  </conditionalFormatting>
  <conditionalFormatting sqref="W46:BE46">
    <cfRule type="expression" dxfId="213" priority="166">
      <formula>INDIRECT(ADDRESS(ROW(),COLUMN()))=TRUNC(INDIRECT(ADDRESS(ROW(),COLUMN())))</formula>
    </cfRule>
  </conditionalFormatting>
  <conditionalFormatting sqref="W48:BE48">
    <cfRule type="expression" dxfId="212" priority="165">
      <formula>INDIRECT(ADDRESS(ROW(),COLUMN()))=TRUNC(INDIRECT(ADDRESS(ROW(),COLUMN())))</formula>
    </cfRule>
  </conditionalFormatting>
  <conditionalFormatting sqref="W50:BE50">
    <cfRule type="expression" dxfId="211" priority="164">
      <formula>INDIRECT(ADDRESS(ROW(),COLUMN()))=TRUNC(INDIRECT(ADDRESS(ROW(),COLUMN())))</formula>
    </cfRule>
  </conditionalFormatting>
  <conditionalFormatting sqref="W52:BE52">
    <cfRule type="expression" dxfId="210" priority="163">
      <formula>INDIRECT(ADDRESS(ROW(),COLUMN()))=TRUNC(INDIRECT(ADDRESS(ROW(),COLUMN())))</formula>
    </cfRule>
  </conditionalFormatting>
  <conditionalFormatting sqref="W54:BE54">
    <cfRule type="expression" dxfId="209" priority="162">
      <formula>INDIRECT(ADDRESS(ROW(),COLUMN()))=TRUNC(INDIRECT(ADDRESS(ROW(),COLUMN())))</formula>
    </cfRule>
  </conditionalFormatting>
  <conditionalFormatting sqref="W56:BE56">
    <cfRule type="expression" dxfId="208" priority="161">
      <formula>INDIRECT(ADDRESS(ROW(),COLUMN()))=TRUNC(INDIRECT(ADDRESS(ROW(),COLUMN())))</formula>
    </cfRule>
  </conditionalFormatting>
  <conditionalFormatting sqref="W58:BE58">
    <cfRule type="expression" dxfId="207" priority="160">
      <formula>INDIRECT(ADDRESS(ROW(),COLUMN()))=TRUNC(INDIRECT(ADDRESS(ROW(),COLUMN())))</formula>
    </cfRule>
  </conditionalFormatting>
  <conditionalFormatting sqref="W60:BE60">
    <cfRule type="expression" dxfId="206" priority="159">
      <formula>INDIRECT(ADDRESS(ROW(),COLUMN()))=TRUNC(INDIRECT(ADDRESS(ROW(),COLUMN())))</formula>
    </cfRule>
  </conditionalFormatting>
  <conditionalFormatting sqref="W62:BE62">
    <cfRule type="expression" dxfId="205" priority="158">
      <formula>INDIRECT(ADDRESS(ROW(),COLUMN()))=TRUNC(INDIRECT(ADDRESS(ROW(),COLUMN())))</formula>
    </cfRule>
  </conditionalFormatting>
  <conditionalFormatting sqref="W64:BE64">
    <cfRule type="expression" dxfId="204" priority="157">
      <formula>INDIRECT(ADDRESS(ROW(),COLUMN()))=TRUNC(INDIRECT(ADDRESS(ROW(),COLUMN())))</formula>
    </cfRule>
  </conditionalFormatting>
  <conditionalFormatting sqref="W66:BE66">
    <cfRule type="expression" dxfId="203" priority="156">
      <formula>INDIRECT(ADDRESS(ROW(),COLUMN()))=TRUNC(INDIRECT(ADDRESS(ROW(),COLUMN())))</formula>
    </cfRule>
  </conditionalFormatting>
  <conditionalFormatting sqref="W68:BE68">
    <cfRule type="expression" dxfId="202" priority="155">
      <formula>INDIRECT(ADDRESS(ROW(),COLUMN()))=TRUNC(INDIRECT(ADDRESS(ROW(),COLUMN())))</formula>
    </cfRule>
  </conditionalFormatting>
  <conditionalFormatting sqref="W70:BE70">
    <cfRule type="expression" dxfId="201" priority="154">
      <formula>INDIRECT(ADDRESS(ROW(),COLUMN()))=TRUNC(INDIRECT(ADDRESS(ROW(),COLUMN())))</formula>
    </cfRule>
  </conditionalFormatting>
  <conditionalFormatting sqref="W72:BE72">
    <cfRule type="expression" dxfId="200" priority="153">
      <formula>INDIRECT(ADDRESS(ROW(),COLUMN()))=TRUNC(INDIRECT(ADDRESS(ROW(),COLUMN())))</formula>
    </cfRule>
  </conditionalFormatting>
  <conditionalFormatting sqref="W74:BE74">
    <cfRule type="expression" dxfId="199" priority="152">
      <formula>INDIRECT(ADDRESS(ROW(),COLUMN()))=TRUNC(INDIRECT(ADDRESS(ROW(),COLUMN())))</formula>
    </cfRule>
  </conditionalFormatting>
  <conditionalFormatting sqref="W76:BE76">
    <cfRule type="expression" dxfId="198" priority="150">
      <formula>INDIRECT(ADDRESS(ROW(),COLUMN()))=TRUNC(INDIRECT(ADDRESS(ROW(),COLUMN())))</formula>
    </cfRule>
  </conditionalFormatting>
  <conditionalFormatting sqref="W78:BE78">
    <cfRule type="expression" dxfId="197" priority="148">
      <formula>INDIRECT(ADDRESS(ROW(),COLUMN()))=TRUNC(INDIRECT(ADDRESS(ROW(),COLUMN())))</formula>
    </cfRule>
  </conditionalFormatting>
  <conditionalFormatting sqref="W80:BE80">
    <cfRule type="expression" dxfId="196" priority="146">
      <formula>INDIRECT(ADDRESS(ROW(),COLUMN()))=TRUNC(INDIRECT(ADDRESS(ROW(),COLUMN())))</formula>
    </cfRule>
  </conditionalFormatting>
  <conditionalFormatting sqref="W82:BE82">
    <cfRule type="expression" dxfId="195" priority="144">
      <formula>INDIRECT(ADDRESS(ROW(),COLUMN()))=TRUNC(INDIRECT(ADDRESS(ROW(),COLUMN())))</formula>
    </cfRule>
  </conditionalFormatting>
  <conditionalFormatting sqref="W84:BE84">
    <cfRule type="expression" dxfId="194" priority="142">
      <formula>INDIRECT(ADDRESS(ROW(),COLUMN()))=TRUNC(INDIRECT(ADDRESS(ROW(),COLUMN())))</formula>
    </cfRule>
  </conditionalFormatting>
  <conditionalFormatting sqref="W86:BE86">
    <cfRule type="expression" dxfId="193" priority="140">
      <formula>INDIRECT(ADDRESS(ROW(),COLUMN()))=TRUNC(INDIRECT(ADDRESS(ROW(),COLUMN())))</formula>
    </cfRule>
  </conditionalFormatting>
  <conditionalFormatting sqref="W88:BE88">
    <cfRule type="expression" dxfId="192" priority="138">
      <formula>INDIRECT(ADDRESS(ROW(),COLUMN()))=TRUNC(INDIRECT(ADDRESS(ROW(),COLUMN())))</formula>
    </cfRule>
  </conditionalFormatting>
  <conditionalFormatting sqref="W90:BE90">
    <cfRule type="expression" dxfId="191" priority="136">
      <formula>INDIRECT(ADDRESS(ROW(),COLUMN()))=TRUNC(INDIRECT(ADDRESS(ROW(),COLUMN())))</formula>
    </cfRule>
  </conditionalFormatting>
  <conditionalFormatting sqref="W92:BE92">
    <cfRule type="expression" dxfId="190" priority="134">
      <formula>INDIRECT(ADDRESS(ROW(),COLUMN()))=TRUNC(INDIRECT(ADDRESS(ROW(),COLUMN())))</formula>
    </cfRule>
  </conditionalFormatting>
  <conditionalFormatting sqref="W94:BE94">
    <cfRule type="expression" dxfId="189" priority="132">
      <formula>INDIRECT(ADDRESS(ROW(),COLUMN()))=TRUNC(INDIRECT(ADDRESS(ROW(),COLUMN())))</formula>
    </cfRule>
  </conditionalFormatting>
  <conditionalFormatting sqref="W96:BE96">
    <cfRule type="expression" dxfId="188" priority="130">
      <formula>INDIRECT(ADDRESS(ROW(),COLUMN()))=TRUNC(INDIRECT(ADDRESS(ROW(),COLUMN())))</formula>
    </cfRule>
  </conditionalFormatting>
  <conditionalFormatting sqref="W98:BE98">
    <cfRule type="expression" dxfId="187" priority="128">
      <formula>INDIRECT(ADDRESS(ROW(),COLUMN()))=TRUNC(INDIRECT(ADDRESS(ROW(),COLUMN())))</formula>
    </cfRule>
  </conditionalFormatting>
  <conditionalFormatting sqref="W100:BE100">
    <cfRule type="expression" dxfId="186" priority="126">
      <formula>INDIRECT(ADDRESS(ROW(),COLUMN()))=TRUNC(INDIRECT(ADDRESS(ROW(),COLUMN())))</formula>
    </cfRule>
  </conditionalFormatting>
  <conditionalFormatting sqref="W102:BE102">
    <cfRule type="expression" dxfId="185" priority="124">
      <formula>INDIRECT(ADDRESS(ROW(),COLUMN()))=TRUNC(INDIRECT(ADDRESS(ROW(),COLUMN())))</formula>
    </cfRule>
  </conditionalFormatting>
  <conditionalFormatting sqref="W104:BE104">
    <cfRule type="expression" dxfId="184" priority="122">
      <formula>INDIRECT(ADDRESS(ROW(),COLUMN()))=TRUNC(INDIRECT(ADDRESS(ROW(),COLUMN())))</formula>
    </cfRule>
  </conditionalFormatting>
  <conditionalFormatting sqref="W106:BE106">
    <cfRule type="expression" dxfId="183" priority="120">
      <formula>INDIRECT(ADDRESS(ROW(),COLUMN()))=TRUNC(INDIRECT(ADDRESS(ROW(),COLUMN())))</formula>
    </cfRule>
  </conditionalFormatting>
  <conditionalFormatting sqref="W108:BE108">
    <cfRule type="expression" dxfId="182" priority="118">
      <formula>INDIRECT(ADDRESS(ROW(),COLUMN()))=TRUNC(INDIRECT(ADDRESS(ROW(),COLUMN())))</formula>
    </cfRule>
  </conditionalFormatting>
  <conditionalFormatting sqref="W110:BE110">
    <cfRule type="expression" dxfId="181" priority="116">
      <formula>INDIRECT(ADDRESS(ROW(),COLUMN()))=TRUNC(INDIRECT(ADDRESS(ROW(),COLUMN())))</formula>
    </cfRule>
  </conditionalFormatting>
  <conditionalFormatting sqref="W112:BE112">
    <cfRule type="expression" dxfId="180" priority="114">
      <formula>INDIRECT(ADDRESS(ROW(),COLUMN()))=TRUNC(INDIRECT(ADDRESS(ROW(),COLUMN())))</formula>
    </cfRule>
  </conditionalFormatting>
  <conditionalFormatting sqref="W114:BE114">
    <cfRule type="expression" dxfId="179" priority="112">
      <formula>INDIRECT(ADDRESS(ROW(),COLUMN()))=TRUNC(INDIRECT(ADDRESS(ROW(),COLUMN())))</formula>
    </cfRule>
  </conditionalFormatting>
  <conditionalFormatting sqref="W116:BE116">
    <cfRule type="expression" dxfId="178" priority="110">
      <formula>INDIRECT(ADDRESS(ROW(),COLUMN()))=TRUNC(INDIRECT(ADDRESS(ROW(),COLUMN())))</formula>
    </cfRule>
  </conditionalFormatting>
  <conditionalFormatting sqref="W118:BE118">
    <cfRule type="expression" dxfId="177" priority="108">
      <formula>INDIRECT(ADDRESS(ROW(),COLUMN()))=TRUNC(INDIRECT(ADDRESS(ROW(),COLUMN())))</formula>
    </cfRule>
  </conditionalFormatting>
  <conditionalFormatting sqref="W120:BE120">
    <cfRule type="expression" dxfId="176" priority="106">
      <formula>INDIRECT(ADDRESS(ROW(),COLUMN()))=TRUNC(INDIRECT(ADDRESS(ROW(),COLUMN())))</formula>
    </cfRule>
  </conditionalFormatting>
  <conditionalFormatting sqref="W122:BE122">
    <cfRule type="expression" dxfId="175" priority="104">
      <formula>INDIRECT(ADDRESS(ROW(),COLUMN()))=TRUNC(INDIRECT(ADDRESS(ROW(),COLUMN())))</formula>
    </cfRule>
  </conditionalFormatting>
  <conditionalFormatting sqref="W124:BE124">
    <cfRule type="expression" dxfId="174" priority="102">
      <formula>INDIRECT(ADDRESS(ROW(),COLUMN()))=TRUNC(INDIRECT(ADDRESS(ROW(),COLUMN())))</formula>
    </cfRule>
  </conditionalFormatting>
  <conditionalFormatting sqref="W126:BE126">
    <cfRule type="expression" dxfId="173" priority="100">
      <formula>INDIRECT(ADDRESS(ROW(),COLUMN()))=TRUNC(INDIRECT(ADDRESS(ROW(),COLUMN())))</formula>
    </cfRule>
  </conditionalFormatting>
  <conditionalFormatting sqref="W128:BE128">
    <cfRule type="expression" dxfId="172" priority="98">
      <formula>INDIRECT(ADDRESS(ROW(),COLUMN()))=TRUNC(INDIRECT(ADDRESS(ROW(),COLUMN())))</formula>
    </cfRule>
  </conditionalFormatting>
  <conditionalFormatting sqref="W130:BE130">
    <cfRule type="expression" dxfId="171" priority="96">
      <formula>INDIRECT(ADDRESS(ROW(),COLUMN()))=TRUNC(INDIRECT(ADDRESS(ROW(),COLUMN())))</formula>
    </cfRule>
  </conditionalFormatting>
  <conditionalFormatting sqref="W132:BE132">
    <cfRule type="expression" dxfId="170" priority="94">
      <formula>INDIRECT(ADDRESS(ROW(),COLUMN()))=TRUNC(INDIRECT(ADDRESS(ROW(),COLUMN())))</formula>
    </cfRule>
  </conditionalFormatting>
  <conditionalFormatting sqref="W134:BE134">
    <cfRule type="expression" dxfId="169" priority="92">
      <formula>INDIRECT(ADDRESS(ROW(),COLUMN()))=TRUNC(INDIRECT(ADDRESS(ROW(),COLUMN())))</formula>
    </cfRule>
  </conditionalFormatting>
  <conditionalFormatting sqref="W136:BE136">
    <cfRule type="expression" dxfId="168" priority="90">
      <formula>INDIRECT(ADDRESS(ROW(),COLUMN()))=TRUNC(INDIRECT(ADDRESS(ROW(),COLUMN())))</formula>
    </cfRule>
  </conditionalFormatting>
  <conditionalFormatting sqref="W138:BE138">
    <cfRule type="expression" dxfId="167" priority="88">
      <formula>INDIRECT(ADDRESS(ROW(),COLUMN()))=TRUNC(INDIRECT(ADDRESS(ROW(),COLUMN())))</formula>
    </cfRule>
  </conditionalFormatting>
  <conditionalFormatting sqref="W140:BE140">
    <cfRule type="expression" dxfId="166" priority="86">
      <formula>INDIRECT(ADDRESS(ROW(),COLUMN()))=TRUNC(INDIRECT(ADDRESS(ROW(),COLUMN())))</formula>
    </cfRule>
  </conditionalFormatting>
  <conditionalFormatting sqref="W142:BE142">
    <cfRule type="expression" dxfId="165" priority="84">
      <formula>INDIRECT(ADDRESS(ROW(),COLUMN()))=TRUNC(INDIRECT(ADDRESS(ROW(),COLUMN())))</formula>
    </cfRule>
  </conditionalFormatting>
  <conditionalFormatting sqref="W144:BE144">
    <cfRule type="expression" dxfId="164" priority="82">
      <formula>INDIRECT(ADDRESS(ROW(),COLUMN()))=TRUNC(INDIRECT(ADDRESS(ROW(),COLUMN())))</formula>
    </cfRule>
  </conditionalFormatting>
  <conditionalFormatting sqref="W146:BE146">
    <cfRule type="expression" dxfId="163" priority="80">
      <formula>INDIRECT(ADDRESS(ROW(),COLUMN()))=TRUNC(INDIRECT(ADDRESS(ROW(),COLUMN())))</formula>
    </cfRule>
  </conditionalFormatting>
  <conditionalFormatting sqref="W148:BE148">
    <cfRule type="expression" dxfId="162" priority="78">
      <formula>INDIRECT(ADDRESS(ROW(),COLUMN()))=TRUNC(INDIRECT(ADDRESS(ROW(),COLUMN())))</formula>
    </cfRule>
  </conditionalFormatting>
  <conditionalFormatting sqref="W150:BE150">
    <cfRule type="expression" dxfId="161" priority="76">
      <formula>INDIRECT(ADDRESS(ROW(),COLUMN()))=TRUNC(INDIRECT(ADDRESS(ROW(),COLUMN())))</formula>
    </cfRule>
  </conditionalFormatting>
  <conditionalFormatting sqref="W152:BE152">
    <cfRule type="expression" dxfId="160" priority="74">
      <formula>INDIRECT(ADDRESS(ROW(),COLUMN()))=TRUNC(INDIRECT(ADDRESS(ROW(),COLUMN())))</formula>
    </cfRule>
  </conditionalFormatting>
  <conditionalFormatting sqref="W154:BE154">
    <cfRule type="expression" dxfId="159" priority="72">
      <formula>INDIRECT(ADDRESS(ROW(),COLUMN()))=TRUNC(INDIRECT(ADDRESS(ROW(),COLUMN())))</formula>
    </cfRule>
  </conditionalFormatting>
  <conditionalFormatting sqref="W156:BE156">
    <cfRule type="expression" dxfId="158" priority="70">
      <formula>INDIRECT(ADDRESS(ROW(),COLUMN()))=TRUNC(INDIRECT(ADDRESS(ROW(),COLUMN())))</formula>
    </cfRule>
  </conditionalFormatting>
  <conditionalFormatting sqref="W158:BE158">
    <cfRule type="expression" dxfId="157" priority="68">
      <formula>INDIRECT(ADDRESS(ROW(),COLUMN()))=TRUNC(INDIRECT(ADDRESS(ROW(),COLUMN())))</formula>
    </cfRule>
  </conditionalFormatting>
  <conditionalFormatting sqref="W160:BE160">
    <cfRule type="expression" dxfId="156" priority="66">
      <formula>INDIRECT(ADDRESS(ROW(),COLUMN()))=TRUNC(INDIRECT(ADDRESS(ROW(),COLUMN())))</formula>
    </cfRule>
  </conditionalFormatting>
  <conditionalFormatting sqref="W162:BE162">
    <cfRule type="expression" dxfId="155" priority="64">
      <formula>INDIRECT(ADDRESS(ROW(),COLUMN()))=TRUNC(INDIRECT(ADDRESS(ROW(),COLUMN())))</formula>
    </cfRule>
  </conditionalFormatting>
  <conditionalFormatting sqref="W164:BE164">
    <cfRule type="expression" dxfId="154" priority="62">
      <formula>INDIRECT(ADDRESS(ROW(),COLUMN()))=TRUNC(INDIRECT(ADDRESS(ROW(),COLUMN())))</formula>
    </cfRule>
  </conditionalFormatting>
  <conditionalFormatting sqref="W166:BE166">
    <cfRule type="expression" dxfId="153" priority="60">
      <formula>INDIRECT(ADDRESS(ROW(),COLUMN()))=TRUNC(INDIRECT(ADDRESS(ROW(),COLUMN())))</formula>
    </cfRule>
  </conditionalFormatting>
  <conditionalFormatting sqref="W168:BE168">
    <cfRule type="expression" dxfId="152" priority="58">
      <formula>INDIRECT(ADDRESS(ROW(),COLUMN()))=TRUNC(INDIRECT(ADDRESS(ROW(),COLUMN())))</formula>
    </cfRule>
  </conditionalFormatting>
  <conditionalFormatting sqref="W170:BE170">
    <cfRule type="expression" dxfId="151" priority="56">
      <formula>INDIRECT(ADDRESS(ROW(),COLUMN()))=TRUNC(INDIRECT(ADDRESS(ROW(),COLUMN())))</formula>
    </cfRule>
  </conditionalFormatting>
  <conditionalFormatting sqref="W172:BE172">
    <cfRule type="expression" dxfId="150" priority="54">
      <formula>INDIRECT(ADDRESS(ROW(),COLUMN()))=TRUNC(INDIRECT(ADDRESS(ROW(),COLUMN())))</formula>
    </cfRule>
  </conditionalFormatting>
  <conditionalFormatting sqref="W174:BE174">
    <cfRule type="expression" dxfId="149" priority="52">
      <formula>INDIRECT(ADDRESS(ROW(),COLUMN()))=TRUNC(INDIRECT(ADDRESS(ROW(),COLUMN())))</formula>
    </cfRule>
  </conditionalFormatting>
  <conditionalFormatting sqref="W176:BE176">
    <cfRule type="expression" dxfId="148" priority="50">
      <formula>INDIRECT(ADDRESS(ROW(),COLUMN()))=TRUNC(INDIRECT(ADDRESS(ROW(),COLUMN())))</formula>
    </cfRule>
  </conditionalFormatting>
  <conditionalFormatting sqref="W178:BE178">
    <cfRule type="expression" dxfId="147" priority="48">
      <formula>INDIRECT(ADDRESS(ROW(),COLUMN()))=TRUNC(INDIRECT(ADDRESS(ROW(),COLUMN())))</formula>
    </cfRule>
  </conditionalFormatting>
  <conditionalFormatting sqref="W180:BE180">
    <cfRule type="expression" dxfId="146" priority="46">
      <formula>INDIRECT(ADDRESS(ROW(),COLUMN()))=TRUNC(INDIRECT(ADDRESS(ROW(),COLUMN())))</formula>
    </cfRule>
  </conditionalFormatting>
  <conditionalFormatting sqref="W182:BE182">
    <cfRule type="expression" dxfId="145" priority="44">
      <formula>INDIRECT(ADDRESS(ROW(),COLUMN()))=TRUNC(INDIRECT(ADDRESS(ROW(),COLUMN())))</formula>
    </cfRule>
  </conditionalFormatting>
  <conditionalFormatting sqref="W184:BE184">
    <cfRule type="expression" dxfId="144" priority="42">
      <formula>INDIRECT(ADDRESS(ROW(),COLUMN()))=TRUNC(INDIRECT(ADDRESS(ROW(),COLUMN())))</formula>
    </cfRule>
  </conditionalFormatting>
  <conditionalFormatting sqref="W186:BE186">
    <cfRule type="expression" dxfId="143" priority="40">
      <formula>INDIRECT(ADDRESS(ROW(),COLUMN()))=TRUNC(INDIRECT(ADDRESS(ROW(),COLUMN())))</formula>
    </cfRule>
  </conditionalFormatting>
  <conditionalFormatting sqref="W188:BE188">
    <cfRule type="expression" dxfId="142" priority="38">
      <formula>INDIRECT(ADDRESS(ROW(),COLUMN()))=TRUNC(INDIRECT(ADDRESS(ROW(),COLUMN())))</formula>
    </cfRule>
  </conditionalFormatting>
  <conditionalFormatting sqref="W190:BE190">
    <cfRule type="expression" dxfId="141" priority="36">
      <formula>INDIRECT(ADDRESS(ROW(),COLUMN()))=TRUNC(INDIRECT(ADDRESS(ROW(),COLUMN())))</formula>
    </cfRule>
  </conditionalFormatting>
  <conditionalFormatting sqref="W192:BE192">
    <cfRule type="expression" dxfId="140" priority="34">
      <formula>INDIRECT(ADDRESS(ROW(),COLUMN()))=TRUNC(INDIRECT(ADDRESS(ROW(),COLUMN())))</formula>
    </cfRule>
  </conditionalFormatting>
  <conditionalFormatting sqref="W194:BE194">
    <cfRule type="expression" dxfId="139" priority="32">
      <formula>INDIRECT(ADDRESS(ROW(),COLUMN()))=TRUNC(INDIRECT(ADDRESS(ROW(),COLUMN())))</formula>
    </cfRule>
  </conditionalFormatting>
  <conditionalFormatting sqref="W196:BE196">
    <cfRule type="expression" dxfId="138" priority="30">
      <formula>INDIRECT(ADDRESS(ROW(),COLUMN()))=TRUNC(INDIRECT(ADDRESS(ROW(),COLUMN())))</formula>
    </cfRule>
  </conditionalFormatting>
  <conditionalFormatting sqref="W198:BE198">
    <cfRule type="expression" dxfId="137" priority="28">
      <formula>INDIRECT(ADDRESS(ROW(),COLUMN()))=TRUNC(INDIRECT(ADDRESS(ROW(),COLUMN())))</formula>
    </cfRule>
  </conditionalFormatting>
  <conditionalFormatting sqref="W200:BE200">
    <cfRule type="expression" dxfId="136" priority="26">
      <formula>INDIRECT(ADDRESS(ROW(),COLUMN()))=TRUNC(INDIRECT(ADDRESS(ROW(),COLUMN())))</formula>
    </cfRule>
  </conditionalFormatting>
  <conditionalFormatting sqref="W202:BE202">
    <cfRule type="expression" dxfId="135" priority="24">
      <formula>INDIRECT(ADDRESS(ROW(),COLUMN()))=TRUNC(INDIRECT(ADDRESS(ROW(),COLUMN())))</formula>
    </cfRule>
  </conditionalFormatting>
  <conditionalFormatting sqref="W204:BE204">
    <cfRule type="expression" dxfId="134" priority="22">
      <formula>INDIRECT(ADDRESS(ROW(),COLUMN()))=TRUNC(INDIRECT(ADDRESS(ROW(),COLUMN())))</formula>
    </cfRule>
  </conditionalFormatting>
  <conditionalFormatting sqref="W206:BE206">
    <cfRule type="expression" dxfId="133" priority="20">
      <formula>INDIRECT(ADDRESS(ROW(),COLUMN()))=TRUNC(INDIRECT(ADDRESS(ROW(),COLUMN())))</formula>
    </cfRule>
  </conditionalFormatting>
  <conditionalFormatting sqref="W208:BE208">
    <cfRule type="expression" dxfId="132" priority="18">
      <formula>INDIRECT(ADDRESS(ROW(),COLUMN()))=TRUNC(INDIRECT(ADDRESS(ROW(),COLUMN())))</formula>
    </cfRule>
  </conditionalFormatting>
  <conditionalFormatting sqref="W210:BE210">
    <cfRule type="expression" dxfId="131" priority="16">
      <formula>INDIRECT(ADDRESS(ROW(),COLUMN()))=TRUNC(INDIRECT(ADDRESS(ROW(),COLUMN())))</formula>
    </cfRule>
  </conditionalFormatting>
  <conditionalFormatting sqref="W212:BE212">
    <cfRule type="expression" dxfId="130" priority="14">
      <formula>INDIRECT(ADDRESS(ROW(),COLUMN()))=TRUNC(INDIRECT(ADDRESS(ROW(),COLUMN())))</formula>
    </cfRule>
  </conditionalFormatting>
  <conditionalFormatting sqref="W214:BE214">
    <cfRule type="expression" dxfId="129" priority="12">
      <formula>INDIRECT(ADDRESS(ROW(),COLUMN()))=TRUNC(INDIRECT(ADDRESS(ROW(),COLUMN())))</formula>
    </cfRule>
  </conditionalFormatting>
  <conditionalFormatting sqref="W216:BE216">
    <cfRule type="expression" dxfId="128" priority="10">
      <formula>INDIRECT(ADDRESS(ROW(),COLUMN()))=TRUNC(INDIRECT(ADDRESS(ROW(),COLUMN())))</formula>
    </cfRule>
  </conditionalFormatting>
  <conditionalFormatting sqref="AA231:AD231">
    <cfRule type="expression" dxfId="127" priority="182">
      <formula>INDIRECT(ADDRESS(ROW(),COLUMN()))=TRUNC(INDIRECT(ADDRESS(ROW(),COLUMN())))</formula>
    </cfRule>
  </conditionalFormatting>
  <conditionalFormatting sqref="AA250:AD250">
    <cfRule type="expression" dxfId="126" priority="2">
      <formula>INDIRECT(ADDRESS(ROW(),COLUMN()))=TRUNC(INDIRECT(ADDRESS(ROW(),COLUMN())))</formula>
    </cfRule>
  </conditionalFormatting>
  <conditionalFormatting sqref="AC222:AN226">
    <cfRule type="expression" dxfId="125" priority="181">
      <formula>INDIRECT(ADDRESS(ROW(),COLUMN()))=TRUNC(INDIRECT(ADDRESS(ROW(),COLUMN())))</formula>
    </cfRule>
  </conditionalFormatting>
  <conditionalFormatting sqref="AC241:AN245">
    <cfRule type="expression" dxfId="124" priority="1">
      <formula>INDIRECT(ADDRESS(ROW(),COLUMN()))=TRUNC(INDIRECT(ADDRESS(ROW(),COLUMN())))</formula>
    </cfRule>
  </conditionalFormatting>
  <conditionalFormatting sqref="AM230:AN230">
    <cfRule type="expression" dxfId="123" priority="215">
      <formula>OR(#REF!=$B217,#REF!=$B217)</formula>
    </cfRule>
  </conditionalFormatting>
  <conditionalFormatting sqref="AM220:AP220 AM229:AP229">
    <cfRule type="expression" dxfId="122" priority="216">
      <formula>OR(#REF!=$B218,#REF!=$B218)</formula>
    </cfRule>
  </conditionalFormatting>
  <conditionalFormatting sqref="AM239:AP239 AM248:AP248">
    <cfRule type="expression" dxfId="121" priority="7">
      <formula>OR(#REF!=$B237,#REF!=$B237)</formula>
    </cfRule>
  </conditionalFormatting>
  <conditionalFormatting sqref="AM249:AP249">
    <cfRule type="expression" dxfId="120" priority="6">
      <formula>OR(#REF!=$B236,#REF!=$B236)</formula>
    </cfRule>
  </conditionalFormatting>
  <conditionalFormatting sqref="AQ223:BA223">
    <cfRule type="expression" dxfId="119" priority="220">
      <formula>OR(#REF!=$B227,#REF!=$B227)</formula>
    </cfRule>
  </conditionalFormatting>
  <conditionalFormatting sqref="AQ224:BA224">
    <cfRule type="expression" dxfId="118" priority="219">
      <formula>OR(#REF!=$B217,#REF!=$B217)</formula>
    </cfRule>
  </conditionalFormatting>
  <dataValidations count="10">
    <dataValidation allowBlank="1" showInputMessage="1" showErrorMessage="1" error="入力可能範囲　32～40" sqref="BE10 BA10" xr:uid="{00000000-0002-0000-0500-000000000000}"/>
    <dataValidation type="list" allowBlank="1" showInputMessage="1" showErrorMessage="1" sqref="R228:S228" xr:uid="{00000000-0002-0000-0500-000001000000}">
      <formula1>"週,暦月"</formula1>
    </dataValidation>
    <dataValidation type="list" allowBlank="1" showInputMessage="1" showErrorMessage="1" sqref="BE3:BH3" xr:uid="{00000000-0002-0000-0500-000002000000}">
      <formula1>"４週,暦月"</formula1>
    </dataValidation>
    <dataValidation type="list" allowBlank="1" showInputMessage="1" showErrorMessage="1" sqref="AF3:AF4" xr:uid="{00000000-0002-0000-0500-000003000000}">
      <formula1>#REF!</formula1>
    </dataValidation>
    <dataValidation type="decimal" allowBlank="1" showInputMessage="1" showErrorMessage="1" error="入力可能範囲　32～40" sqref="BA6:BB6" xr:uid="{00000000-0002-0000-0500-000004000000}">
      <formula1>32</formula1>
      <formula2>40</formula2>
    </dataValidation>
    <dataValidation type="list" allowBlank="1" showInputMessage="1" showErrorMessage="1" sqref="BE4:BH4" xr:uid="{00000000-0002-0000-0500-000005000000}">
      <formula1>"予定,実績,予定・実績"</formula1>
    </dataValidation>
    <dataValidation type="list" allowBlank="1" showInputMessage="1" sqref="C17:D216" xr:uid="{00000000-0002-0000-0500-000006000000}">
      <formula1>職種</formula1>
    </dataValidation>
    <dataValidation type="list" errorStyle="warning" allowBlank="1" showInputMessage="1" error="リストにない場合のみ、入力してください。" sqref="K17:N216" xr:uid="{00000000-0002-0000-05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500-000008000000}">
      <formula1>医療院シフト記号表</formula1>
    </dataValidation>
    <dataValidation type="list" allowBlank="1" showInputMessage="1" sqref="I17:J216" xr:uid="{00000000-0002-0000-0500-000009000000}">
      <formula1>"A, B, C, D"</formula1>
    </dataValidation>
  </dataValidations>
  <printOptions horizontalCentered="1"/>
  <pageMargins left="0.25" right="0.25" top="0.75" bottom="0.75" header="0.3" footer="0.3"/>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500-00000A000000}">
          <x14:formula1>
            <xm:f>'別紙１-1・３　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B1:BS290"/>
  <sheetViews>
    <sheetView showGridLines="0" view="pageBreakPreview" topLeftCell="W1" zoomScale="75" zoomScaleNormal="55" zoomScaleSheetLayoutView="75" workbookViewId="0">
      <selection activeCell="AX1" sqref="AX1:BM1"/>
    </sheetView>
  </sheetViews>
  <sheetFormatPr defaultColWidth="4.5" defaultRowHeight="14" x14ac:dyDescent="0.2"/>
  <cols>
    <col min="1" max="1" width="0.83203125" style="107" customWidth="1"/>
    <col min="2" max="6" width="5.75" style="107" customWidth="1"/>
    <col min="7" max="8" width="8.08203125" style="107" customWidth="1"/>
    <col min="9" max="12" width="3.25" style="107" hidden="1" customWidth="1"/>
    <col min="13" max="14" width="3.25" style="107" customWidth="1"/>
    <col min="15" max="66" width="5.75" style="107" customWidth="1"/>
    <col min="67" max="67" width="1.08203125" style="107" customWidth="1"/>
    <col min="68" max="16384" width="4.5" style="107"/>
  </cols>
  <sheetData>
    <row r="1" spans="2:71" s="87" customFormat="1" ht="20.25" customHeight="1" x14ac:dyDescent="0.2">
      <c r="G1" s="88" t="s">
        <v>107</v>
      </c>
      <c r="H1" s="88"/>
      <c r="I1" s="88"/>
      <c r="J1" s="88"/>
      <c r="K1" s="88"/>
      <c r="L1" s="88"/>
      <c r="M1" s="88"/>
      <c r="N1" s="88"/>
      <c r="Q1" s="89" t="s">
        <v>108</v>
      </c>
      <c r="T1" s="88"/>
      <c r="U1" s="88"/>
      <c r="V1" s="88"/>
      <c r="W1" s="88"/>
      <c r="X1" s="88"/>
      <c r="Y1" s="88"/>
      <c r="Z1" s="88"/>
      <c r="AA1" s="88"/>
      <c r="AW1" s="90" t="s">
        <v>109</v>
      </c>
      <c r="AX1" s="264" t="s">
        <v>288</v>
      </c>
      <c r="AY1" s="265"/>
      <c r="AZ1" s="265"/>
      <c r="BA1" s="265"/>
      <c r="BB1" s="265"/>
      <c r="BC1" s="265"/>
      <c r="BD1" s="265"/>
      <c r="BE1" s="265"/>
      <c r="BF1" s="265"/>
      <c r="BG1" s="265"/>
      <c r="BH1" s="265"/>
      <c r="BI1" s="265"/>
      <c r="BJ1" s="265"/>
      <c r="BK1" s="265"/>
      <c r="BL1" s="265"/>
      <c r="BM1" s="265"/>
      <c r="BN1" s="90" t="s">
        <v>111</v>
      </c>
    </row>
    <row r="2" spans="2:71" s="91" customFormat="1" ht="20.25" customHeight="1" x14ac:dyDescent="0.2">
      <c r="N2" s="89"/>
      <c r="Q2" s="89"/>
      <c r="R2" s="89"/>
      <c r="T2" s="90"/>
      <c r="U2" s="90"/>
      <c r="V2" s="90"/>
      <c r="W2" s="90"/>
      <c r="X2" s="90"/>
      <c r="Y2" s="90"/>
      <c r="Z2" s="90"/>
      <c r="AA2" s="90"/>
      <c r="AF2" s="90" t="s">
        <v>112</v>
      </c>
      <c r="AG2" s="266">
        <v>5</v>
      </c>
      <c r="AH2" s="266"/>
      <c r="AI2" s="90" t="s">
        <v>113</v>
      </c>
      <c r="AJ2" s="267">
        <f>IF(AG2=0,"",YEAR(DATE(2018+AG2,1,1)))</f>
        <v>2023</v>
      </c>
      <c r="AK2" s="267"/>
      <c r="AL2" s="91" t="s">
        <v>114</v>
      </c>
      <c r="AM2" s="91" t="s">
        <v>115</v>
      </c>
      <c r="AN2" s="266">
        <v>6</v>
      </c>
      <c r="AO2" s="266"/>
      <c r="AP2" s="91" t="s">
        <v>116</v>
      </c>
      <c r="AW2" s="90" t="s">
        <v>117</v>
      </c>
      <c r="AX2" s="266" t="s">
        <v>118</v>
      </c>
      <c r="AY2" s="266"/>
      <c r="AZ2" s="266"/>
      <c r="BA2" s="266"/>
      <c r="BB2" s="266"/>
      <c r="BC2" s="266"/>
      <c r="BD2" s="266"/>
      <c r="BE2" s="266"/>
      <c r="BF2" s="266"/>
      <c r="BG2" s="266"/>
      <c r="BH2" s="266"/>
      <c r="BI2" s="266"/>
      <c r="BJ2" s="266"/>
      <c r="BK2" s="266"/>
      <c r="BL2" s="266"/>
      <c r="BM2" s="266"/>
      <c r="BN2" s="90" t="s">
        <v>111</v>
      </c>
      <c r="BO2" s="90"/>
      <c r="BP2" s="90"/>
      <c r="BQ2" s="90"/>
    </row>
    <row r="3" spans="2:71" s="91" customFormat="1" ht="20.25" customHeight="1" x14ac:dyDescent="0.2">
      <c r="N3" s="89"/>
      <c r="Q3" s="89"/>
      <c r="S3" s="90"/>
      <c r="T3" s="90"/>
      <c r="U3" s="90"/>
      <c r="V3" s="90"/>
      <c r="W3" s="90"/>
      <c r="X3" s="90"/>
      <c r="Y3" s="90"/>
      <c r="AG3" s="92"/>
      <c r="AH3" s="92"/>
      <c r="AI3" s="92"/>
      <c r="AJ3" s="93"/>
      <c r="AK3" s="92"/>
      <c r="BH3" s="94" t="s">
        <v>119</v>
      </c>
      <c r="BI3" s="257" t="s">
        <v>120</v>
      </c>
      <c r="BJ3" s="258"/>
      <c r="BK3" s="258"/>
      <c r="BL3" s="259"/>
      <c r="BM3" s="90"/>
    </row>
    <row r="4" spans="2:71" s="91" customFormat="1" ht="20.25" customHeight="1" x14ac:dyDescent="0.2">
      <c r="N4" s="89"/>
      <c r="Q4" s="89"/>
      <c r="S4" s="90"/>
      <c r="T4" s="90"/>
      <c r="U4" s="90"/>
      <c r="V4" s="90"/>
      <c r="W4" s="90"/>
      <c r="X4" s="90"/>
      <c r="Y4" s="90"/>
      <c r="AG4" s="92"/>
      <c r="AH4" s="92"/>
      <c r="AI4" s="92"/>
      <c r="AJ4" s="93"/>
      <c r="AK4" s="92"/>
      <c r="BH4" s="94" t="s">
        <v>121</v>
      </c>
      <c r="BI4" s="257" t="s">
        <v>122</v>
      </c>
      <c r="BJ4" s="258"/>
      <c r="BK4" s="258"/>
      <c r="BL4" s="259"/>
      <c r="BM4" s="90"/>
    </row>
    <row r="5" spans="2:71" s="91" customFormat="1" ht="9" customHeight="1" x14ac:dyDescent="0.2">
      <c r="N5" s="89"/>
      <c r="Q5" s="89"/>
      <c r="S5" s="90"/>
      <c r="T5" s="90"/>
      <c r="U5" s="90"/>
      <c r="V5" s="90"/>
      <c r="W5" s="90"/>
      <c r="X5" s="90"/>
      <c r="Y5" s="90"/>
      <c r="AG5" s="95"/>
      <c r="AH5" s="95"/>
      <c r="AN5" s="87"/>
      <c r="AO5" s="87"/>
      <c r="AP5" s="87"/>
      <c r="AQ5" s="87"/>
      <c r="AR5" s="87"/>
      <c r="AS5" s="87"/>
      <c r="AT5" s="87"/>
      <c r="AU5" s="87"/>
      <c r="AV5" s="87"/>
      <c r="AW5" s="87"/>
      <c r="AX5" s="87"/>
      <c r="AY5" s="87"/>
      <c r="AZ5" s="87"/>
      <c r="BA5" s="87"/>
      <c r="BB5" s="87"/>
      <c r="BC5" s="87"/>
      <c r="BD5" s="87"/>
      <c r="BE5" s="87"/>
      <c r="BF5" s="87"/>
      <c r="BG5" s="87"/>
      <c r="BH5" s="87"/>
      <c r="BI5" s="87"/>
      <c r="BJ5" s="87"/>
      <c r="BK5" s="87"/>
      <c r="BL5" s="96"/>
      <c r="BM5" s="96"/>
    </row>
    <row r="6" spans="2:71" s="91" customFormat="1" ht="21" customHeight="1" x14ac:dyDescent="0.2">
      <c r="B6" s="88"/>
      <c r="C6" s="88"/>
      <c r="D6" s="88"/>
      <c r="E6" s="88"/>
      <c r="F6" s="88"/>
      <c r="G6" s="87"/>
      <c r="H6" s="87"/>
      <c r="I6" s="87"/>
      <c r="J6" s="87"/>
      <c r="K6" s="87"/>
      <c r="L6" s="87"/>
      <c r="M6" s="87"/>
      <c r="N6" s="87"/>
      <c r="O6" s="97"/>
      <c r="P6" s="97"/>
      <c r="Q6" s="97"/>
      <c r="R6" s="98"/>
      <c r="S6" s="97"/>
      <c r="T6" s="97"/>
      <c r="U6" s="97"/>
      <c r="AN6" s="87"/>
      <c r="AO6" s="87"/>
      <c r="AP6" s="87"/>
      <c r="AQ6" s="87"/>
      <c r="AR6" s="87"/>
      <c r="AS6" s="87" t="s">
        <v>123</v>
      </c>
      <c r="AT6" s="87"/>
      <c r="AU6" s="87"/>
      <c r="AV6" s="87"/>
      <c r="AW6" s="87"/>
      <c r="AX6" s="87"/>
      <c r="AY6" s="87"/>
      <c r="BA6" s="99"/>
      <c r="BB6" s="99"/>
      <c r="BC6" s="100"/>
      <c r="BD6" s="87"/>
      <c r="BE6" s="260">
        <v>40</v>
      </c>
      <c r="BF6" s="261"/>
      <c r="BG6" s="100" t="s">
        <v>124</v>
      </c>
      <c r="BH6" s="87"/>
      <c r="BI6" s="260">
        <v>160</v>
      </c>
      <c r="BJ6" s="261"/>
      <c r="BK6" s="100" t="s">
        <v>125</v>
      </c>
      <c r="BL6" s="87"/>
      <c r="BM6" s="96"/>
    </row>
    <row r="7" spans="2:71" s="91" customFormat="1" ht="5.25" customHeight="1" x14ac:dyDescent="0.2">
      <c r="B7" s="88"/>
      <c r="C7" s="88"/>
      <c r="D7" s="88"/>
      <c r="E7" s="88"/>
      <c r="F7" s="88"/>
      <c r="G7" s="101"/>
      <c r="H7" s="101"/>
      <c r="I7" s="101"/>
      <c r="J7" s="101"/>
      <c r="K7" s="101"/>
      <c r="L7" s="101"/>
      <c r="M7" s="101"/>
      <c r="N7" s="97"/>
      <c r="O7" s="97"/>
      <c r="P7" s="97"/>
      <c r="Q7" s="98"/>
      <c r="R7" s="97"/>
      <c r="S7" s="97"/>
      <c r="T7" s="97"/>
      <c r="U7" s="97"/>
      <c r="AN7" s="87"/>
      <c r="AO7" s="87"/>
      <c r="AP7" s="87"/>
      <c r="AQ7" s="87"/>
      <c r="AR7" s="87"/>
      <c r="AS7" s="87"/>
      <c r="AT7" s="87"/>
      <c r="AU7" s="87"/>
      <c r="AV7" s="87"/>
      <c r="AW7" s="87"/>
      <c r="AX7" s="87"/>
      <c r="AY7" s="87"/>
      <c r="AZ7" s="87"/>
      <c r="BA7" s="87"/>
      <c r="BB7" s="87"/>
      <c r="BC7" s="87"/>
      <c r="BD7" s="87"/>
      <c r="BE7" s="87"/>
      <c r="BF7" s="87"/>
      <c r="BG7" s="87"/>
      <c r="BH7" s="87"/>
      <c r="BI7" s="87"/>
      <c r="BJ7" s="87"/>
      <c r="BK7" s="87"/>
      <c r="BL7" s="96"/>
      <c r="BM7" s="96"/>
    </row>
    <row r="8" spans="2:71" s="91" customFormat="1" ht="21" customHeight="1" x14ac:dyDescent="0.2">
      <c r="B8" s="102"/>
      <c r="C8" s="102"/>
      <c r="D8" s="102"/>
      <c r="E8" s="102"/>
      <c r="F8" s="102"/>
      <c r="G8" s="98"/>
      <c r="H8" s="98"/>
      <c r="I8" s="98"/>
      <c r="J8" s="98"/>
      <c r="K8" s="98"/>
      <c r="L8" s="98"/>
      <c r="M8" s="98"/>
      <c r="N8" s="97"/>
      <c r="O8" s="97"/>
      <c r="P8" s="97"/>
      <c r="Q8" s="98"/>
      <c r="R8" s="97"/>
      <c r="S8" s="97"/>
      <c r="T8" s="97"/>
      <c r="U8" s="97"/>
      <c r="AN8" s="103"/>
      <c r="AO8" s="103"/>
      <c r="AP8" s="103"/>
      <c r="AQ8" s="87"/>
      <c r="AR8" s="96"/>
      <c r="AS8" s="104"/>
      <c r="AT8" s="104"/>
      <c r="AU8" s="88"/>
      <c r="AV8" s="99"/>
      <c r="AW8" s="99"/>
      <c r="AX8" s="99"/>
      <c r="AY8" s="105"/>
      <c r="AZ8" s="105"/>
      <c r="BA8" s="87"/>
      <c r="BB8" s="99"/>
      <c r="BC8" s="99"/>
      <c r="BD8" s="98"/>
      <c r="BE8" s="87"/>
      <c r="BF8" s="87" t="s">
        <v>126</v>
      </c>
      <c r="BG8" s="87"/>
      <c r="BH8" s="87"/>
      <c r="BI8" s="262">
        <f>DAY(EOMONTH(DATE(AJ2,AN2,1),0))</f>
        <v>30</v>
      </c>
      <c r="BJ8" s="263"/>
      <c r="BK8" s="87" t="s">
        <v>127</v>
      </c>
      <c r="BL8" s="87"/>
      <c r="BM8" s="87"/>
      <c r="BQ8" s="90"/>
      <c r="BR8" s="90"/>
      <c r="BS8" s="90"/>
    </row>
    <row r="9" spans="2:71" s="91" customFormat="1" ht="5.25" customHeight="1" x14ac:dyDescent="0.2">
      <c r="B9" s="102"/>
      <c r="C9" s="102"/>
      <c r="D9" s="102"/>
      <c r="E9" s="102"/>
      <c r="F9" s="102"/>
      <c r="G9" s="98"/>
      <c r="H9" s="98"/>
      <c r="I9" s="98"/>
      <c r="J9" s="98"/>
      <c r="K9" s="98"/>
      <c r="L9" s="98"/>
      <c r="M9" s="98"/>
      <c r="N9" s="97"/>
      <c r="O9" s="97"/>
      <c r="P9" s="97"/>
      <c r="Q9" s="98"/>
      <c r="R9" s="97"/>
      <c r="S9" s="97"/>
      <c r="T9" s="97"/>
      <c r="U9" s="97"/>
      <c r="AN9" s="103"/>
      <c r="AO9" s="103"/>
      <c r="AP9" s="103"/>
      <c r="AQ9" s="87"/>
      <c r="AR9" s="96"/>
      <c r="AS9" s="104"/>
      <c r="AT9" s="104"/>
      <c r="AU9" s="88"/>
      <c r="AV9" s="99"/>
      <c r="AW9" s="99"/>
      <c r="AX9" s="99"/>
      <c r="AY9" s="105"/>
      <c r="AZ9" s="105"/>
      <c r="BA9" s="87"/>
      <c r="BB9" s="99"/>
      <c r="BC9" s="99"/>
      <c r="BD9" s="98"/>
      <c r="BE9" s="87"/>
      <c r="BF9" s="87"/>
      <c r="BG9" s="87"/>
      <c r="BH9" s="87"/>
      <c r="BI9" s="98"/>
      <c r="BJ9" s="98"/>
      <c r="BK9" s="87"/>
      <c r="BL9" s="87"/>
      <c r="BM9" s="87"/>
      <c r="BQ9" s="90"/>
      <c r="BR9" s="90"/>
      <c r="BS9" s="90"/>
    </row>
    <row r="10" spans="2:71" s="91" customFormat="1" ht="21" customHeight="1" x14ac:dyDescent="0.2">
      <c r="B10" s="102"/>
      <c r="C10" s="102"/>
      <c r="D10" s="102"/>
      <c r="E10" s="102"/>
      <c r="F10" s="102"/>
      <c r="G10" s="98"/>
      <c r="H10" s="98"/>
      <c r="I10" s="98"/>
      <c r="J10" s="98"/>
      <c r="K10" s="98"/>
      <c r="L10" s="98"/>
      <c r="M10" s="98"/>
      <c r="N10" s="97"/>
      <c r="O10" s="97"/>
      <c r="P10" s="97"/>
      <c r="Q10" s="98"/>
      <c r="R10" s="97"/>
      <c r="S10" s="97"/>
      <c r="T10" s="97"/>
      <c r="U10" s="97"/>
      <c r="AN10" s="103"/>
      <c r="AO10" s="103"/>
      <c r="AP10" s="103"/>
      <c r="AQ10" s="87"/>
      <c r="AR10" s="96"/>
      <c r="AS10" s="87" t="s">
        <v>128</v>
      </c>
      <c r="AT10" s="104"/>
      <c r="AU10" s="87"/>
      <c r="AV10" s="88" t="s">
        <v>129</v>
      </c>
      <c r="AW10" s="87"/>
      <c r="AX10" s="87"/>
      <c r="AY10" s="87"/>
      <c r="AZ10" s="87"/>
      <c r="BA10" s="87"/>
      <c r="BB10" s="101"/>
      <c r="BC10" s="101"/>
      <c r="BD10" s="106" t="s">
        <v>130</v>
      </c>
      <c r="BE10" s="260"/>
      <c r="BF10" s="261"/>
      <c r="BG10" s="100" t="s">
        <v>131</v>
      </c>
      <c r="BH10" s="106" t="s">
        <v>132</v>
      </c>
      <c r="BI10" s="260"/>
      <c r="BJ10" s="261"/>
      <c r="BK10" s="100" t="s">
        <v>131</v>
      </c>
      <c r="BL10" s="87"/>
      <c r="BM10" s="87"/>
      <c r="BQ10" s="90"/>
      <c r="BR10" s="90"/>
      <c r="BS10" s="90"/>
    </row>
    <row r="11" spans="2:71" ht="5.25" customHeight="1" thickBot="1" x14ac:dyDescent="0.25">
      <c r="G11" s="108"/>
      <c r="H11" s="108"/>
      <c r="I11" s="108"/>
      <c r="J11" s="108"/>
      <c r="K11" s="108"/>
      <c r="L11" s="108"/>
      <c r="M11" s="108"/>
      <c r="N11" s="108"/>
      <c r="AG11" s="108"/>
      <c r="AX11" s="108"/>
      <c r="BO11" s="109"/>
      <c r="BP11" s="109"/>
      <c r="BQ11" s="109"/>
    </row>
    <row r="12" spans="2:71" ht="21.65" customHeight="1" x14ac:dyDescent="0.2">
      <c r="B12" s="289" t="s">
        <v>133</v>
      </c>
      <c r="C12" s="407" t="s">
        <v>289</v>
      </c>
      <c r="D12" s="277" t="s">
        <v>290</v>
      </c>
      <c r="E12" s="305"/>
      <c r="F12" s="410"/>
      <c r="G12" s="277" t="s">
        <v>291</v>
      </c>
      <c r="H12" s="292"/>
      <c r="I12" s="110"/>
      <c r="J12" s="111"/>
      <c r="K12" s="110"/>
      <c r="L12" s="111"/>
      <c r="M12" s="295" t="s">
        <v>292</v>
      </c>
      <c r="N12" s="296"/>
      <c r="O12" s="301" t="s">
        <v>293</v>
      </c>
      <c r="P12" s="278"/>
      <c r="Q12" s="278"/>
      <c r="R12" s="292"/>
      <c r="S12" s="301" t="s">
        <v>294</v>
      </c>
      <c r="T12" s="278"/>
      <c r="U12" s="278"/>
      <c r="V12" s="278"/>
      <c r="W12" s="292"/>
      <c r="X12" s="112"/>
      <c r="Y12" s="112"/>
      <c r="Z12" s="113"/>
      <c r="AA12" s="304" t="s">
        <v>295</v>
      </c>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268" t="str">
        <f>IF(BI3="４週","(12)1～4週目の勤務時間数合計","(12)1か月の勤務時間数　合計")</f>
        <v>(12)1～4週目の勤務時間数合計</v>
      </c>
      <c r="BG12" s="269"/>
      <c r="BH12" s="274" t="s">
        <v>296</v>
      </c>
      <c r="BI12" s="269"/>
      <c r="BJ12" s="277" t="s">
        <v>297</v>
      </c>
      <c r="BK12" s="278"/>
      <c r="BL12" s="278"/>
      <c r="BM12" s="278"/>
      <c r="BN12" s="279"/>
    </row>
    <row r="13" spans="2:71" ht="20.25" customHeight="1" x14ac:dyDescent="0.2">
      <c r="B13" s="290"/>
      <c r="C13" s="408"/>
      <c r="D13" s="411"/>
      <c r="E13" s="412"/>
      <c r="F13" s="413"/>
      <c r="G13" s="280"/>
      <c r="H13" s="293"/>
      <c r="I13" s="114"/>
      <c r="J13" s="115"/>
      <c r="K13" s="114"/>
      <c r="L13" s="115"/>
      <c r="M13" s="297"/>
      <c r="N13" s="298"/>
      <c r="O13" s="302"/>
      <c r="P13" s="281"/>
      <c r="Q13" s="281"/>
      <c r="R13" s="293"/>
      <c r="S13" s="302"/>
      <c r="T13" s="281"/>
      <c r="U13" s="281"/>
      <c r="V13" s="281"/>
      <c r="W13" s="293"/>
      <c r="X13" s="116"/>
      <c r="Y13" s="116"/>
      <c r="Z13" s="117"/>
      <c r="AA13" s="286" t="s">
        <v>141</v>
      </c>
      <c r="AB13" s="286"/>
      <c r="AC13" s="286"/>
      <c r="AD13" s="286"/>
      <c r="AE13" s="286"/>
      <c r="AF13" s="286"/>
      <c r="AG13" s="287"/>
      <c r="AH13" s="288" t="s">
        <v>142</v>
      </c>
      <c r="AI13" s="286"/>
      <c r="AJ13" s="286"/>
      <c r="AK13" s="286"/>
      <c r="AL13" s="286"/>
      <c r="AM13" s="286"/>
      <c r="AN13" s="287"/>
      <c r="AO13" s="288" t="s">
        <v>143</v>
      </c>
      <c r="AP13" s="286"/>
      <c r="AQ13" s="286"/>
      <c r="AR13" s="286"/>
      <c r="AS13" s="286"/>
      <c r="AT13" s="286"/>
      <c r="AU13" s="287"/>
      <c r="AV13" s="288" t="s">
        <v>144</v>
      </c>
      <c r="AW13" s="286"/>
      <c r="AX13" s="286"/>
      <c r="AY13" s="286"/>
      <c r="AZ13" s="286"/>
      <c r="BA13" s="286"/>
      <c r="BB13" s="287"/>
      <c r="BC13" s="288" t="s">
        <v>145</v>
      </c>
      <c r="BD13" s="286"/>
      <c r="BE13" s="286"/>
      <c r="BF13" s="270"/>
      <c r="BG13" s="271"/>
      <c r="BH13" s="275"/>
      <c r="BI13" s="271"/>
      <c r="BJ13" s="280"/>
      <c r="BK13" s="281"/>
      <c r="BL13" s="281"/>
      <c r="BM13" s="281"/>
      <c r="BN13" s="282"/>
    </row>
    <row r="14" spans="2:71" ht="20.25" customHeight="1" x14ac:dyDescent="0.2">
      <c r="B14" s="290"/>
      <c r="C14" s="408"/>
      <c r="D14" s="411"/>
      <c r="E14" s="412"/>
      <c r="F14" s="413"/>
      <c r="G14" s="280"/>
      <c r="H14" s="293"/>
      <c r="I14" s="114"/>
      <c r="J14" s="115"/>
      <c r="K14" s="114"/>
      <c r="L14" s="115"/>
      <c r="M14" s="297"/>
      <c r="N14" s="298"/>
      <c r="O14" s="302"/>
      <c r="P14" s="281"/>
      <c r="Q14" s="281"/>
      <c r="R14" s="293"/>
      <c r="S14" s="302"/>
      <c r="T14" s="281"/>
      <c r="U14" s="281"/>
      <c r="V14" s="281"/>
      <c r="W14" s="293"/>
      <c r="X14" s="116"/>
      <c r="Y14" s="116"/>
      <c r="Z14" s="117"/>
      <c r="AA14" s="118">
        <v>1</v>
      </c>
      <c r="AB14" s="119">
        <v>2</v>
      </c>
      <c r="AC14" s="119">
        <v>3</v>
      </c>
      <c r="AD14" s="119">
        <v>4</v>
      </c>
      <c r="AE14" s="119">
        <v>5</v>
      </c>
      <c r="AF14" s="119">
        <v>6</v>
      </c>
      <c r="AG14" s="120">
        <v>7</v>
      </c>
      <c r="AH14" s="121">
        <v>8</v>
      </c>
      <c r="AI14" s="119">
        <v>9</v>
      </c>
      <c r="AJ14" s="119">
        <v>10</v>
      </c>
      <c r="AK14" s="119">
        <v>11</v>
      </c>
      <c r="AL14" s="119">
        <v>12</v>
      </c>
      <c r="AM14" s="119">
        <v>13</v>
      </c>
      <c r="AN14" s="120">
        <v>14</v>
      </c>
      <c r="AO14" s="118">
        <v>15</v>
      </c>
      <c r="AP14" s="119">
        <v>16</v>
      </c>
      <c r="AQ14" s="119">
        <v>17</v>
      </c>
      <c r="AR14" s="119">
        <v>18</v>
      </c>
      <c r="AS14" s="119">
        <v>19</v>
      </c>
      <c r="AT14" s="119">
        <v>20</v>
      </c>
      <c r="AU14" s="120">
        <v>21</v>
      </c>
      <c r="AV14" s="121">
        <v>22</v>
      </c>
      <c r="AW14" s="119">
        <v>23</v>
      </c>
      <c r="AX14" s="119">
        <v>24</v>
      </c>
      <c r="AY14" s="119">
        <v>25</v>
      </c>
      <c r="AZ14" s="119">
        <v>26</v>
      </c>
      <c r="BA14" s="119">
        <v>27</v>
      </c>
      <c r="BB14" s="120">
        <v>28</v>
      </c>
      <c r="BC14" s="121" t="str">
        <f>IF($BI$3="暦月",IF(DAY(DATE($AJ$2,$AN$2,29))=29,29,""),"")</f>
        <v/>
      </c>
      <c r="BD14" s="119" t="str">
        <f>IF($BI$3="暦月",IF(DAY(DATE($AJ$2,$AN$2,30))=30,30,""),"")</f>
        <v/>
      </c>
      <c r="BE14" s="120" t="str">
        <f>IF($BI$3="暦月",IF(DAY(DATE($AJ$2,$AN$2,31))=31,31,""),"")</f>
        <v/>
      </c>
      <c r="BF14" s="270"/>
      <c r="BG14" s="271"/>
      <c r="BH14" s="275"/>
      <c r="BI14" s="271"/>
      <c r="BJ14" s="280"/>
      <c r="BK14" s="281"/>
      <c r="BL14" s="281"/>
      <c r="BM14" s="281"/>
      <c r="BN14" s="282"/>
    </row>
    <row r="15" spans="2:71" ht="20.25" hidden="1" customHeight="1" x14ac:dyDescent="0.2">
      <c r="B15" s="290"/>
      <c r="C15" s="408"/>
      <c r="D15" s="411"/>
      <c r="E15" s="412"/>
      <c r="F15" s="413"/>
      <c r="G15" s="280"/>
      <c r="H15" s="293"/>
      <c r="I15" s="114"/>
      <c r="J15" s="115"/>
      <c r="K15" s="114"/>
      <c r="L15" s="115"/>
      <c r="M15" s="297"/>
      <c r="N15" s="298"/>
      <c r="O15" s="302"/>
      <c r="P15" s="281"/>
      <c r="Q15" s="281"/>
      <c r="R15" s="293"/>
      <c r="S15" s="302"/>
      <c r="T15" s="281"/>
      <c r="U15" s="281"/>
      <c r="V15" s="281"/>
      <c r="W15" s="293"/>
      <c r="X15" s="116"/>
      <c r="Y15" s="116"/>
      <c r="Z15" s="117"/>
      <c r="AA15" s="118">
        <f>WEEKDAY(DATE($AJ$2,$AN$2,1))</f>
        <v>5</v>
      </c>
      <c r="AB15" s="119">
        <f>WEEKDAY(DATE($AJ$2,$AN$2,2))</f>
        <v>6</v>
      </c>
      <c r="AC15" s="119">
        <f>WEEKDAY(DATE($AJ$2,$AN$2,3))</f>
        <v>7</v>
      </c>
      <c r="AD15" s="119">
        <f>WEEKDAY(DATE($AJ$2,$AN$2,4))</f>
        <v>1</v>
      </c>
      <c r="AE15" s="119">
        <f>WEEKDAY(DATE($AJ$2,$AN$2,5))</f>
        <v>2</v>
      </c>
      <c r="AF15" s="119">
        <f>WEEKDAY(DATE($AJ$2,$AN$2,6))</f>
        <v>3</v>
      </c>
      <c r="AG15" s="120">
        <f>WEEKDAY(DATE($AJ$2,$AN$2,7))</f>
        <v>4</v>
      </c>
      <c r="AH15" s="121">
        <f>WEEKDAY(DATE($AJ$2,$AN$2,8))</f>
        <v>5</v>
      </c>
      <c r="AI15" s="119">
        <f>WEEKDAY(DATE($AJ$2,$AN$2,9))</f>
        <v>6</v>
      </c>
      <c r="AJ15" s="119">
        <f>WEEKDAY(DATE($AJ$2,$AN$2,10))</f>
        <v>7</v>
      </c>
      <c r="AK15" s="119">
        <f>WEEKDAY(DATE($AJ$2,$AN$2,11))</f>
        <v>1</v>
      </c>
      <c r="AL15" s="119">
        <f>WEEKDAY(DATE($AJ$2,$AN$2,12))</f>
        <v>2</v>
      </c>
      <c r="AM15" s="119">
        <f>WEEKDAY(DATE($AJ$2,$AN$2,13))</f>
        <v>3</v>
      </c>
      <c r="AN15" s="120">
        <f>WEEKDAY(DATE($AJ$2,$AN$2,14))</f>
        <v>4</v>
      </c>
      <c r="AO15" s="121">
        <f>WEEKDAY(DATE($AJ$2,$AN$2,15))</f>
        <v>5</v>
      </c>
      <c r="AP15" s="119">
        <f>WEEKDAY(DATE($AJ$2,$AN$2,16))</f>
        <v>6</v>
      </c>
      <c r="AQ15" s="119">
        <f>WEEKDAY(DATE($AJ$2,$AN$2,17))</f>
        <v>7</v>
      </c>
      <c r="AR15" s="119">
        <f>WEEKDAY(DATE($AJ$2,$AN$2,18))</f>
        <v>1</v>
      </c>
      <c r="AS15" s="119">
        <f>WEEKDAY(DATE($AJ$2,$AN$2,19))</f>
        <v>2</v>
      </c>
      <c r="AT15" s="119">
        <f>WEEKDAY(DATE($AJ$2,$AN$2,20))</f>
        <v>3</v>
      </c>
      <c r="AU15" s="120">
        <f>WEEKDAY(DATE($AJ$2,$AN$2,21))</f>
        <v>4</v>
      </c>
      <c r="AV15" s="121">
        <f>WEEKDAY(DATE($AJ$2,$AN$2,22))</f>
        <v>5</v>
      </c>
      <c r="AW15" s="119">
        <f>WEEKDAY(DATE($AJ$2,$AN$2,23))</f>
        <v>6</v>
      </c>
      <c r="AX15" s="119">
        <f>WEEKDAY(DATE($AJ$2,$AN$2,24))</f>
        <v>7</v>
      </c>
      <c r="AY15" s="119">
        <f>WEEKDAY(DATE($AJ$2,$AN$2,25))</f>
        <v>1</v>
      </c>
      <c r="AZ15" s="119">
        <f>WEEKDAY(DATE($AJ$2,$AN$2,26))</f>
        <v>2</v>
      </c>
      <c r="BA15" s="119">
        <f>WEEKDAY(DATE($AJ$2,$AN$2,27))</f>
        <v>3</v>
      </c>
      <c r="BB15" s="120">
        <f>WEEKDAY(DATE($AJ$2,$AN$2,28))</f>
        <v>4</v>
      </c>
      <c r="BC15" s="121">
        <f>IF(BC14=29,WEEKDAY(DATE($AJ$2,$AN$2,29)),0)</f>
        <v>0</v>
      </c>
      <c r="BD15" s="119">
        <f>IF(BD14=30,WEEKDAY(DATE($AJ$2,$AN$2,30)),0)</f>
        <v>0</v>
      </c>
      <c r="BE15" s="120">
        <f>IF(BE14=31,WEEKDAY(DATE($AJ$2,$AN$2,31)),0)</f>
        <v>0</v>
      </c>
      <c r="BF15" s="270"/>
      <c r="BG15" s="271"/>
      <c r="BH15" s="275"/>
      <c r="BI15" s="271"/>
      <c r="BJ15" s="280"/>
      <c r="BK15" s="281"/>
      <c r="BL15" s="281"/>
      <c r="BM15" s="281"/>
      <c r="BN15" s="282"/>
    </row>
    <row r="16" spans="2:71" ht="20.25" customHeight="1" thickBot="1" x14ac:dyDescent="0.25">
      <c r="B16" s="291"/>
      <c r="C16" s="409"/>
      <c r="D16" s="414"/>
      <c r="E16" s="415"/>
      <c r="F16" s="416"/>
      <c r="G16" s="283"/>
      <c r="H16" s="294"/>
      <c r="I16" s="122"/>
      <c r="J16" s="123"/>
      <c r="K16" s="122"/>
      <c r="L16" s="123"/>
      <c r="M16" s="299"/>
      <c r="N16" s="300"/>
      <c r="O16" s="303"/>
      <c r="P16" s="284"/>
      <c r="Q16" s="284"/>
      <c r="R16" s="294"/>
      <c r="S16" s="303"/>
      <c r="T16" s="284"/>
      <c r="U16" s="284"/>
      <c r="V16" s="284"/>
      <c r="W16" s="294"/>
      <c r="X16" s="124"/>
      <c r="Y16" s="124"/>
      <c r="Z16" s="125"/>
      <c r="AA16" s="126" t="str">
        <f>IF(AA15=1,"日",IF(AA15=2,"月",IF(AA15=3,"火",IF(AA15=4,"水",IF(AA15=5,"木",IF(AA15=6,"金","土"))))))</f>
        <v>木</v>
      </c>
      <c r="AB16" s="127" t="str">
        <f t="shared" ref="AB16:BB16" si="0">IF(AB15=1,"日",IF(AB15=2,"月",IF(AB15=3,"火",IF(AB15=4,"水",IF(AB15=5,"木",IF(AB15=6,"金","土"))))))</f>
        <v>金</v>
      </c>
      <c r="AC16" s="127" t="str">
        <f t="shared" si="0"/>
        <v>土</v>
      </c>
      <c r="AD16" s="127" t="str">
        <f t="shared" si="0"/>
        <v>日</v>
      </c>
      <c r="AE16" s="127" t="str">
        <f t="shared" si="0"/>
        <v>月</v>
      </c>
      <c r="AF16" s="127" t="str">
        <f t="shared" si="0"/>
        <v>火</v>
      </c>
      <c r="AG16" s="128" t="str">
        <f t="shared" si="0"/>
        <v>水</v>
      </c>
      <c r="AH16" s="129" t="str">
        <f>IF(AH15=1,"日",IF(AH15=2,"月",IF(AH15=3,"火",IF(AH15=4,"水",IF(AH15=5,"木",IF(AH15=6,"金","土"))))))</f>
        <v>木</v>
      </c>
      <c r="AI16" s="127" t="str">
        <f t="shared" si="0"/>
        <v>金</v>
      </c>
      <c r="AJ16" s="127" t="str">
        <f t="shared" si="0"/>
        <v>土</v>
      </c>
      <c r="AK16" s="127" t="str">
        <f t="shared" si="0"/>
        <v>日</v>
      </c>
      <c r="AL16" s="127" t="str">
        <f t="shared" si="0"/>
        <v>月</v>
      </c>
      <c r="AM16" s="127" t="str">
        <f t="shared" si="0"/>
        <v>火</v>
      </c>
      <c r="AN16" s="128" t="str">
        <f t="shared" si="0"/>
        <v>水</v>
      </c>
      <c r="AO16" s="129" t="str">
        <f>IF(AO15=1,"日",IF(AO15=2,"月",IF(AO15=3,"火",IF(AO15=4,"水",IF(AO15=5,"木",IF(AO15=6,"金","土"))))))</f>
        <v>木</v>
      </c>
      <c r="AP16" s="127" t="str">
        <f t="shared" si="0"/>
        <v>金</v>
      </c>
      <c r="AQ16" s="127" t="str">
        <f t="shared" si="0"/>
        <v>土</v>
      </c>
      <c r="AR16" s="127" t="str">
        <f t="shared" si="0"/>
        <v>日</v>
      </c>
      <c r="AS16" s="127" t="str">
        <f t="shared" si="0"/>
        <v>月</v>
      </c>
      <c r="AT16" s="127" t="str">
        <f t="shared" si="0"/>
        <v>火</v>
      </c>
      <c r="AU16" s="128" t="str">
        <f t="shared" si="0"/>
        <v>水</v>
      </c>
      <c r="AV16" s="129" t="str">
        <f>IF(AV15=1,"日",IF(AV15=2,"月",IF(AV15=3,"火",IF(AV15=4,"水",IF(AV15=5,"木",IF(AV15=6,"金","土"))))))</f>
        <v>木</v>
      </c>
      <c r="AW16" s="127" t="str">
        <f t="shared" si="0"/>
        <v>金</v>
      </c>
      <c r="AX16" s="127" t="str">
        <f t="shared" si="0"/>
        <v>土</v>
      </c>
      <c r="AY16" s="127" t="str">
        <f t="shared" si="0"/>
        <v>日</v>
      </c>
      <c r="AZ16" s="127" t="str">
        <f t="shared" si="0"/>
        <v>月</v>
      </c>
      <c r="BA16" s="127" t="str">
        <f t="shared" si="0"/>
        <v>火</v>
      </c>
      <c r="BB16" s="128" t="str">
        <f t="shared" si="0"/>
        <v>水</v>
      </c>
      <c r="BC16" s="127" t="str">
        <f>IF(BC15=1,"日",IF(BC15=2,"月",IF(BC15=3,"火",IF(BC15=4,"水",IF(BC15=5,"木",IF(BC15=6,"金",IF(BC15=0,"","土")))))))</f>
        <v/>
      </c>
      <c r="BD16" s="127" t="str">
        <f>IF(BD15=1,"日",IF(BD15=2,"月",IF(BD15=3,"火",IF(BD15=4,"水",IF(BD15=5,"木",IF(BD15=6,"金",IF(BD15=0,"","土")))))))</f>
        <v/>
      </c>
      <c r="BE16" s="127" t="str">
        <f>IF(BE15=1,"日",IF(BE15=2,"月",IF(BE15=3,"火",IF(BE15=4,"水",IF(BE15=5,"木",IF(BE15=6,"金",IF(BE15=0,"","土")))))))</f>
        <v/>
      </c>
      <c r="BF16" s="272"/>
      <c r="BG16" s="273"/>
      <c r="BH16" s="276"/>
      <c r="BI16" s="273"/>
      <c r="BJ16" s="283"/>
      <c r="BK16" s="284"/>
      <c r="BL16" s="284"/>
      <c r="BM16" s="284"/>
      <c r="BN16" s="285"/>
    </row>
    <row r="17" spans="2:66" ht="20.25" customHeight="1" x14ac:dyDescent="0.2">
      <c r="B17" s="317">
        <f>B15+1</f>
        <v>1</v>
      </c>
      <c r="C17" s="422"/>
      <c r="D17" s="423"/>
      <c r="E17" s="424"/>
      <c r="F17" s="425"/>
      <c r="G17" s="336"/>
      <c r="H17" s="337"/>
      <c r="I17" s="130"/>
      <c r="J17" s="131"/>
      <c r="K17" s="130"/>
      <c r="L17" s="131"/>
      <c r="M17" s="338"/>
      <c r="N17" s="339"/>
      <c r="O17" s="340"/>
      <c r="P17" s="341"/>
      <c r="Q17" s="341"/>
      <c r="R17" s="337"/>
      <c r="S17" s="342"/>
      <c r="T17" s="343"/>
      <c r="U17" s="343"/>
      <c r="V17" s="343"/>
      <c r="W17" s="344"/>
      <c r="X17" s="132" t="s">
        <v>150</v>
      </c>
      <c r="Y17" s="133"/>
      <c r="Z17" s="134"/>
      <c r="AA17" s="135"/>
      <c r="AB17" s="136"/>
      <c r="AC17" s="136"/>
      <c r="AD17" s="136"/>
      <c r="AE17" s="136"/>
      <c r="AF17" s="136"/>
      <c r="AG17" s="137"/>
      <c r="AH17" s="135"/>
      <c r="AI17" s="136"/>
      <c r="AJ17" s="136"/>
      <c r="AK17" s="136"/>
      <c r="AL17" s="136"/>
      <c r="AM17" s="136"/>
      <c r="AN17" s="137"/>
      <c r="AO17" s="135"/>
      <c r="AP17" s="136"/>
      <c r="AQ17" s="136"/>
      <c r="AR17" s="136"/>
      <c r="AS17" s="136"/>
      <c r="AT17" s="136"/>
      <c r="AU17" s="137"/>
      <c r="AV17" s="135"/>
      <c r="AW17" s="136"/>
      <c r="AX17" s="136"/>
      <c r="AY17" s="136"/>
      <c r="AZ17" s="136"/>
      <c r="BA17" s="136"/>
      <c r="BB17" s="137"/>
      <c r="BC17" s="135"/>
      <c r="BD17" s="136"/>
      <c r="BE17" s="136"/>
      <c r="BF17" s="345"/>
      <c r="BG17" s="346"/>
      <c r="BH17" s="306"/>
      <c r="BI17" s="307"/>
      <c r="BJ17" s="308"/>
      <c r="BK17" s="309"/>
      <c r="BL17" s="309"/>
      <c r="BM17" s="309"/>
      <c r="BN17" s="310"/>
    </row>
    <row r="18" spans="2:66" ht="20.25" customHeight="1" x14ac:dyDescent="0.2">
      <c r="B18" s="318"/>
      <c r="C18" s="418"/>
      <c r="D18" s="421"/>
      <c r="E18" s="258"/>
      <c r="F18" s="420"/>
      <c r="G18" s="321"/>
      <c r="H18" s="322"/>
      <c r="I18" s="138"/>
      <c r="J18" s="139">
        <f>G17</f>
        <v>0</v>
      </c>
      <c r="K18" s="138"/>
      <c r="L18" s="139">
        <f>M17</f>
        <v>0</v>
      </c>
      <c r="M18" s="325"/>
      <c r="N18" s="326"/>
      <c r="O18" s="329"/>
      <c r="P18" s="330"/>
      <c r="Q18" s="330"/>
      <c r="R18" s="322"/>
      <c r="S18" s="331"/>
      <c r="T18" s="332"/>
      <c r="U18" s="332"/>
      <c r="V18" s="332"/>
      <c r="W18" s="333"/>
      <c r="X18" s="140" t="s">
        <v>153</v>
      </c>
      <c r="Y18" s="141"/>
      <c r="Z18" s="142"/>
      <c r="AA18" s="143" t="str">
        <f>IF(AA17="","",VLOOKUP(AA17,'別紙１-１　シフト記号表（従来型・ユニット型共通）'!$C$6:$L$47,10,FALSE))</f>
        <v/>
      </c>
      <c r="AB18" s="144" t="str">
        <f>IF(AB17="","",VLOOKUP(AB17,'別紙１-１　シフト記号表（従来型・ユニット型共通）'!$C$6:$L$47,10,FALSE))</f>
        <v/>
      </c>
      <c r="AC18" s="144" t="str">
        <f>IF(AC17="","",VLOOKUP(AC17,'別紙１-１　シフト記号表（従来型・ユニット型共通）'!$C$6:$L$47,10,FALSE))</f>
        <v/>
      </c>
      <c r="AD18" s="144" t="str">
        <f>IF(AD17="","",VLOOKUP(AD17,'別紙１-１　シフト記号表（従来型・ユニット型共通）'!$C$6:$L$47,10,FALSE))</f>
        <v/>
      </c>
      <c r="AE18" s="144" t="str">
        <f>IF(AE17="","",VLOOKUP(AE17,'別紙１-１　シフト記号表（従来型・ユニット型共通）'!$C$6:$L$47,10,FALSE))</f>
        <v/>
      </c>
      <c r="AF18" s="144" t="str">
        <f>IF(AF17="","",VLOOKUP(AF17,'別紙１-１　シフト記号表（従来型・ユニット型共通）'!$C$6:$L$47,10,FALSE))</f>
        <v/>
      </c>
      <c r="AG18" s="145" t="str">
        <f>IF(AG17="","",VLOOKUP(AG17,'別紙１-１　シフト記号表（従来型・ユニット型共通）'!$C$6:$L$47,10,FALSE))</f>
        <v/>
      </c>
      <c r="AH18" s="143" t="str">
        <f>IF(AH17="","",VLOOKUP(AH17,'別紙１-１　シフト記号表（従来型・ユニット型共通）'!$C$6:$L$47,10,FALSE))</f>
        <v/>
      </c>
      <c r="AI18" s="144" t="str">
        <f>IF(AI17="","",VLOOKUP(AI17,'別紙１-１　シフト記号表（従来型・ユニット型共通）'!$C$6:$L$47,10,FALSE))</f>
        <v/>
      </c>
      <c r="AJ18" s="144" t="str">
        <f>IF(AJ17="","",VLOOKUP(AJ17,'別紙１-１　シフト記号表（従来型・ユニット型共通）'!$C$6:$L$47,10,FALSE))</f>
        <v/>
      </c>
      <c r="AK18" s="144" t="str">
        <f>IF(AK17="","",VLOOKUP(AK17,'別紙１-１　シフト記号表（従来型・ユニット型共通）'!$C$6:$L$47,10,FALSE))</f>
        <v/>
      </c>
      <c r="AL18" s="144" t="str">
        <f>IF(AL17="","",VLOOKUP(AL17,'別紙１-１　シフト記号表（従来型・ユニット型共通）'!$C$6:$L$47,10,FALSE))</f>
        <v/>
      </c>
      <c r="AM18" s="144" t="str">
        <f>IF(AM17="","",VLOOKUP(AM17,'別紙１-１　シフト記号表（従来型・ユニット型共通）'!$C$6:$L$47,10,FALSE))</f>
        <v/>
      </c>
      <c r="AN18" s="145" t="str">
        <f>IF(AN17="","",VLOOKUP(AN17,'別紙１-１　シフト記号表（従来型・ユニット型共通）'!$C$6:$L$47,10,FALSE))</f>
        <v/>
      </c>
      <c r="AO18" s="143" t="str">
        <f>IF(AO17="","",VLOOKUP(AO17,'別紙１-１　シフト記号表（従来型・ユニット型共通）'!$C$6:$L$47,10,FALSE))</f>
        <v/>
      </c>
      <c r="AP18" s="144" t="str">
        <f>IF(AP17="","",VLOOKUP(AP17,'別紙１-１　シフト記号表（従来型・ユニット型共通）'!$C$6:$L$47,10,FALSE))</f>
        <v/>
      </c>
      <c r="AQ18" s="144" t="str">
        <f>IF(AQ17="","",VLOOKUP(AQ17,'別紙１-１　シフト記号表（従来型・ユニット型共通）'!$C$6:$L$47,10,FALSE))</f>
        <v/>
      </c>
      <c r="AR18" s="144" t="str">
        <f>IF(AR17="","",VLOOKUP(AR17,'別紙１-１　シフト記号表（従来型・ユニット型共通）'!$C$6:$L$47,10,FALSE))</f>
        <v/>
      </c>
      <c r="AS18" s="144" t="str">
        <f>IF(AS17="","",VLOOKUP(AS17,'別紙１-１　シフト記号表（従来型・ユニット型共通）'!$C$6:$L$47,10,FALSE))</f>
        <v/>
      </c>
      <c r="AT18" s="144" t="str">
        <f>IF(AT17="","",VLOOKUP(AT17,'別紙１-１　シフト記号表（従来型・ユニット型共通）'!$C$6:$L$47,10,FALSE))</f>
        <v/>
      </c>
      <c r="AU18" s="145" t="str">
        <f>IF(AU17="","",VLOOKUP(AU17,'別紙１-１　シフト記号表（従来型・ユニット型共通）'!$C$6:$L$47,10,FALSE))</f>
        <v/>
      </c>
      <c r="AV18" s="143" t="str">
        <f>IF(AV17="","",VLOOKUP(AV17,'別紙１-１　シフト記号表（従来型・ユニット型共通）'!$C$6:$L$47,10,FALSE))</f>
        <v/>
      </c>
      <c r="AW18" s="144" t="str">
        <f>IF(AW17="","",VLOOKUP(AW17,'別紙１-１　シフト記号表（従来型・ユニット型共通）'!$C$6:$L$47,10,FALSE))</f>
        <v/>
      </c>
      <c r="AX18" s="144" t="str">
        <f>IF(AX17="","",VLOOKUP(AX17,'別紙１-１　シフト記号表（従来型・ユニット型共通）'!$C$6:$L$47,10,FALSE))</f>
        <v/>
      </c>
      <c r="AY18" s="144" t="str">
        <f>IF(AY17="","",VLOOKUP(AY17,'別紙１-１　シフト記号表（従来型・ユニット型共通）'!$C$6:$L$47,10,FALSE))</f>
        <v/>
      </c>
      <c r="AZ18" s="144" t="str">
        <f>IF(AZ17="","",VLOOKUP(AZ17,'別紙１-１　シフト記号表（従来型・ユニット型共通）'!$C$6:$L$47,10,FALSE))</f>
        <v/>
      </c>
      <c r="BA18" s="144" t="str">
        <f>IF(BA17="","",VLOOKUP(BA17,'別紙１-１　シフト記号表（従来型・ユニット型共通）'!$C$6:$L$47,10,FALSE))</f>
        <v/>
      </c>
      <c r="BB18" s="145" t="str">
        <f>IF(BB17="","",VLOOKUP(BB17,'別紙１-１　シフト記号表（従来型・ユニット型共通）'!$C$6:$L$47,10,FALSE))</f>
        <v/>
      </c>
      <c r="BC18" s="143" t="str">
        <f>IF(BC17="","",VLOOKUP(BC17,'別紙１-１　シフト記号表（従来型・ユニット型共通）'!$C$6:$L$47,10,FALSE))</f>
        <v/>
      </c>
      <c r="BD18" s="144" t="str">
        <f>IF(BD17="","",VLOOKUP(BD17,'別紙１-１　シフト記号表（従来型・ユニット型共通）'!$C$6:$L$47,10,FALSE))</f>
        <v/>
      </c>
      <c r="BE18" s="144" t="str">
        <f>IF(BE17="","",VLOOKUP(BE17,'別紙１-１　シフト記号表（従来型・ユニット型共通）'!$C$6:$L$47,10,FALSE))</f>
        <v/>
      </c>
      <c r="BF18" s="314">
        <f>IF($BI$3="４週",SUM(AA18:BB18),IF($BI$3="暦月",SUM(AA18:BE18),""))</f>
        <v>0</v>
      </c>
      <c r="BG18" s="315"/>
      <c r="BH18" s="316">
        <f>IF($BI$3="４週",BF18/4,IF($BI$3="暦月",(BF18/($BI$8/7)),""))</f>
        <v>0</v>
      </c>
      <c r="BI18" s="315"/>
      <c r="BJ18" s="311"/>
      <c r="BK18" s="312"/>
      <c r="BL18" s="312"/>
      <c r="BM18" s="312"/>
      <c r="BN18" s="313"/>
    </row>
    <row r="19" spans="2:66" ht="20.25" customHeight="1" x14ac:dyDescent="0.2">
      <c r="B19" s="317">
        <f>B17+1</f>
        <v>2</v>
      </c>
      <c r="C19" s="417"/>
      <c r="D19" s="419"/>
      <c r="E19" s="258"/>
      <c r="F19" s="420"/>
      <c r="G19" s="319"/>
      <c r="H19" s="320"/>
      <c r="I19" s="146"/>
      <c r="J19" s="147"/>
      <c r="K19" s="146"/>
      <c r="L19" s="147"/>
      <c r="M19" s="323"/>
      <c r="N19" s="324"/>
      <c r="O19" s="327"/>
      <c r="P19" s="328"/>
      <c r="Q19" s="328"/>
      <c r="R19" s="320"/>
      <c r="S19" s="331"/>
      <c r="T19" s="332"/>
      <c r="U19" s="332"/>
      <c r="V19" s="332"/>
      <c r="W19" s="333"/>
      <c r="X19" s="148" t="s">
        <v>150</v>
      </c>
      <c r="Y19" s="149"/>
      <c r="Z19" s="150"/>
      <c r="AA19" s="151"/>
      <c r="AB19" s="152"/>
      <c r="AC19" s="152"/>
      <c r="AD19" s="152"/>
      <c r="AE19" s="152"/>
      <c r="AF19" s="152"/>
      <c r="AG19" s="153"/>
      <c r="AH19" s="151"/>
      <c r="AI19" s="152"/>
      <c r="AJ19" s="152"/>
      <c r="AK19" s="152"/>
      <c r="AL19" s="152"/>
      <c r="AM19" s="152"/>
      <c r="AN19" s="153"/>
      <c r="AO19" s="151"/>
      <c r="AP19" s="152"/>
      <c r="AQ19" s="152"/>
      <c r="AR19" s="152"/>
      <c r="AS19" s="152"/>
      <c r="AT19" s="152"/>
      <c r="AU19" s="153"/>
      <c r="AV19" s="151"/>
      <c r="AW19" s="152"/>
      <c r="AX19" s="152"/>
      <c r="AY19" s="152"/>
      <c r="AZ19" s="152"/>
      <c r="BA19" s="152"/>
      <c r="BB19" s="153"/>
      <c r="BC19" s="151"/>
      <c r="BD19" s="152"/>
      <c r="BE19" s="154"/>
      <c r="BF19" s="334"/>
      <c r="BG19" s="335"/>
      <c r="BH19" s="347"/>
      <c r="BI19" s="348"/>
      <c r="BJ19" s="349"/>
      <c r="BK19" s="350"/>
      <c r="BL19" s="350"/>
      <c r="BM19" s="350"/>
      <c r="BN19" s="351"/>
    </row>
    <row r="20" spans="2:66" ht="20.25" customHeight="1" x14ac:dyDescent="0.2">
      <c r="B20" s="318"/>
      <c r="C20" s="418"/>
      <c r="D20" s="421"/>
      <c r="E20" s="258"/>
      <c r="F20" s="420"/>
      <c r="G20" s="321"/>
      <c r="H20" s="322"/>
      <c r="I20" s="138"/>
      <c r="J20" s="139">
        <f>G19</f>
        <v>0</v>
      </c>
      <c r="K20" s="138"/>
      <c r="L20" s="139">
        <f>M19</f>
        <v>0</v>
      </c>
      <c r="M20" s="325"/>
      <c r="N20" s="326"/>
      <c r="O20" s="329"/>
      <c r="P20" s="330"/>
      <c r="Q20" s="330"/>
      <c r="R20" s="322"/>
      <c r="S20" s="331"/>
      <c r="T20" s="332"/>
      <c r="U20" s="332"/>
      <c r="V20" s="332"/>
      <c r="W20" s="333"/>
      <c r="X20" s="140" t="s">
        <v>153</v>
      </c>
      <c r="Y20" s="141"/>
      <c r="Z20" s="142"/>
      <c r="AA20" s="143" t="str">
        <f>IF(AA19="","",VLOOKUP(AA19,'別紙１-１　シフト記号表（従来型・ユニット型共通）'!$C$6:$L$47,10,FALSE))</f>
        <v/>
      </c>
      <c r="AB20" s="144" t="str">
        <f>IF(AB19="","",VLOOKUP(AB19,'別紙１-１　シフト記号表（従来型・ユニット型共通）'!$C$6:$L$47,10,FALSE))</f>
        <v/>
      </c>
      <c r="AC20" s="144" t="str">
        <f>IF(AC19="","",VLOOKUP(AC19,'別紙１-１　シフト記号表（従来型・ユニット型共通）'!$C$6:$L$47,10,FALSE))</f>
        <v/>
      </c>
      <c r="AD20" s="144" t="str">
        <f>IF(AD19="","",VLOOKUP(AD19,'別紙１-１　シフト記号表（従来型・ユニット型共通）'!$C$6:$L$47,10,FALSE))</f>
        <v/>
      </c>
      <c r="AE20" s="144" t="str">
        <f>IF(AE19="","",VLOOKUP(AE19,'別紙１-１　シフト記号表（従来型・ユニット型共通）'!$C$6:$L$47,10,FALSE))</f>
        <v/>
      </c>
      <c r="AF20" s="144" t="str">
        <f>IF(AF19="","",VLOOKUP(AF19,'別紙１-１　シフト記号表（従来型・ユニット型共通）'!$C$6:$L$47,10,FALSE))</f>
        <v/>
      </c>
      <c r="AG20" s="145" t="str">
        <f>IF(AG19="","",VLOOKUP(AG19,'別紙１-１　シフト記号表（従来型・ユニット型共通）'!$C$6:$L$47,10,FALSE))</f>
        <v/>
      </c>
      <c r="AH20" s="143" t="str">
        <f>IF(AH19="","",VLOOKUP(AH19,'別紙１-１　シフト記号表（従来型・ユニット型共通）'!$C$6:$L$47,10,FALSE))</f>
        <v/>
      </c>
      <c r="AI20" s="144" t="str">
        <f>IF(AI19="","",VLOOKUP(AI19,'別紙１-１　シフト記号表（従来型・ユニット型共通）'!$C$6:$L$47,10,FALSE))</f>
        <v/>
      </c>
      <c r="AJ20" s="144" t="str">
        <f>IF(AJ19="","",VLOOKUP(AJ19,'別紙１-１　シフト記号表（従来型・ユニット型共通）'!$C$6:$L$47,10,FALSE))</f>
        <v/>
      </c>
      <c r="AK20" s="144" t="str">
        <f>IF(AK19="","",VLOOKUP(AK19,'別紙１-１　シフト記号表（従来型・ユニット型共通）'!$C$6:$L$47,10,FALSE))</f>
        <v/>
      </c>
      <c r="AL20" s="144" t="str">
        <f>IF(AL19="","",VLOOKUP(AL19,'別紙１-１　シフト記号表（従来型・ユニット型共通）'!$C$6:$L$47,10,FALSE))</f>
        <v/>
      </c>
      <c r="AM20" s="144" t="str">
        <f>IF(AM19="","",VLOOKUP(AM19,'別紙１-１　シフト記号表（従来型・ユニット型共通）'!$C$6:$L$47,10,FALSE))</f>
        <v/>
      </c>
      <c r="AN20" s="145" t="str">
        <f>IF(AN19="","",VLOOKUP(AN19,'別紙１-１　シフト記号表（従来型・ユニット型共通）'!$C$6:$L$47,10,FALSE))</f>
        <v/>
      </c>
      <c r="AO20" s="143" t="str">
        <f>IF(AO19="","",VLOOKUP(AO19,'別紙１-１　シフト記号表（従来型・ユニット型共通）'!$C$6:$L$47,10,FALSE))</f>
        <v/>
      </c>
      <c r="AP20" s="144" t="str">
        <f>IF(AP19="","",VLOOKUP(AP19,'別紙１-１　シフト記号表（従来型・ユニット型共通）'!$C$6:$L$47,10,FALSE))</f>
        <v/>
      </c>
      <c r="AQ20" s="144" t="str">
        <f>IF(AQ19="","",VLOOKUP(AQ19,'別紙１-１　シフト記号表（従来型・ユニット型共通）'!$C$6:$L$47,10,FALSE))</f>
        <v/>
      </c>
      <c r="AR20" s="144" t="str">
        <f>IF(AR19="","",VLOOKUP(AR19,'別紙１-１　シフト記号表（従来型・ユニット型共通）'!$C$6:$L$47,10,FALSE))</f>
        <v/>
      </c>
      <c r="AS20" s="144" t="str">
        <f>IF(AS19="","",VLOOKUP(AS19,'別紙１-１　シフト記号表（従来型・ユニット型共通）'!$C$6:$L$47,10,FALSE))</f>
        <v/>
      </c>
      <c r="AT20" s="144" t="str">
        <f>IF(AT19="","",VLOOKUP(AT19,'別紙１-１　シフト記号表（従来型・ユニット型共通）'!$C$6:$L$47,10,FALSE))</f>
        <v/>
      </c>
      <c r="AU20" s="145" t="str">
        <f>IF(AU19="","",VLOOKUP(AU19,'別紙１-１　シフト記号表（従来型・ユニット型共通）'!$C$6:$L$47,10,FALSE))</f>
        <v/>
      </c>
      <c r="AV20" s="143" t="str">
        <f>IF(AV19="","",VLOOKUP(AV19,'別紙１-１　シフト記号表（従来型・ユニット型共通）'!$C$6:$L$47,10,FALSE))</f>
        <v/>
      </c>
      <c r="AW20" s="144" t="str">
        <f>IF(AW19="","",VLOOKUP(AW19,'別紙１-１　シフト記号表（従来型・ユニット型共通）'!$C$6:$L$47,10,FALSE))</f>
        <v/>
      </c>
      <c r="AX20" s="144" t="str">
        <f>IF(AX19="","",VLOOKUP(AX19,'別紙１-１　シフト記号表（従来型・ユニット型共通）'!$C$6:$L$47,10,FALSE))</f>
        <v/>
      </c>
      <c r="AY20" s="144" t="str">
        <f>IF(AY19="","",VLOOKUP(AY19,'別紙１-１　シフト記号表（従来型・ユニット型共通）'!$C$6:$L$47,10,FALSE))</f>
        <v/>
      </c>
      <c r="AZ20" s="144" t="str">
        <f>IF(AZ19="","",VLOOKUP(AZ19,'別紙１-１　シフト記号表（従来型・ユニット型共通）'!$C$6:$L$47,10,FALSE))</f>
        <v/>
      </c>
      <c r="BA20" s="144" t="str">
        <f>IF(BA19="","",VLOOKUP(BA19,'別紙１-１　シフト記号表（従来型・ユニット型共通）'!$C$6:$L$47,10,FALSE))</f>
        <v/>
      </c>
      <c r="BB20" s="145" t="str">
        <f>IF(BB19="","",VLOOKUP(BB19,'別紙１-１　シフト記号表（従来型・ユニット型共通）'!$C$6:$L$47,10,FALSE))</f>
        <v/>
      </c>
      <c r="BC20" s="143" t="str">
        <f>IF(BC19="","",VLOOKUP(BC19,'別紙１-１　シフト記号表（従来型・ユニット型共通）'!$C$6:$L$47,10,FALSE))</f>
        <v/>
      </c>
      <c r="BD20" s="144" t="str">
        <f>IF(BD19="","",VLOOKUP(BD19,'別紙１-１　シフト記号表（従来型・ユニット型共通）'!$C$6:$L$47,10,FALSE))</f>
        <v/>
      </c>
      <c r="BE20" s="144" t="str">
        <f>IF(BE19="","",VLOOKUP(BE19,'別紙１-１　シフト記号表（従来型・ユニット型共通）'!$C$6:$L$47,10,FALSE))</f>
        <v/>
      </c>
      <c r="BF20" s="314">
        <f>IF($BI$3="４週",SUM(AA20:BB20),IF($BI$3="暦月",SUM(AA20:BE20),""))</f>
        <v>0</v>
      </c>
      <c r="BG20" s="315"/>
      <c r="BH20" s="316">
        <f>IF($BI$3="４週",BF20/4,IF($BI$3="暦月",(BF20/($BI$8/7)),""))</f>
        <v>0</v>
      </c>
      <c r="BI20" s="315"/>
      <c r="BJ20" s="311"/>
      <c r="BK20" s="312"/>
      <c r="BL20" s="312"/>
      <c r="BM20" s="312"/>
      <c r="BN20" s="313"/>
    </row>
    <row r="21" spans="2:66" ht="20.25" customHeight="1" x14ac:dyDescent="0.2">
      <c r="B21" s="317">
        <f>B19+1</f>
        <v>3</v>
      </c>
      <c r="C21" s="417"/>
      <c r="D21" s="419"/>
      <c r="E21" s="258"/>
      <c r="F21" s="420"/>
      <c r="G21" s="319"/>
      <c r="H21" s="320"/>
      <c r="I21" s="138"/>
      <c r="J21" s="139"/>
      <c r="K21" s="138"/>
      <c r="L21" s="139"/>
      <c r="M21" s="323"/>
      <c r="N21" s="324"/>
      <c r="O21" s="327"/>
      <c r="P21" s="328"/>
      <c r="Q21" s="328"/>
      <c r="R21" s="320"/>
      <c r="S21" s="331"/>
      <c r="T21" s="332"/>
      <c r="U21" s="332"/>
      <c r="V21" s="332"/>
      <c r="W21" s="333"/>
      <c r="X21" s="148" t="s">
        <v>150</v>
      </c>
      <c r="Y21" s="149"/>
      <c r="Z21" s="150"/>
      <c r="AA21" s="151"/>
      <c r="AB21" s="152"/>
      <c r="AC21" s="152"/>
      <c r="AD21" s="152"/>
      <c r="AE21" s="152"/>
      <c r="AF21" s="152"/>
      <c r="AG21" s="153"/>
      <c r="AH21" s="151"/>
      <c r="AI21" s="152"/>
      <c r="AJ21" s="152"/>
      <c r="AK21" s="152"/>
      <c r="AL21" s="152"/>
      <c r="AM21" s="152"/>
      <c r="AN21" s="153"/>
      <c r="AO21" s="151"/>
      <c r="AP21" s="152"/>
      <c r="AQ21" s="152"/>
      <c r="AR21" s="152"/>
      <c r="AS21" s="152"/>
      <c r="AT21" s="152"/>
      <c r="AU21" s="153"/>
      <c r="AV21" s="151"/>
      <c r="AW21" s="152"/>
      <c r="AX21" s="152"/>
      <c r="AY21" s="152"/>
      <c r="AZ21" s="152"/>
      <c r="BA21" s="152"/>
      <c r="BB21" s="153"/>
      <c r="BC21" s="151"/>
      <c r="BD21" s="152"/>
      <c r="BE21" s="154"/>
      <c r="BF21" s="334"/>
      <c r="BG21" s="335"/>
      <c r="BH21" s="347"/>
      <c r="BI21" s="348"/>
      <c r="BJ21" s="349"/>
      <c r="BK21" s="350"/>
      <c r="BL21" s="350"/>
      <c r="BM21" s="350"/>
      <c r="BN21" s="351"/>
    </row>
    <row r="22" spans="2:66" ht="20.25" customHeight="1" x14ac:dyDescent="0.2">
      <c r="B22" s="318"/>
      <c r="C22" s="418"/>
      <c r="D22" s="421"/>
      <c r="E22" s="258"/>
      <c r="F22" s="420"/>
      <c r="G22" s="321"/>
      <c r="H22" s="322"/>
      <c r="I22" s="138"/>
      <c r="J22" s="139">
        <f>G21</f>
        <v>0</v>
      </c>
      <c r="K22" s="138"/>
      <c r="L22" s="139">
        <f>M21</f>
        <v>0</v>
      </c>
      <c r="M22" s="325"/>
      <c r="N22" s="326"/>
      <c r="O22" s="329"/>
      <c r="P22" s="330"/>
      <c r="Q22" s="330"/>
      <c r="R22" s="322"/>
      <c r="S22" s="331"/>
      <c r="T22" s="332"/>
      <c r="U22" s="332"/>
      <c r="V22" s="332"/>
      <c r="W22" s="333"/>
      <c r="X22" s="140" t="s">
        <v>153</v>
      </c>
      <c r="Y22" s="141"/>
      <c r="Z22" s="142"/>
      <c r="AA22" s="143" t="str">
        <f>IF(AA21="","",VLOOKUP(AA21,'別紙１-１　シフト記号表（従来型・ユニット型共通）'!$C$6:$L$47,10,FALSE))</f>
        <v/>
      </c>
      <c r="AB22" s="144" t="str">
        <f>IF(AB21="","",VLOOKUP(AB21,'別紙１-１　シフト記号表（従来型・ユニット型共通）'!$C$6:$L$47,10,FALSE))</f>
        <v/>
      </c>
      <c r="AC22" s="144" t="str">
        <f>IF(AC21="","",VLOOKUP(AC21,'別紙１-１　シフト記号表（従来型・ユニット型共通）'!$C$6:$L$47,10,FALSE))</f>
        <v/>
      </c>
      <c r="AD22" s="144" t="str">
        <f>IF(AD21="","",VLOOKUP(AD21,'別紙１-１　シフト記号表（従来型・ユニット型共通）'!$C$6:$L$47,10,FALSE))</f>
        <v/>
      </c>
      <c r="AE22" s="144" t="str">
        <f>IF(AE21="","",VLOOKUP(AE21,'別紙１-１　シフト記号表（従来型・ユニット型共通）'!$C$6:$L$47,10,FALSE))</f>
        <v/>
      </c>
      <c r="AF22" s="144" t="str">
        <f>IF(AF21="","",VLOOKUP(AF21,'別紙１-１　シフト記号表（従来型・ユニット型共通）'!$C$6:$L$47,10,FALSE))</f>
        <v/>
      </c>
      <c r="AG22" s="145" t="str">
        <f>IF(AG21="","",VLOOKUP(AG21,'別紙１-１　シフト記号表（従来型・ユニット型共通）'!$C$6:$L$47,10,FALSE))</f>
        <v/>
      </c>
      <c r="AH22" s="143" t="str">
        <f>IF(AH21="","",VLOOKUP(AH21,'別紙１-１　シフト記号表（従来型・ユニット型共通）'!$C$6:$L$47,10,FALSE))</f>
        <v/>
      </c>
      <c r="AI22" s="144" t="str">
        <f>IF(AI21="","",VLOOKUP(AI21,'別紙１-１　シフト記号表（従来型・ユニット型共通）'!$C$6:$L$47,10,FALSE))</f>
        <v/>
      </c>
      <c r="AJ22" s="144" t="str">
        <f>IF(AJ21="","",VLOOKUP(AJ21,'別紙１-１　シフト記号表（従来型・ユニット型共通）'!$C$6:$L$47,10,FALSE))</f>
        <v/>
      </c>
      <c r="AK22" s="144" t="str">
        <f>IF(AK21="","",VLOOKUP(AK21,'別紙１-１　シフト記号表（従来型・ユニット型共通）'!$C$6:$L$47,10,FALSE))</f>
        <v/>
      </c>
      <c r="AL22" s="144" t="str">
        <f>IF(AL21="","",VLOOKUP(AL21,'別紙１-１　シフト記号表（従来型・ユニット型共通）'!$C$6:$L$47,10,FALSE))</f>
        <v/>
      </c>
      <c r="AM22" s="144" t="str">
        <f>IF(AM21="","",VLOOKUP(AM21,'別紙１-１　シフト記号表（従来型・ユニット型共通）'!$C$6:$L$47,10,FALSE))</f>
        <v/>
      </c>
      <c r="AN22" s="145" t="str">
        <f>IF(AN21="","",VLOOKUP(AN21,'別紙１-１　シフト記号表（従来型・ユニット型共通）'!$C$6:$L$47,10,FALSE))</f>
        <v/>
      </c>
      <c r="AO22" s="143" t="str">
        <f>IF(AO21="","",VLOOKUP(AO21,'別紙１-１　シフト記号表（従来型・ユニット型共通）'!$C$6:$L$47,10,FALSE))</f>
        <v/>
      </c>
      <c r="AP22" s="144" t="str">
        <f>IF(AP21="","",VLOOKUP(AP21,'別紙１-１　シフト記号表（従来型・ユニット型共通）'!$C$6:$L$47,10,FALSE))</f>
        <v/>
      </c>
      <c r="AQ22" s="144" t="str">
        <f>IF(AQ21="","",VLOOKUP(AQ21,'別紙１-１　シフト記号表（従来型・ユニット型共通）'!$C$6:$L$47,10,FALSE))</f>
        <v/>
      </c>
      <c r="AR22" s="144" t="str">
        <f>IF(AR21="","",VLOOKUP(AR21,'別紙１-１　シフト記号表（従来型・ユニット型共通）'!$C$6:$L$47,10,FALSE))</f>
        <v/>
      </c>
      <c r="AS22" s="144" t="str">
        <f>IF(AS21="","",VLOOKUP(AS21,'別紙１-１　シフト記号表（従来型・ユニット型共通）'!$C$6:$L$47,10,FALSE))</f>
        <v/>
      </c>
      <c r="AT22" s="144" t="str">
        <f>IF(AT21="","",VLOOKUP(AT21,'別紙１-１　シフト記号表（従来型・ユニット型共通）'!$C$6:$L$47,10,FALSE))</f>
        <v/>
      </c>
      <c r="AU22" s="145" t="str">
        <f>IF(AU21="","",VLOOKUP(AU21,'別紙１-１　シフト記号表（従来型・ユニット型共通）'!$C$6:$L$47,10,FALSE))</f>
        <v/>
      </c>
      <c r="AV22" s="143" t="str">
        <f>IF(AV21="","",VLOOKUP(AV21,'別紙１-１　シフト記号表（従来型・ユニット型共通）'!$C$6:$L$47,10,FALSE))</f>
        <v/>
      </c>
      <c r="AW22" s="144" t="str">
        <f>IF(AW21="","",VLOOKUP(AW21,'別紙１-１　シフト記号表（従来型・ユニット型共通）'!$C$6:$L$47,10,FALSE))</f>
        <v/>
      </c>
      <c r="AX22" s="144" t="str">
        <f>IF(AX21="","",VLOOKUP(AX21,'別紙１-１　シフト記号表（従来型・ユニット型共通）'!$C$6:$L$47,10,FALSE))</f>
        <v/>
      </c>
      <c r="AY22" s="144" t="str">
        <f>IF(AY21="","",VLOOKUP(AY21,'別紙１-１　シフト記号表（従来型・ユニット型共通）'!$C$6:$L$47,10,FALSE))</f>
        <v/>
      </c>
      <c r="AZ22" s="144" t="str">
        <f>IF(AZ21="","",VLOOKUP(AZ21,'別紙１-１　シフト記号表（従来型・ユニット型共通）'!$C$6:$L$47,10,FALSE))</f>
        <v/>
      </c>
      <c r="BA22" s="144" t="str">
        <f>IF(BA21="","",VLOOKUP(BA21,'別紙１-１　シフト記号表（従来型・ユニット型共通）'!$C$6:$L$47,10,FALSE))</f>
        <v/>
      </c>
      <c r="BB22" s="145" t="str">
        <f>IF(BB21="","",VLOOKUP(BB21,'別紙１-１　シフト記号表（従来型・ユニット型共通）'!$C$6:$L$47,10,FALSE))</f>
        <v/>
      </c>
      <c r="BC22" s="143" t="str">
        <f>IF(BC21="","",VLOOKUP(BC21,'別紙１-１　シフト記号表（従来型・ユニット型共通）'!$C$6:$L$47,10,FALSE))</f>
        <v/>
      </c>
      <c r="BD22" s="144" t="str">
        <f>IF(BD21="","",VLOOKUP(BD21,'別紙１-１　シフト記号表（従来型・ユニット型共通）'!$C$6:$L$47,10,FALSE))</f>
        <v/>
      </c>
      <c r="BE22" s="144" t="str">
        <f>IF(BE21="","",VLOOKUP(BE21,'別紙１-１　シフト記号表（従来型・ユニット型共通）'!$C$6:$L$47,10,FALSE))</f>
        <v/>
      </c>
      <c r="BF22" s="314">
        <f>IF($BI$3="４週",SUM(AA22:BB22),IF($BI$3="暦月",SUM(AA22:BE22),""))</f>
        <v>0</v>
      </c>
      <c r="BG22" s="315"/>
      <c r="BH22" s="316">
        <f>IF($BI$3="４週",BF22/4,IF($BI$3="暦月",(BF22/($BI$8/7)),""))</f>
        <v>0</v>
      </c>
      <c r="BI22" s="315"/>
      <c r="BJ22" s="311"/>
      <c r="BK22" s="312"/>
      <c r="BL22" s="312"/>
      <c r="BM22" s="312"/>
      <c r="BN22" s="313"/>
    </row>
    <row r="23" spans="2:66" ht="20.25" customHeight="1" x14ac:dyDescent="0.2">
      <c r="B23" s="317">
        <f>B21+1</f>
        <v>4</v>
      </c>
      <c r="C23" s="417"/>
      <c r="D23" s="419"/>
      <c r="E23" s="258"/>
      <c r="F23" s="420"/>
      <c r="G23" s="319"/>
      <c r="H23" s="320"/>
      <c r="I23" s="138"/>
      <c r="J23" s="139"/>
      <c r="K23" s="138"/>
      <c r="L23" s="139"/>
      <c r="M23" s="323"/>
      <c r="N23" s="324"/>
      <c r="O23" s="327"/>
      <c r="P23" s="328"/>
      <c r="Q23" s="328"/>
      <c r="R23" s="320"/>
      <c r="S23" s="331"/>
      <c r="T23" s="332"/>
      <c r="U23" s="332"/>
      <c r="V23" s="332"/>
      <c r="W23" s="333"/>
      <c r="X23" s="148" t="s">
        <v>150</v>
      </c>
      <c r="Y23" s="149"/>
      <c r="Z23" s="150"/>
      <c r="AA23" s="151"/>
      <c r="AB23" s="152"/>
      <c r="AC23" s="152"/>
      <c r="AD23" s="152"/>
      <c r="AE23" s="152"/>
      <c r="AF23" s="152"/>
      <c r="AG23" s="153"/>
      <c r="AH23" s="151"/>
      <c r="AI23" s="152"/>
      <c r="AJ23" s="152"/>
      <c r="AK23" s="152"/>
      <c r="AL23" s="152"/>
      <c r="AM23" s="152"/>
      <c r="AN23" s="153"/>
      <c r="AO23" s="151"/>
      <c r="AP23" s="152"/>
      <c r="AQ23" s="152"/>
      <c r="AR23" s="152"/>
      <c r="AS23" s="152"/>
      <c r="AT23" s="152"/>
      <c r="AU23" s="153"/>
      <c r="AV23" s="151"/>
      <c r="AW23" s="152"/>
      <c r="AX23" s="152"/>
      <c r="AY23" s="152"/>
      <c r="AZ23" s="152"/>
      <c r="BA23" s="152"/>
      <c r="BB23" s="153"/>
      <c r="BC23" s="151"/>
      <c r="BD23" s="152"/>
      <c r="BE23" s="154"/>
      <c r="BF23" s="334"/>
      <c r="BG23" s="335"/>
      <c r="BH23" s="347"/>
      <c r="BI23" s="348"/>
      <c r="BJ23" s="349"/>
      <c r="BK23" s="350"/>
      <c r="BL23" s="350"/>
      <c r="BM23" s="350"/>
      <c r="BN23" s="351"/>
    </row>
    <row r="24" spans="2:66" ht="20.25" customHeight="1" x14ac:dyDescent="0.2">
      <c r="B24" s="318"/>
      <c r="C24" s="418"/>
      <c r="D24" s="421"/>
      <c r="E24" s="258"/>
      <c r="F24" s="420"/>
      <c r="G24" s="321"/>
      <c r="H24" s="322"/>
      <c r="I24" s="138"/>
      <c r="J24" s="139">
        <f>G23</f>
        <v>0</v>
      </c>
      <c r="K24" s="138"/>
      <c r="L24" s="139">
        <f>M23</f>
        <v>0</v>
      </c>
      <c r="M24" s="325"/>
      <c r="N24" s="326"/>
      <c r="O24" s="329"/>
      <c r="P24" s="330"/>
      <c r="Q24" s="330"/>
      <c r="R24" s="322"/>
      <c r="S24" s="331"/>
      <c r="T24" s="332"/>
      <c r="U24" s="332"/>
      <c r="V24" s="332"/>
      <c r="W24" s="333"/>
      <c r="X24" s="140" t="s">
        <v>153</v>
      </c>
      <c r="Y24" s="141"/>
      <c r="Z24" s="142"/>
      <c r="AA24" s="143" t="str">
        <f>IF(AA23="","",VLOOKUP(AA23,'別紙１-１　シフト記号表（従来型・ユニット型共通）'!$C$6:$L$47,10,FALSE))</f>
        <v/>
      </c>
      <c r="AB24" s="144" t="str">
        <f>IF(AB23="","",VLOOKUP(AB23,'別紙１-１　シフト記号表（従来型・ユニット型共通）'!$C$6:$L$47,10,FALSE))</f>
        <v/>
      </c>
      <c r="AC24" s="144" t="str">
        <f>IF(AC23="","",VLOOKUP(AC23,'別紙１-１　シフト記号表（従来型・ユニット型共通）'!$C$6:$L$47,10,FALSE))</f>
        <v/>
      </c>
      <c r="AD24" s="144" t="str">
        <f>IF(AD23="","",VLOOKUP(AD23,'別紙１-１　シフト記号表（従来型・ユニット型共通）'!$C$6:$L$47,10,FALSE))</f>
        <v/>
      </c>
      <c r="AE24" s="144" t="str">
        <f>IF(AE23="","",VLOOKUP(AE23,'別紙１-１　シフト記号表（従来型・ユニット型共通）'!$C$6:$L$47,10,FALSE))</f>
        <v/>
      </c>
      <c r="AF24" s="144" t="str">
        <f>IF(AF23="","",VLOOKUP(AF23,'別紙１-１　シフト記号表（従来型・ユニット型共通）'!$C$6:$L$47,10,FALSE))</f>
        <v/>
      </c>
      <c r="AG24" s="145" t="str">
        <f>IF(AG23="","",VLOOKUP(AG23,'別紙１-１　シフト記号表（従来型・ユニット型共通）'!$C$6:$L$47,10,FALSE))</f>
        <v/>
      </c>
      <c r="AH24" s="143" t="str">
        <f>IF(AH23="","",VLOOKUP(AH23,'別紙１-１　シフト記号表（従来型・ユニット型共通）'!$C$6:$L$47,10,FALSE))</f>
        <v/>
      </c>
      <c r="AI24" s="144" t="str">
        <f>IF(AI23="","",VLOOKUP(AI23,'別紙１-１　シフト記号表（従来型・ユニット型共通）'!$C$6:$L$47,10,FALSE))</f>
        <v/>
      </c>
      <c r="AJ24" s="144" t="str">
        <f>IF(AJ23="","",VLOOKUP(AJ23,'別紙１-１　シフト記号表（従来型・ユニット型共通）'!$C$6:$L$47,10,FALSE))</f>
        <v/>
      </c>
      <c r="AK24" s="144" t="str">
        <f>IF(AK23="","",VLOOKUP(AK23,'別紙１-１　シフト記号表（従来型・ユニット型共通）'!$C$6:$L$47,10,FALSE))</f>
        <v/>
      </c>
      <c r="AL24" s="144" t="str">
        <f>IF(AL23="","",VLOOKUP(AL23,'別紙１-１　シフト記号表（従来型・ユニット型共通）'!$C$6:$L$47,10,FALSE))</f>
        <v/>
      </c>
      <c r="AM24" s="144" t="str">
        <f>IF(AM23="","",VLOOKUP(AM23,'別紙１-１　シフト記号表（従来型・ユニット型共通）'!$C$6:$L$47,10,FALSE))</f>
        <v/>
      </c>
      <c r="AN24" s="145" t="str">
        <f>IF(AN23="","",VLOOKUP(AN23,'別紙１-１　シフト記号表（従来型・ユニット型共通）'!$C$6:$L$47,10,FALSE))</f>
        <v/>
      </c>
      <c r="AO24" s="143" t="str">
        <f>IF(AO23="","",VLOOKUP(AO23,'別紙１-１　シフト記号表（従来型・ユニット型共通）'!$C$6:$L$47,10,FALSE))</f>
        <v/>
      </c>
      <c r="AP24" s="144" t="str">
        <f>IF(AP23="","",VLOOKUP(AP23,'別紙１-１　シフト記号表（従来型・ユニット型共通）'!$C$6:$L$47,10,FALSE))</f>
        <v/>
      </c>
      <c r="AQ24" s="144" t="str">
        <f>IF(AQ23="","",VLOOKUP(AQ23,'別紙１-１　シフト記号表（従来型・ユニット型共通）'!$C$6:$L$47,10,FALSE))</f>
        <v/>
      </c>
      <c r="AR24" s="144" t="str">
        <f>IF(AR23="","",VLOOKUP(AR23,'別紙１-１　シフト記号表（従来型・ユニット型共通）'!$C$6:$L$47,10,FALSE))</f>
        <v/>
      </c>
      <c r="AS24" s="144" t="str">
        <f>IF(AS23="","",VLOOKUP(AS23,'別紙１-１　シフト記号表（従来型・ユニット型共通）'!$C$6:$L$47,10,FALSE))</f>
        <v/>
      </c>
      <c r="AT24" s="144" t="str">
        <f>IF(AT23="","",VLOOKUP(AT23,'別紙１-１　シフト記号表（従来型・ユニット型共通）'!$C$6:$L$47,10,FALSE))</f>
        <v/>
      </c>
      <c r="AU24" s="145" t="str">
        <f>IF(AU23="","",VLOOKUP(AU23,'別紙１-１　シフト記号表（従来型・ユニット型共通）'!$C$6:$L$47,10,FALSE))</f>
        <v/>
      </c>
      <c r="AV24" s="143" t="str">
        <f>IF(AV23="","",VLOOKUP(AV23,'別紙１-１　シフト記号表（従来型・ユニット型共通）'!$C$6:$L$47,10,FALSE))</f>
        <v/>
      </c>
      <c r="AW24" s="144" t="str">
        <f>IF(AW23="","",VLOOKUP(AW23,'別紙１-１　シフト記号表（従来型・ユニット型共通）'!$C$6:$L$47,10,FALSE))</f>
        <v/>
      </c>
      <c r="AX24" s="144" t="str">
        <f>IF(AX23="","",VLOOKUP(AX23,'別紙１-１　シフト記号表（従来型・ユニット型共通）'!$C$6:$L$47,10,FALSE))</f>
        <v/>
      </c>
      <c r="AY24" s="144" t="str">
        <f>IF(AY23="","",VLOOKUP(AY23,'別紙１-１　シフト記号表（従来型・ユニット型共通）'!$C$6:$L$47,10,FALSE))</f>
        <v/>
      </c>
      <c r="AZ24" s="144" t="str">
        <f>IF(AZ23="","",VLOOKUP(AZ23,'別紙１-１　シフト記号表（従来型・ユニット型共通）'!$C$6:$L$47,10,FALSE))</f>
        <v/>
      </c>
      <c r="BA24" s="144" t="str">
        <f>IF(BA23="","",VLOOKUP(BA23,'別紙１-１　シフト記号表（従来型・ユニット型共通）'!$C$6:$L$47,10,FALSE))</f>
        <v/>
      </c>
      <c r="BB24" s="145" t="str">
        <f>IF(BB23="","",VLOOKUP(BB23,'別紙１-１　シフト記号表（従来型・ユニット型共通）'!$C$6:$L$47,10,FALSE))</f>
        <v/>
      </c>
      <c r="BC24" s="143" t="str">
        <f>IF(BC23="","",VLOOKUP(BC23,'別紙１-１　シフト記号表（従来型・ユニット型共通）'!$C$6:$L$47,10,FALSE))</f>
        <v/>
      </c>
      <c r="BD24" s="144" t="str">
        <f>IF(BD23="","",VLOOKUP(BD23,'別紙１-１　シフト記号表（従来型・ユニット型共通）'!$C$6:$L$47,10,FALSE))</f>
        <v/>
      </c>
      <c r="BE24" s="144" t="str">
        <f>IF(BE23="","",VLOOKUP(BE23,'別紙１-１　シフト記号表（従来型・ユニット型共通）'!$C$6:$L$47,10,FALSE))</f>
        <v/>
      </c>
      <c r="BF24" s="314">
        <f>IF($BI$3="４週",SUM(AA24:BB24),IF($BI$3="暦月",SUM(AA24:BE24),""))</f>
        <v>0</v>
      </c>
      <c r="BG24" s="315"/>
      <c r="BH24" s="316">
        <f>IF($BI$3="４週",BF24/4,IF($BI$3="暦月",(BF24/($BI$8/7)),""))</f>
        <v>0</v>
      </c>
      <c r="BI24" s="315"/>
      <c r="BJ24" s="311"/>
      <c r="BK24" s="312"/>
      <c r="BL24" s="312"/>
      <c r="BM24" s="312"/>
      <c r="BN24" s="313"/>
    </row>
    <row r="25" spans="2:66" ht="20.25" customHeight="1" x14ac:dyDescent="0.2">
      <c r="B25" s="317">
        <f>B23+1</f>
        <v>5</v>
      </c>
      <c r="C25" s="417"/>
      <c r="D25" s="419"/>
      <c r="E25" s="258"/>
      <c r="F25" s="420"/>
      <c r="G25" s="319"/>
      <c r="H25" s="320"/>
      <c r="I25" s="138"/>
      <c r="J25" s="139"/>
      <c r="K25" s="138"/>
      <c r="L25" s="139"/>
      <c r="M25" s="323"/>
      <c r="N25" s="324"/>
      <c r="O25" s="327"/>
      <c r="P25" s="328"/>
      <c r="Q25" s="328"/>
      <c r="R25" s="320"/>
      <c r="S25" s="331"/>
      <c r="T25" s="332"/>
      <c r="U25" s="332"/>
      <c r="V25" s="332"/>
      <c r="W25" s="333"/>
      <c r="X25" s="148" t="s">
        <v>150</v>
      </c>
      <c r="Y25" s="149"/>
      <c r="Z25" s="150"/>
      <c r="AA25" s="151"/>
      <c r="AB25" s="152"/>
      <c r="AC25" s="152"/>
      <c r="AD25" s="152"/>
      <c r="AE25" s="152"/>
      <c r="AF25" s="152"/>
      <c r="AG25" s="153"/>
      <c r="AH25" s="151"/>
      <c r="AI25" s="152"/>
      <c r="AJ25" s="152"/>
      <c r="AK25" s="152"/>
      <c r="AL25" s="152"/>
      <c r="AM25" s="152"/>
      <c r="AN25" s="153"/>
      <c r="AO25" s="151"/>
      <c r="AP25" s="152"/>
      <c r="AQ25" s="152"/>
      <c r="AR25" s="152"/>
      <c r="AS25" s="152"/>
      <c r="AT25" s="152"/>
      <c r="AU25" s="153"/>
      <c r="AV25" s="151"/>
      <c r="AW25" s="152"/>
      <c r="AX25" s="152"/>
      <c r="AY25" s="152"/>
      <c r="AZ25" s="152"/>
      <c r="BA25" s="152"/>
      <c r="BB25" s="153"/>
      <c r="BC25" s="151"/>
      <c r="BD25" s="152"/>
      <c r="BE25" s="154"/>
      <c r="BF25" s="334"/>
      <c r="BG25" s="335"/>
      <c r="BH25" s="347"/>
      <c r="BI25" s="348"/>
      <c r="BJ25" s="349"/>
      <c r="BK25" s="350"/>
      <c r="BL25" s="350"/>
      <c r="BM25" s="350"/>
      <c r="BN25" s="351"/>
    </row>
    <row r="26" spans="2:66" ht="20.25" customHeight="1" x14ac:dyDescent="0.2">
      <c r="B26" s="318"/>
      <c r="C26" s="418"/>
      <c r="D26" s="421"/>
      <c r="E26" s="258"/>
      <c r="F26" s="420"/>
      <c r="G26" s="321"/>
      <c r="H26" s="322"/>
      <c r="I26" s="138"/>
      <c r="J26" s="139">
        <f>G25</f>
        <v>0</v>
      </c>
      <c r="K26" s="138"/>
      <c r="L26" s="139">
        <f>M25</f>
        <v>0</v>
      </c>
      <c r="M26" s="325"/>
      <c r="N26" s="326"/>
      <c r="O26" s="329"/>
      <c r="P26" s="330"/>
      <c r="Q26" s="330"/>
      <c r="R26" s="322"/>
      <c r="S26" s="331"/>
      <c r="T26" s="332"/>
      <c r="U26" s="332"/>
      <c r="V26" s="332"/>
      <c r="W26" s="333"/>
      <c r="X26" s="155" t="s">
        <v>153</v>
      </c>
      <c r="Y26" s="156"/>
      <c r="Z26" s="157"/>
      <c r="AA26" s="143" t="str">
        <f>IF(AA25="","",VLOOKUP(AA25,'別紙１-１　シフト記号表（従来型・ユニット型共通）'!$C$6:$L$47,10,FALSE))</f>
        <v/>
      </c>
      <c r="AB26" s="144" t="str">
        <f>IF(AB25="","",VLOOKUP(AB25,'別紙１-１　シフト記号表（従来型・ユニット型共通）'!$C$6:$L$47,10,FALSE))</f>
        <v/>
      </c>
      <c r="AC26" s="144" t="str">
        <f>IF(AC25="","",VLOOKUP(AC25,'別紙１-１　シフト記号表（従来型・ユニット型共通）'!$C$6:$L$47,10,FALSE))</f>
        <v/>
      </c>
      <c r="AD26" s="144" t="str">
        <f>IF(AD25="","",VLOOKUP(AD25,'別紙１-１　シフト記号表（従来型・ユニット型共通）'!$C$6:$L$47,10,FALSE))</f>
        <v/>
      </c>
      <c r="AE26" s="144" t="str">
        <f>IF(AE25="","",VLOOKUP(AE25,'別紙１-１　シフト記号表（従来型・ユニット型共通）'!$C$6:$L$47,10,FALSE))</f>
        <v/>
      </c>
      <c r="AF26" s="144" t="str">
        <f>IF(AF25="","",VLOOKUP(AF25,'別紙１-１　シフト記号表（従来型・ユニット型共通）'!$C$6:$L$47,10,FALSE))</f>
        <v/>
      </c>
      <c r="AG26" s="145" t="str">
        <f>IF(AG25="","",VLOOKUP(AG25,'別紙１-１　シフト記号表（従来型・ユニット型共通）'!$C$6:$L$47,10,FALSE))</f>
        <v/>
      </c>
      <c r="AH26" s="143" t="str">
        <f>IF(AH25="","",VLOOKUP(AH25,'別紙１-１　シフト記号表（従来型・ユニット型共通）'!$C$6:$L$47,10,FALSE))</f>
        <v/>
      </c>
      <c r="AI26" s="144" t="str">
        <f>IF(AI25="","",VLOOKUP(AI25,'別紙１-１　シフト記号表（従来型・ユニット型共通）'!$C$6:$L$47,10,FALSE))</f>
        <v/>
      </c>
      <c r="AJ26" s="144" t="str">
        <f>IF(AJ25="","",VLOOKUP(AJ25,'別紙１-１　シフト記号表（従来型・ユニット型共通）'!$C$6:$L$47,10,FALSE))</f>
        <v/>
      </c>
      <c r="AK26" s="144" t="str">
        <f>IF(AK25="","",VLOOKUP(AK25,'別紙１-１　シフト記号表（従来型・ユニット型共通）'!$C$6:$L$47,10,FALSE))</f>
        <v/>
      </c>
      <c r="AL26" s="144" t="str">
        <f>IF(AL25="","",VLOOKUP(AL25,'別紙１-１　シフト記号表（従来型・ユニット型共通）'!$C$6:$L$47,10,FALSE))</f>
        <v/>
      </c>
      <c r="AM26" s="144" t="str">
        <f>IF(AM25="","",VLOOKUP(AM25,'別紙１-１　シフト記号表（従来型・ユニット型共通）'!$C$6:$L$47,10,FALSE))</f>
        <v/>
      </c>
      <c r="AN26" s="145" t="str">
        <f>IF(AN25="","",VLOOKUP(AN25,'別紙１-１　シフト記号表（従来型・ユニット型共通）'!$C$6:$L$47,10,FALSE))</f>
        <v/>
      </c>
      <c r="AO26" s="143" t="str">
        <f>IF(AO25="","",VLOOKUP(AO25,'別紙１-１　シフト記号表（従来型・ユニット型共通）'!$C$6:$L$47,10,FALSE))</f>
        <v/>
      </c>
      <c r="AP26" s="144" t="str">
        <f>IF(AP25="","",VLOOKUP(AP25,'別紙１-１　シフト記号表（従来型・ユニット型共通）'!$C$6:$L$47,10,FALSE))</f>
        <v/>
      </c>
      <c r="AQ26" s="144" t="str">
        <f>IF(AQ25="","",VLOOKUP(AQ25,'別紙１-１　シフト記号表（従来型・ユニット型共通）'!$C$6:$L$47,10,FALSE))</f>
        <v/>
      </c>
      <c r="AR26" s="144" t="str">
        <f>IF(AR25="","",VLOOKUP(AR25,'別紙１-１　シフト記号表（従来型・ユニット型共通）'!$C$6:$L$47,10,FALSE))</f>
        <v/>
      </c>
      <c r="AS26" s="144" t="str">
        <f>IF(AS25="","",VLOOKUP(AS25,'別紙１-１　シフト記号表（従来型・ユニット型共通）'!$C$6:$L$47,10,FALSE))</f>
        <v/>
      </c>
      <c r="AT26" s="144" t="str">
        <f>IF(AT25="","",VLOOKUP(AT25,'別紙１-１　シフト記号表（従来型・ユニット型共通）'!$C$6:$L$47,10,FALSE))</f>
        <v/>
      </c>
      <c r="AU26" s="145" t="str">
        <f>IF(AU25="","",VLOOKUP(AU25,'別紙１-１　シフト記号表（従来型・ユニット型共通）'!$C$6:$L$47,10,FALSE))</f>
        <v/>
      </c>
      <c r="AV26" s="143" t="str">
        <f>IF(AV25="","",VLOOKUP(AV25,'別紙１-１　シフト記号表（従来型・ユニット型共通）'!$C$6:$L$47,10,FALSE))</f>
        <v/>
      </c>
      <c r="AW26" s="144" t="str">
        <f>IF(AW25="","",VLOOKUP(AW25,'別紙１-１　シフト記号表（従来型・ユニット型共通）'!$C$6:$L$47,10,FALSE))</f>
        <v/>
      </c>
      <c r="AX26" s="144" t="str">
        <f>IF(AX25="","",VLOOKUP(AX25,'別紙１-１　シフト記号表（従来型・ユニット型共通）'!$C$6:$L$47,10,FALSE))</f>
        <v/>
      </c>
      <c r="AY26" s="144" t="str">
        <f>IF(AY25="","",VLOOKUP(AY25,'別紙１-１　シフト記号表（従来型・ユニット型共通）'!$C$6:$L$47,10,FALSE))</f>
        <v/>
      </c>
      <c r="AZ26" s="144" t="str">
        <f>IF(AZ25="","",VLOOKUP(AZ25,'別紙１-１　シフト記号表（従来型・ユニット型共通）'!$C$6:$L$47,10,FALSE))</f>
        <v/>
      </c>
      <c r="BA26" s="144" t="str">
        <f>IF(BA25="","",VLOOKUP(BA25,'別紙１-１　シフト記号表（従来型・ユニット型共通）'!$C$6:$L$47,10,FALSE))</f>
        <v/>
      </c>
      <c r="BB26" s="145" t="str">
        <f>IF(BB25="","",VLOOKUP(BB25,'別紙１-１　シフト記号表（従来型・ユニット型共通）'!$C$6:$L$47,10,FALSE))</f>
        <v/>
      </c>
      <c r="BC26" s="143" t="str">
        <f>IF(BC25="","",VLOOKUP(BC25,'別紙１-１　シフト記号表（従来型・ユニット型共通）'!$C$6:$L$47,10,FALSE))</f>
        <v/>
      </c>
      <c r="BD26" s="144" t="str">
        <f>IF(BD25="","",VLOOKUP(BD25,'別紙１-１　シフト記号表（従来型・ユニット型共通）'!$C$6:$L$47,10,FALSE))</f>
        <v/>
      </c>
      <c r="BE26" s="144" t="str">
        <f>IF(BE25="","",VLOOKUP(BE25,'別紙１-１　シフト記号表（従来型・ユニット型共通）'!$C$6:$L$47,10,FALSE))</f>
        <v/>
      </c>
      <c r="BF26" s="314">
        <f>IF($BI$3="４週",SUM(AA26:BB26),IF($BI$3="暦月",SUM(AA26:BE26),""))</f>
        <v>0</v>
      </c>
      <c r="BG26" s="315"/>
      <c r="BH26" s="316">
        <f>IF($BI$3="４週",BF26/4,IF($BI$3="暦月",(BF26/($BI$8/7)),""))</f>
        <v>0</v>
      </c>
      <c r="BI26" s="315"/>
      <c r="BJ26" s="311"/>
      <c r="BK26" s="312"/>
      <c r="BL26" s="312"/>
      <c r="BM26" s="312"/>
      <c r="BN26" s="313"/>
    </row>
    <row r="27" spans="2:66" ht="20.25" customHeight="1" x14ac:dyDescent="0.2">
      <c r="B27" s="317">
        <f>B25+1</f>
        <v>6</v>
      </c>
      <c r="C27" s="417"/>
      <c r="D27" s="419"/>
      <c r="E27" s="258"/>
      <c r="F27" s="420"/>
      <c r="G27" s="319"/>
      <c r="H27" s="320"/>
      <c r="I27" s="138"/>
      <c r="J27" s="139"/>
      <c r="K27" s="138"/>
      <c r="L27" s="139"/>
      <c r="M27" s="323"/>
      <c r="N27" s="324"/>
      <c r="O27" s="327"/>
      <c r="P27" s="328"/>
      <c r="Q27" s="328"/>
      <c r="R27" s="320"/>
      <c r="S27" s="331"/>
      <c r="T27" s="332"/>
      <c r="U27" s="332"/>
      <c r="V27" s="332"/>
      <c r="W27" s="333"/>
      <c r="X27" s="158" t="s">
        <v>150</v>
      </c>
      <c r="Z27" s="159"/>
      <c r="AA27" s="151"/>
      <c r="AB27" s="152"/>
      <c r="AC27" s="152"/>
      <c r="AD27" s="152"/>
      <c r="AE27" s="152"/>
      <c r="AF27" s="152"/>
      <c r="AG27" s="153"/>
      <c r="AH27" s="151"/>
      <c r="AI27" s="152"/>
      <c r="AJ27" s="152"/>
      <c r="AK27" s="152"/>
      <c r="AL27" s="152"/>
      <c r="AM27" s="152"/>
      <c r="AN27" s="153"/>
      <c r="AO27" s="151"/>
      <c r="AP27" s="152"/>
      <c r="AQ27" s="152"/>
      <c r="AR27" s="152"/>
      <c r="AS27" s="152"/>
      <c r="AT27" s="152"/>
      <c r="AU27" s="153"/>
      <c r="AV27" s="151"/>
      <c r="AW27" s="152"/>
      <c r="AX27" s="152"/>
      <c r="AY27" s="152"/>
      <c r="AZ27" s="152"/>
      <c r="BA27" s="152"/>
      <c r="BB27" s="153"/>
      <c r="BC27" s="151"/>
      <c r="BD27" s="152"/>
      <c r="BE27" s="154"/>
      <c r="BF27" s="334"/>
      <c r="BG27" s="335"/>
      <c r="BH27" s="347"/>
      <c r="BI27" s="348"/>
      <c r="BJ27" s="349"/>
      <c r="BK27" s="350"/>
      <c r="BL27" s="350"/>
      <c r="BM27" s="350"/>
      <c r="BN27" s="351"/>
    </row>
    <row r="28" spans="2:66" ht="20.25" customHeight="1" x14ac:dyDescent="0.2">
      <c r="B28" s="318"/>
      <c r="C28" s="418"/>
      <c r="D28" s="421"/>
      <c r="E28" s="258"/>
      <c r="F28" s="420"/>
      <c r="G28" s="321"/>
      <c r="H28" s="322"/>
      <c r="I28" s="138"/>
      <c r="J28" s="139">
        <f>G27</f>
        <v>0</v>
      </c>
      <c r="K28" s="138"/>
      <c r="L28" s="139">
        <f>M27</f>
        <v>0</v>
      </c>
      <c r="M28" s="325"/>
      <c r="N28" s="326"/>
      <c r="O28" s="329"/>
      <c r="P28" s="330"/>
      <c r="Q28" s="330"/>
      <c r="R28" s="322"/>
      <c r="S28" s="331"/>
      <c r="T28" s="332"/>
      <c r="U28" s="332"/>
      <c r="V28" s="332"/>
      <c r="W28" s="333"/>
      <c r="X28" s="140" t="s">
        <v>153</v>
      </c>
      <c r="Y28" s="141"/>
      <c r="Z28" s="142"/>
      <c r="AA28" s="143" t="str">
        <f>IF(AA27="","",VLOOKUP(AA27,'別紙１-１　シフト記号表（従来型・ユニット型共通）'!$C$6:$L$47,10,FALSE))</f>
        <v/>
      </c>
      <c r="AB28" s="144" t="str">
        <f>IF(AB27="","",VLOOKUP(AB27,'別紙１-１　シフト記号表（従来型・ユニット型共通）'!$C$6:$L$47,10,FALSE))</f>
        <v/>
      </c>
      <c r="AC28" s="144" t="str">
        <f>IF(AC27="","",VLOOKUP(AC27,'別紙１-１　シフト記号表（従来型・ユニット型共通）'!$C$6:$L$47,10,FALSE))</f>
        <v/>
      </c>
      <c r="AD28" s="144" t="str">
        <f>IF(AD27="","",VLOOKUP(AD27,'別紙１-１　シフト記号表（従来型・ユニット型共通）'!$C$6:$L$47,10,FALSE))</f>
        <v/>
      </c>
      <c r="AE28" s="144" t="str">
        <f>IF(AE27="","",VLOOKUP(AE27,'別紙１-１　シフト記号表（従来型・ユニット型共通）'!$C$6:$L$47,10,FALSE))</f>
        <v/>
      </c>
      <c r="AF28" s="144" t="str">
        <f>IF(AF27="","",VLOOKUP(AF27,'別紙１-１　シフト記号表（従来型・ユニット型共通）'!$C$6:$L$47,10,FALSE))</f>
        <v/>
      </c>
      <c r="AG28" s="145" t="str">
        <f>IF(AG27="","",VLOOKUP(AG27,'別紙１-１　シフト記号表（従来型・ユニット型共通）'!$C$6:$L$47,10,FALSE))</f>
        <v/>
      </c>
      <c r="AH28" s="143" t="str">
        <f>IF(AH27="","",VLOOKUP(AH27,'別紙１-１　シフト記号表（従来型・ユニット型共通）'!$C$6:$L$47,10,FALSE))</f>
        <v/>
      </c>
      <c r="AI28" s="144" t="str">
        <f>IF(AI27="","",VLOOKUP(AI27,'別紙１-１　シフト記号表（従来型・ユニット型共通）'!$C$6:$L$47,10,FALSE))</f>
        <v/>
      </c>
      <c r="AJ28" s="144" t="str">
        <f>IF(AJ27="","",VLOOKUP(AJ27,'別紙１-１　シフト記号表（従来型・ユニット型共通）'!$C$6:$L$47,10,FALSE))</f>
        <v/>
      </c>
      <c r="AK28" s="144" t="str">
        <f>IF(AK27="","",VLOOKUP(AK27,'別紙１-１　シフト記号表（従来型・ユニット型共通）'!$C$6:$L$47,10,FALSE))</f>
        <v/>
      </c>
      <c r="AL28" s="144" t="str">
        <f>IF(AL27="","",VLOOKUP(AL27,'別紙１-１　シフト記号表（従来型・ユニット型共通）'!$C$6:$L$47,10,FALSE))</f>
        <v/>
      </c>
      <c r="AM28" s="144" t="str">
        <f>IF(AM27="","",VLOOKUP(AM27,'別紙１-１　シフト記号表（従来型・ユニット型共通）'!$C$6:$L$47,10,FALSE))</f>
        <v/>
      </c>
      <c r="AN28" s="145" t="str">
        <f>IF(AN27="","",VLOOKUP(AN27,'別紙１-１　シフト記号表（従来型・ユニット型共通）'!$C$6:$L$47,10,FALSE))</f>
        <v/>
      </c>
      <c r="AO28" s="143" t="str">
        <f>IF(AO27="","",VLOOKUP(AO27,'別紙１-１　シフト記号表（従来型・ユニット型共通）'!$C$6:$L$47,10,FALSE))</f>
        <v/>
      </c>
      <c r="AP28" s="144" t="str">
        <f>IF(AP27="","",VLOOKUP(AP27,'別紙１-１　シフト記号表（従来型・ユニット型共通）'!$C$6:$L$47,10,FALSE))</f>
        <v/>
      </c>
      <c r="AQ28" s="144" t="str">
        <f>IF(AQ27="","",VLOOKUP(AQ27,'別紙１-１　シフト記号表（従来型・ユニット型共通）'!$C$6:$L$47,10,FALSE))</f>
        <v/>
      </c>
      <c r="AR28" s="144" t="str">
        <f>IF(AR27="","",VLOOKUP(AR27,'別紙１-１　シフト記号表（従来型・ユニット型共通）'!$C$6:$L$47,10,FALSE))</f>
        <v/>
      </c>
      <c r="AS28" s="144" t="str">
        <f>IF(AS27="","",VLOOKUP(AS27,'別紙１-１　シフト記号表（従来型・ユニット型共通）'!$C$6:$L$47,10,FALSE))</f>
        <v/>
      </c>
      <c r="AT28" s="144" t="str">
        <f>IF(AT27="","",VLOOKUP(AT27,'別紙１-１　シフト記号表（従来型・ユニット型共通）'!$C$6:$L$47,10,FALSE))</f>
        <v/>
      </c>
      <c r="AU28" s="145" t="str">
        <f>IF(AU27="","",VLOOKUP(AU27,'別紙１-１　シフト記号表（従来型・ユニット型共通）'!$C$6:$L$47,10,FALSE))</f>
        <v/>
      </c>
      <c r="AV28" s="143" t="str">
        <f>IF(AV27="","",VLOOKUP(AV27,'別紙１-１　シフト記号表（従来型・ユニット型共通）'!$C$6:$L$47,10,FALSE))</f>
        <v/>
      </c>
      <c r="AW28" s="144" t="str">
        <f>IF(AW27="","",VLOOKUP(AW27,'別紙１-１　シフト記号表（従来型・ユニット型共通）'!$C$6:$L$47,10,FALSE))</f>
        <v/>
      </c>
      <c r="AX28" s="144" t="str">
        <f>IF(AX27="","",VLOOKUP(AX27,'別紙１-１　シフト記号表（従来型・ユニット型共通）'!$C$6:$L$47,10,FALSE))</f>
        <v/>
      </c>
      <c r="AY28" s="144" t="str">
        <f>IF(AY27="","",VLOOKUP(AY27,'別紙１-１　シフト記号表（従来型・ユニット型共通）'!$C$6:$L$47,10,FALSE))</f>
        <v/>
      </c>
      <c r="AZ28" s="144" t="str">
        <f>IF(AZ27="","",VLOOKUP(AZ27,'別紙１-１　シフト記号表（従来型・ユニット型共通）'!$C$6:$L$47,10,FALSE))</f>
        <v/>
      </c>
      <c r="BA28" s="144" t="str">
        <f>IF(BA27="","",VLOOKUP(BA27,'別紙１-１　シフト記号表（従来型・ユニット型共通）'!$C$6:$L$47,10,FALSE))</f>
        <v/>
      </c>
      <c r="BB28" s="145" t="str">
        <f>IF(BB27="","",VLOOKUP(BB27,'別紙１-１　シフト記号表（従来型・ユニット型共通）'!$C$6:$L$47,10,FALSE))</f>
        <v/>
      </c>
      <c r="BC28" s="143" t="str">
        <f>IF(BC27="","",VLOOKUP(BC27,'別紙１-１　シフト記号表（従来型・ユニット型共通）'!$C$6:$L$47,10,FALSE))</f>
        <v/>
      </c>
      <c r="BD28" s="144" t="str">
        <f>IF(BD27="","",VLOOKUP(BD27,'別紙１-１　シフト記号表（従来型・ユニット型共通）'!$C$6:$L$47,10,FALSE))</f>
        <v/>
      </c>
      <c r="BE28" s="144" t="str">
        <f>IF(BE27="","",VLOOKUP(BE27,'別紙１-１　シフト記号表（従来型・ユニット型共通）'!$C$6:$L$47,10,FALSE))</f>
        <v/>
      </c>
      <c r="BF28" s="314">
        <f>IF($BI$3="４週",SUM(AA28:BB28),IF($BI$3="暦月",SUM(AA28:BE28),""))</f>
        <v>0</v>
      </c>
      <c r="BG28" s="315"/>
      <c r="BH28" s="316">
        <f>IF($BI$3="４週",BF28/4,IF($BI$3="暦月",(BF28/($BI$8/7)),""))</f>
        <v>0</v>
      </c>
      <c r="BI28" s="315"/>
      <c r="BJ28" s="311"/>
      <c r="BK28" s="312"/>
      <c r="BL28" s="312"/>
      <c r="BM28" s="312"/>
      <c r="BN28" s="313"/>
    </row>
    <row r="29" spans="2:66" ht="20.25" customHeight="1" x14ac:dyDescent="0.2">
      <c r="B29" s="317">
        <f>B27+1</f>
        <v>7</v>
      </c>
      <c r="C29" s="417"/>
      <c r="D29" s="419"/>
      <c r="E29" s="258"/>
      <c r="F29" s="420"/>
      <c r="G29" s="319"/>
      <c r="H29" s="320"/>
      <c r="I29" s="138"/>
      <c r="J29" s="139"/>
      <c r="K29" s="138"/>
      <c r="L29" s="139"/>
      <c r="M29" s="323"/>
      <c r="N29" s="324"/>
      <c r="O29" s="327"/>
      <c r="P29" s="328"/>
      <c r="Q29" s="328"/>
      <c r="R29" s="320"/>
      <c r="S29" s="331"/>
      <c r="T29" s="332"/>
      <c r="U29" s="332"/>
      <c r="V29" s="332"/>
      <c r="W29" s="333"/>
      <c r="X29" s="148" t="s">
        <v>150</v>
      </c>
      <c r="Y29" s="149"/>
      <c r="Z29" s="150"/>
      <c r="AA29" s="151"/>
      <c r="AB29" s="152"/>
      <c r="AC29" s="152"/>
      <c r="AD29" s="152"/>
      <c r="AE29" s="152"/>
      <c r="AF29" s="152"/>
      <c r="AG29" s="153"/>
      <c r="AH29" s="151"/>
      <c r="AI29" s="152"/>
      <c r="AJ29" s="152"/>
      <c r="AK29" s="152"/>
      <c r="AL29" s="152"/>
      <c r="AM29" s="152"/>
      <c r="AN29" s="153"/>
      <c r="AO29" s="151"/>
      <c r="AP29" s="152"/>
      <c r="AQ29" s="152"/>
      <c r="AR29" s="152"/>
      <c r="AS29" s="152"/>
      <c r="AT29" s="152"/>
      <c r="AU29" s="153"/>
      <c r="AV29" s="151"/>
      <c r="AW29" s="152"/>
      <c r="AX29" s="152"/>
      <c r="AY29" s="152"/>
      <c r="AZ29" s="152"/>
      <c r="BA29" s="152"/>
      <c r="BB29" s="153"/>
      <c r="BC29" s="151"/>
      <c r="BD29" s="152"/>
      <c r="BE29" s="154"/>
      <c r="BF29" s="334"/>
      <c r="BG29" s="335"/>
      <c r="BH29" s="347"/>
      <c r="BI29" s="348"/>
      <c r="BJ29" s="349"/>
      <c r="BK29" s="350"/>
      <c r="BL29" s="350"/>
      <c r="BM29" s="350"/>
      <c r="BN29" s="351"/>
    </row>
    <row r="30" spans="2:66" ht="20.25" customHeight="1" x14ac:dyDescent="0.2">
      <c r="B30" s="318"/>
      <c r="C30" s="418"/>
      <c r="D30" s="421"/>
      <c r="E30" s="258"/>
      <c r="F30" s="420"/>
      <c r="G30" s="321"/>
      <c r="H30" s="322"/>
      <c r="I30" s="138"/>
      <c r="J30" s="139">
        <f>G29</f>
        <v>0</v>
      </c>
      <c r="K30" s="138"/>
      <c r="L30" s="139">
        <f>M29</f>
        <v>0</v>
      </c>
      <c r="M30" s="325"/>
      <c r="N30" s="326"/>
      <c r="O30" s="329"/>
      <c r="P30" s="330"/>
      <c r="Q30" s="330"/>
      <c r="R30" s="322"/>
      <c r="S30" s="331"/>
      <c r="T30" s="332"/>
      <c r="U30" s="332"/>
      <c r="V30" s="332"/>
      <c r="W30" s="333"/>
      <c r="X30" s="140" t="s">
        <v>153</v>
      </c>
      <c r="Y30" s="141"/>
      <c r="Z30" s="142"/>
      <c r="AA30" s="143" t="str">
        <f>IF(AA29="","",VLOOKUP(AA29,'別紙１-１　シフト記号表（従来型・ユニット型共通）'!$C$6:$L$47,10,FALSE))</f>
        <v/>
      </c>
      <c r="AB30" s="144" t="str">
        <f>IF(AB29="","",VLOOKUP(AB29,'別紙１-１　シフト記号表（従来型・ユニット型共通）'!$C$6:$L$47,10,FALSE))</f>
        <v/>
      </c>
      <c r="AC30" s="144" t="str">
        <f>IF(AC29="","",VLOOKUP(AC29,'別紙１-１　シフト記号表（従来型・ユニット型共通）'!$C$6:$L$47,10,FALSE))</f>
        <v/>
      </c>
      <c r="AD30" s="144" t="str">
        <f>IF(AD29="","",VLOOKUP(AD29,'別紙１-１　シフト記号表（従来型・ユニット型共通）'!$C$6:$L$47,10,FALSE))</f>
        <v/>
      </c>
      <c r="AE30" s="144" t="str">
        <f>IF(AE29="","",VLOOKUP(AE29,'別紙１-１　シフト記号表（従来型・ユニット型共通）'!$C$6:$L$47,10,FALSE))</f>
        <v/>
      </c>
      <c r="AF30" s="144" t="str">
        <f>IF(AF29="","",VLOOKUP(AF29,'別紙１-１　シフト記号表（従来型・ユニット型共通）'!$C$6:$L$47,10,FALSE))</f>
        <v/>
      </c>
      <c r="AG30" s="145" t="str">
        <f>IF(AG29="","",VLOOKUP(AG29,'別紙１-１　シフト記号表（従来型・ユニット型共通）'!$C$6:$L$47,10,FALSE))</f>
        <v/>
      </c>
      <c r="AH30" s="143" t="str">
        <f>IF(AH29="","",VLOOKUP(AH29,'別紙１-１　シフト記号表（従来型・ユニット型共通）'!$C$6:$L$47,10,FALSE))</f>
        <v/>
      </c>
      <c r="AI30" s="144" t="str">
        <f>IF(AI29="","",VLOOKUP(AI29,'別紙１-１　シフト記号表（従来型・ユニット型共通）'!$C$6:$L$47,10,FALSE))</f>
        <v/>
      </c>
      <c r="AJ30" s="144" t="str">
        <f>IF(AJ29="","",VLOOKUP(AJ29,'別紙１-１　シフト記号表（従来型・ユニット型共通）'!$C$6:$L$47,10,FALSE))</f>
        <v/>
      </c>
      <c r="AK30" s="144" t="str">
        <f>IF(AK29="","",VLOOKUP(AK29,'別紙１-１　シフト記号表（従来型・ユニット型共通）'!$C$6:$L$47,10,FALSE))</f>
        <v/>
      </c>
      <c r="AL30" s="144" t="str">
        <f>IF(AL29="","",VLOOKUP(AL29,'別紙１-１　シフト記号表（従来型・ユニット型共通）'!$C$6:$L$47,10,FALSE))</f>
        <v/>
      </c>
      <c r="AM30" s="144" t="str">
        <f>IF(AM29="","",VLOOKUP(AM29,'別紙１-１　シフト記号表（従来型・ユニット型共通）'!$C$6:$L$47,10,FALSE))</f>
        <v/>
      </c>
      <c r="AN30" s="145" t="str">
        <f>IF(AN29="","",VLOOKUP(AN29,'別紙１-１　シフト記号表（従来型・ユニット型共通）'!$C$6:$L$47,10,FALSE))</f>
        <v/>
      </c>
      <c r="AO30" s="143" t="str">
        <f>IF(AO29="","",VLOOKUP(AO29,'別紙１-１　シフト記号表（従来型・ユニット型共通）'!$C$6:$L$47,10,FALSE))</f>
        <v/>
      </c>
      <c r="AP30" s="144" t="str">
        <f>IF(AP29="","",VLOOKUP(AP29,'別紙１-１　シフト記号表（従来型・ユニット型共通）'!$C$6:$L$47,10,FALSE))</f>
        <v/>
      </c>
      <c r="AQ30" s="144" t="str">
        <f>IF(AQ29="","",VLOOKUP(AQ29,'別紙１-１　シフト記号表（従来型・ユニット型共通）'!$C$6:$L$47,10,FALSE))</f>
        <v/>
      </c>
      <c r="AR30" s="144" t="str">
        <f>IF(AR29="","",VLOOKUP(AR29,'別紙１-１　シフト記号表（従来型・ユニット型共通）'!$C$6:$L$47,10,FALSE))</f>
        <v/>
      </c>
      <c r="AS30" s="144" t="str">
        <f>IF(AS29="","",VLOOKUP(AS29,'別紙１-１　シフト記号表（従来型・ユニット型共通）'!$C$6:$L$47,10,FALSE))</f>
        <v/>
      </c>
      <c r="AT30" s="144" t="str">
        <f>IF(AT29="","",VLOOKUP(AT29,'別紙１-１　シフト記号表（従来型・ユニット型共通）'!$C$6:$L$47,10,FALSE))</f>
        <v/>
      </c>
      <c r="AU30" s="145" t="str">
        <f>IF(AU29="","",VLOOKUP(AU29,'別紙１-１　シフト記号表（従来型・ユニット型共通）'!$C$6:$L$47,10,FALSE))</f>
        <v/>
      </c>
      <c r="AV30" s="143" t="str">
        <f>IF(AV29="","",VLOOKUP(AV29,'別紙１-１　シフト記号表（従来型・ユニット型共通）'!$C$6:$L$47,10,FALSE))</f>
        <v/>
      </c>
      <c r="AW30" s="144" t="str">
        <f>IF(AW29="","",VLOOKUP(AW29,'別紙１-１　シフト記号表（従来型・ユニット型共通）'!$C$6:$L$47,10,FALSE))</f>
        <v/>
      </c>
      <c r="AX30" s="144" t="str">
        <f>IF(AX29="","",VLOOKUP(AX29,'別紙１-１　シフト記号表（従来型・ユニット型共通）'!$C$6:$L$47,10,FALSE))</f>
        <v/>
      </c>
      <c r="AY30" s="144" t="str">
        <f>IF(AY29="","",VLOOKUP(AY29,'別紙１-１　シフト記号表（従来型・ユニット型共通）'!$C$6:$L$47,10,FALSE))</f>
        <v/>
      </c>
      <c r="AZ30" s="144" t="str">
        <f>IF(AZ29="","",VLOOKUP(AZ29,'別紙１-１　シフト記号表（従来型・ユニット型共通）'!$C$6:$L$47,10,FALSE))</f>
        <v/>
      </c>
      <c r="BA30" s="144" t="str">
        <f>IF(BA29="","",VLOOKUP(BA29,'別紙１-１　シフト記号表（従来型・ユニット型共通）'!$C$6:$L$47,10,FALSE))</f>
        <v/>
      </c>
      <c r="BB30" s="145" t="str">
        <f>IF(BB29="","",VLOOKUP(BB29,'別紙１-１　シフト記号表（従来型・ユニット型共通）'!$C$6:$L$47,10,FALSE))</f>
        <v/>
      </c>
      <c r="BC30" s="143" t="str">
        <f>IF(BC29="","",VLOOKUP(BC29,'別紙１-１　シフト記号表（従来型・ユニット型共通）'!$C$6:$L$47,10,FALSE))</f>
        <v/>
      </c>
      <c r="BD30" s="144" t="str">
        <f>IF(BD29="","",VLOOKUP(BD29,'別紙１-１　シフト記号表（従来型・ユニット型共通）'!$C$6:$L$47,10,FALSE))</f>
        <v/>
      </c>
      <c r="BE30" s="144" t="str">
        <f>IF(BE29="","",VLOOKUP(BE29,'別紙１-１　シフト記号表（従来型・ユニット型共通）'!$C$6:$L$47,10,FALSE))</f>
        <v/>
      </c>
      <c r="BF30" s="314">
        <f>IF($BI$3="４週",SUM(AA30:BB30),IF($BI$3="暦月",SUM(AA30:BE30),""))</f>
        <v>0</v>
      </c>
      <c r="BG30" s="315"/>
      <c r="BH30" s="316">
        <f>IF($BI$3="４週",BF30/4,IF($BI$3="暦月",(BF30/($BI$8/7)),""))</f>
        <v>0</v>
      </c>
      <c r="BI30" s="315"/>
      <c r="BJ30" s="311"/>
      <c r="BK30" s="312"/>
      <c r="BL30" s="312"/>
      <c r="BM30" s="312"/>
      <c r="BN30" s="313"/>
    </row>
    <row r="31" spans="2:66" ht="20.25" customHeight="1" x14ac:dyDescent="0.2">
      <c r="B31" s="317">
        <f>B29+1</f>
        <v>8</v>
      </c>
      <c r="C31" s="417"/>
      <c r="D31" s="419"/>
      <c r="E31" s="258"/>
      <c r="F31" s="420"/>
      <c r="G31" s="319"/>
      <c r="H31" s="320"/>
      <c r="I31" s="138"/>
      <c r="J31" s="139"/>
      <c r="K31" s="138"/>
      <c r="L31" s="139"/>
      <c r="M31" s="323"/>
      <c r="N31" s="324"/>
      <c r="O31" s="327"/>
      <c r="P31" s="328"/>
      <c r="Q31" s="328"/>
      <c r="R31" s="320"/>
      <c r="S31" s="331"/>
      <c r="T31" s="332"/>
      <c r="U31" s="332"/>
      <c r="V31" s="332"/>
      <c r="W31" s="333"/>
      <c r="X31" s="148" t="s">
        <v>150</v>
      </c>
      <c r="Y31" s="149"/>
      <c r="Z31" s="150"/>
      <c r="AA31" s="151"/>
      <c r="AB31" s="152"/>
      <c r="AC31" s="152"/>
      <c r="AD31" s="152"/>
      <c r="AE31" s="152"/>
      <c r="AF31" s="152"/>
      <c r="AG31" s="153"/>
      <c r="AH31" s="151"/>
      <c r="AI31" s="152"/>
      <c r="AJ31" s="152"/>
      <c r="AK31" s="152"/>
      <c r="AL31" s="152"/>
      <c r="AM31" s="152"/>
      <c r="AN31" s="153"/>
      <c r="AO31" s="151"/>
      <c r="AP31" s="152"/>
      <c r="AQ31" s="152"/>
      <c r="AR31" s="152"/>
      <c r="AS31" s="152"/>
      <c r="AT31" s="152"/>
      <c r="AU31" s="153"/>
      <c r="AV31" s="151"/>
      <c r="AW31" s="152"/>
      <c r="AX31" s="152"/>
      <c r="AY31" s="152"/>
      <c r="AZ31" s="152"/>
      <c r="BA31" s="152"/>
      <c r="BB31" s="153"/>
      <c r="BC31" s="151"/>
      <c r="BD31" s="152"/>
      <c r="BE31" s="154"/>
      <c r="BF31" s="334"/>
      <c r="BG31" s="335"/>
      <c r="BH31" s="347"/>
      <c r="BI31" s="348"/>
      <c r="BJ31" s="349"/>
      <c r="BK31" s="350"/>
      <c r="BL31" s="350"/>
      <c r="BM31" s="350"/>
      <c r="BN31" s="351"/>
    </row>
    <row r="32" spans="2:66" ht="20.25" customHeight="1" x14ac:dyDescent="0.2">
      <c r="B32" s="318"/>
      <c r="C32" s="418"/>
      <c r="D32" s="421"/>
      <c r="E32" s="258"/>
      <c r="F32" s="420"/>
      <c r="G32" s="321"/>
      <c r="H32" s="322"/>
      <c r="I32" s="138"/>
      <c r="J32" s="139">
        <f>G31</f>
        <v>0</v>
      </c>
      <c r="K32" s="138"/>
      <c r="L32" s="139">
        <f>M31</f>
        <v>0</v>
      </c>
      <c r="M32" s="325"/>
      <c r="N32" s="326"/>
      <c r="O32" s="329"/>
      <c r="P32" s="330"/>
      <c r="Q32" s="330"/>
      <c r="R32" s="322"/>
      <c r="S32" s="331"/>
      <c r="T32" s="332"/>
      <c r="U32" s="332"/>
      <c r="V32" s="332"/>
      <c r="W32" s="333"/>
      <c r="X32" s="140" t="s">
        <v>153</v>
      </c>
      <c r="Y32" s="141"/>
      <c r="Z32" s="142"/>
      <c r="AA32" s="143" t="str">
        <f>IF(AA31="","",VLOOKUP(AA31,'別紙１-１　シフト記号表（従来型・ユニット型共通）'!$C$6:$L$47,10,FALSE))</f>
        <v/>
      </c>
      <c r="AB32" s="144" t="str">
        <f>IF(AB31="","",VLOOKUP(AB31,'別紙１-１　シフト記号表（従来型・ユニット型共通）'!$C$6:$L$47,10,FALSE))</f>
        <v/>
      </c>
      <c r="AC32" s="144" t="str">
        <f>IF(AC31="","",VLOOKUP(AC31,'別紙１-１　シフト記号表（従来型・ユニット型共通）'!$C$6:$L$47,10,FALSE))</f>
        <v/>
      </c>
      <c r="AD32" s="144" t="str">
        <f>IF(AD31="","",VLOOKUP(AD31,'別紙１-１　シフト記号表（従来型・ユニット型共通）'!$C$6:$L$47,10,FALSE))</f>
        <v/>
      </c>
      <c r="AE32" s="144" t="str">
        <f>IF(AE31="","",VLOOKUP(AE31,'別紙１-１　シフト記号表（従来型・ユニット型共通）'!$C$6:$L$47,10,FALSE))</f>
        <v/>
      </c>
      <c r="AF32" s="144" t="str">
        <f>IF(AF31="","",VLOOKUP(AF31,'別紙１-１　シフト記号表（従来型・ユニット型共通）'!$C$6:$L$47,10,FALSE))</f>
        <v/>
      </c>
      <c r="AG32" s="145" t="str">
        <f>IF(AG31="","",VLOOKUP(AG31,'別紙１-１　シフト記号表（従来型・ユニット型共通）'!$C$6:$L$47,10,FALSE))</f>
        <v/>
      </c>
      <c r="AH32" s="143" t="str">
        <f>IF(AH31="","",VLOOKUP(AH31,'別紙１-１　シフト記号表（従来型・ユニット型共通）'!$C$6:$L$47,10,FALSE))</f>
        <v/>
      </c>
      <c r="AI32" s="144" t="str">
        <f>IF(AI31="","",VLOOKUP(AI31,'別紙１-１　シフト記号表（従来型・ユニット型共通）'!$C$6:$L$47,10,FALSE))</f>
        <v/>
      </c>
      <c r="AJ32" s="144" t="str">
        <f>IF(AJ31="","",VLOOKUP(AJ31,'別紙１-１　シフト記号表（従来型・ユニット型共通）'!$C$6:$L$47,10,FALSE))</f>
        <v/>
      </c>
      <c r="AK32" s="144" t="str">
        <f>IF(AK31="","",VLOOKUP(AK31,'別紙１-１　シフト記号表（従来型・ユニット型共通）'!$C$6:$L$47,10,FALSE))</f>
        <v/>
      </c>
      <c r="AL32" s="144" t="str">
        <f>IF(AL31="","",VLOOKUP(AL31,'別紙１-１　シフト記号表（従来型・ユニット型共通）'!$C$6:$L$47,10,FALSE))</f>
        <v/>
      </c>
      <c r="AM32" s="144" t="str">
        <f>IF(AM31="","",VLOOKUP(AM31,'別紙１-１　シフト記号表（従来型・ユニット型共通）'!$C$6:$L$47,10,FALSE))</f>
        <v/>
      </c>
      <c r="AN32" s="145" t="str">
        <f>IF(AN31="","",VLOOKUP(AN31,'別紙１-１　シフト記号表（従来型・ユニット型共通）'!$C$6:$L$47,10,FALSE))</f>
        <v/>
      </c>
      <c r="AO32" s="143" t="str">
        <f>IF(AO31="","",VLOOKUP(AO31,'別紙１-１　シフト記号表（従来型・ユニット型共通）'!$C$6:$L$47,10,FALSE))</f>
        <v/>
      </c>
      <c r="AP32" s="144" t="str">
        <f>IF(AP31="","",VLOOKUP(AP31,'別紙１-１　シフト記号表（従来型・ユニット型共通）'!$C$6:$L$47,10,FALSE))</f>
        <v/>
      </c>
      <c r="AQ32" s="144" t="str">
        <f>IF(AQ31="","",VLOOKUP(AQ31,'別紙１-１　シフト記号表（従来型・ユニット型共通）'!$C$6:$L$47,10,FALSE))</f>
        <v/>
      </c>
      <c r="AR32" s="144" t="str">
        <f>IF(AR31="","",VLOOKUP(AR31,'別紙１-１　シフト記号表（従来型・ユニット型共通）'!$C$6:$L$47,10,FALSE))</f>
        <v/>
      </c>
      <c r="AS32" s="144" t="str">
        <f>IF(AS31="","",VLOOKUP(AS31,'別紙１-１　シフト記号表（従来型・ユニット型共通）'!$C$6:$L$47,10,FALSE))</f>
        <v/>
      </c>
      <c r="AT32" s="144" t="str">
        <f>IF(AT31="","",VLOOKUP(AT31,'別紙１-１　シフト記号表（従来型・ユニット型共通）'!$C$6:$L$47,10,FALSE))</f>
        <v/>
      </c>
      <c r="AU32" s="145" t="str">
        <f>IF(AU31="","",VLOOKUP(AU31,'別紙１-１　シフト記号表（従来型・ユニット型共通）'!$C$6:$L$47,10,FALSE))</f>
        <v/>
      </c>
      <c r="AV32" s="143" t="str">
        <f>IF(AV31="","",VLOOKUP(AV31,'別紙１-１　シフト記号表（従来型・ユニット型共通）'!$C$6:$L$47,10,FALSE))</f>
        <v/>
      </c>
      <c r="AW32" s="144" t="str">
        <f>IF(AW31="","",VLOOKUP(AW31,'別紙１-１　シフト記号表（従来型・ユニット型共通）'!$C$6:$L$47,10,FALSE))</f>
        <v/>
      </c>
      <c r="AX32" s="144" t="str">
        <f>IF(AX31="","",VLOOKUP(AX31,'別紙１-１　シフト記号表（従来型・ユニット型共通）'!$C$6:$L$47,10,FALSE))</f>
        <v/>
      </c>
      <c r="AY32" s="144" t="str">
        <f>IF(AY31="","",VLOOKUP(AY31,'別紙１-１　シフト記号表（従来型・ユニット型共通）'!$C$6:$L$47,10,FALSE))</f>
        <v/>
      </c>
      <c r="AZ32" s="144" t="str">
        <f>IF(AZ31="","",VLOOKUP(AZ31,'別紙１-１　シフト記号表（従来型・ユニット型共通）'!$C$6:$L$47,10,FALSE))</f>
        <v/>
      </c>
      <c r="BA32" s="144" t="str">
        <f>IF(BA31="","",VLOOKUP(BA31,'別紙１-１　シフト記号表（従来型・ユニット型共通）'!$C$6:$L$47,10,FALSE))</f>
        <v/>
      </c>
      <c r="BB32" s="145" t="str">
        <f>IF(BB31="","",VLOOKUP(BB31,'別紙１-１　シフト記号表（従来型・ユニット型共通）'!$C$6:$L$47,10,FALSE))</f>
        <v/>
      </c>
      <c r="BC32" s="143" t="str">
        <f>IF(BC31="","",VLOOKUP(BC31,'別紙１-１　シフト記号表（従来型・ユニット型共通）'!$C$6:$L$47,10,FALSE))</f>
        <v/>
      </c>
      <c r="BD32" s="144" t="str">
        <f>IF(BD31="","",VLOOKUP(BD31,'別紙１-１　シフト記号表（従来型・ユニット型共通）'!$C$6:$L$47,10,FALSE))</f>
        <v/>
      </c>
      <c r="BE32" s="144" t="str">
        <f>IF(BE31="","",VLOOKUP(BE31,'別紙１-１　シフト記号表（従来型・ユニット型共通）'!$C$6:$L$47,10,FALSE))</f>
        <v/>
      </c>
      <c r="BF32" s="314">
        <f>IF($BI$3="４週",SUM(AA32:BB32),IF($BI$3="暦月",SUM(AA32:BE32),""))</f>
        <v>0</v>
      </c>
      <c r="BG32" s="315"/>
      <c r="BH32" s="316">
        <f>IF($BI$3="４週",BF32/4,IF($BI$3="暦月",(BF32/($BI$8/7)),""))</f>
        <v>0</v>
      </c>
      <c r="BI32" s="315"/>
      <c r="BJ32" s="311"/>
      <c r="BK32" s="312"/>
      <c r="BL32" s="312"/>
      <c r="BM32" s="312"/>
      <c r="BN32" s="313"/>
    </row>
    <row r="33" spans="2:66" ht="20.25" customHeight="1" x14ac:dyDescent="0.2">
      <c r="B33" s="317">
        <f>B31+1</f>
        <v>9</v>
      </c>
      <c r="C33" s="417"/>
      <c r="D33" s="419"/>
      <c r="E33" s="258"/>
      <c r="F33" s="420"/>
      <c r="G33" s="319"/>
      <c r="H33" s="320"/>
      <c r="I33" s="138"/>
      <c r="J33" s="139"/>
      <c r="K33" s="138"/>
      <c r="L33" s="139"/>
      <c r="M33" s="323"/>
      <c r="N33" s="324"/>
      <c r="O33" s="327"/>
      <c r="P33" s="328"/>
      <c r="Q33" s="328"/>
      <c r="R33" s="320"/>
      <c r="S33" s="331"/>
      <c r="T33" s="332"/>
      <c r="U33" s="332"/>
      <c r="V33" s="332"/>
      <c r="W33" s="333"/>
      <c r="X33" s="148" t="s">
        <v>150</v>
      </c>
      <c r="Y33" s="149"/>
      <c r="Z33" s="150"/>
      <c r="AA33" s="151"/>
      <c r="AB33" s="152"/>
      <c r="AC33" s="152"/>
      <c r="AD33" s="152"/>
      <c r="AE33" s="152"/>
      <c r="AF33" s="152"/>
      <c r="AG33" s="153"/>
      <c r="AH33" s="151"/>
      <c r="AI33" s="152"/>
      <c r="AJ33" s="152"/>
      <c r="AK33" s="152"/>
      <c r="AL33" s="152"/>
      <c r="AM33" s="152"/>
      <c r="AN33" s="153"/>
      <c r="AO33" s="151"/>
      <c r="AP33" s="152"/>
      <c r="AQ33" s="152"/>
      <c r="AR33" s="152"/>
      <c r="AS33" s="152"/>
      <c r="AT33" s="152"/>
      <c r="AU33" s="153"/>
      <c r="AV33" s="151"/>
      <c r="AW33" s="152"/>
      <c r="AX33" s="152"/>
      <c r="AY33" s="152"/>
      <c r="AZ33" s="152"/>
      <c r="BA33" s="152"/>
      <c r="BB33" s="153"/>
      <c r="BC33" s="151"/>
      <c r="BD33" s="152"/>
      <c r="BE33" s="154"/>
      <c r="BF33" s="334"/>
      <c r="BG33" s="335"/>
      <c r="BH33" s="347"/>
      <c r="BI33" s="348"/>
      <c r="BJ33" s="349"/>
      <c r="BK33" s="350"/>
      <c r="BL33" s="350"/>
      <c r="BM33" s="350"/>
      <c r="BN33" s="351"/>
    </row>
    <row r="34" spans="2:66" ht="20.25" customHeight="1" x14ac:dyDescent="0.2">
      <c r="B34" s="318"/>
      <c r="C34" s="418"/>
      <c r="D34" s="421"/>
      <c r="E34" s="258"/>
      <c r="F34" s="420"/>
      <c r="G34" s="321"/>
      <c r="H34" s="322"/>
      <c r="I34" s="138"/>
      <c r="J34" s="139">
        <f>G33</f>
        <v>0</v>
      </c>
      <c r="K34" s="138"/>
      <c r="L34" s="139">
        <f>M33</f>
        <v>0</v>
      </c>
      <c r="M34" s="325"/>
      <c r="N34" s="326"/>
      <c r="O34" s="329"/>
      <c r="P34" s="330"/>
      <c r="Q34" s="330"/>
      <c r="R34" s="322"/>
      <c r="S34" s="331"/>
      <c r="T34" s="332"/>
      <c r="U34" s="332"/>
      <c r="V34" s="332"/>
      <c r="W34" s="333"/>
      <c r="X34" s="155" t="s">
        <v>153</v>
      </c>
      <c r="Y34" s="156"/>
      <c r="Z34" s="157"/>
      <c r="AA34" s="143" t="str">
        <f>IF(AA33="","",VLOOKUP(AA33,'別紙１-１　シフト記号表（従来型・ユニット型共通）'!$C$6:$L$47,10,FALSE))</f>
        <v/>
      </c>
      <c r="AB34" s="144" t="str">
        <f>IF(AB33="","",VLOOKUP(AB33,'別紙１-１　シフト記号表（従来型・ユニット型共通）'!$C$6:$L$47,10,FALSE))</f>
        <v/>
      </c>
      <c r="AC34" s="144" t="str">
        <f>IF(AC33="","",VLOOKUP(AC33,'別紙１-１　シフト記号表（従来型・ユニット型共通）'!$C$6:$L$47,10,FALSE))</f>
        <v/>
      </c>
      <c r="AD34" s="144" t="str">
        <f>IF(AD33="","",VLOOKUP(AD33,'別紙１-１　シフト記号表（従来型・ユニット型共通）'!$C$6:$L$47,10,FALSE))</f>
        <v/>
      </c>
      <c r="AE34" s="144" t="str">
        <f>IF(AE33="","",VLOOKUP(AE33,'別紙１-１　シフト記号表（従来型・ユニット型共通）'!$C$6:$L$47,10,FALSE))</f>
        <v/>
      </c>
      <c r="AF34" s="144" t="str">
        <f>IF(AF33="","",VLOOKUP(AF33,'別紙１-１　シフト記号表（従来型・ユニット型共通）'!$C$6:$L$47,10,FALSE))</f>
        <v/>
      </c>
      <c r="AG34" s="145" t="str">
        <f>IF(AG33="","",VLOOKUP(AG33,'別紙１-１　シフト記号表（従来型・ユニット型共通）'!$C$6:$L$47,10,FALSE))</f>
        <v/>
      </c>
      <c r="AH34" s="143" t="str">
        <f>IF(AH33="","",VLOOKUP(AH33,'別紙１-１　シフト記号表（従来型・ユニット型共通）'!$C$6:$L$47,10,FALSE))</f>
        <v/>
      </c>
      <c r="AI34" s="144" t="str">
        <f>IF(AI33="","",VLOOKUP(AI33,'別紙１-１　シフト記号表（従来型・ユニット型共通）'!$C$6:$L$47,10,FALSE))</f>
        <v/>
      </c>
      <c r="AJ34" s="144" t="str">
        <f>IF(AJ33="","",VLOOKUP(AJ33,'別紙１-１　シフト記号表（従来型・ユニット型共通）'!$C$6:$L$47,10,FALSE))</f>
        <v/>
      </c>
      <c r="AK34" s="144" t="str">
        <f>IF(AK33="","",VLOOKUP(AK33,'別紙１-１　シフト記号表（従来型・ユニット型共通）'!$C$6:$L$47,10,FALSE))</f>
        <v/>
      </c>
      <c r="AL34" s="144" t="str">
        <f>IF(AL33="","",VLOOKUP(AL33,'別紙１-１　シフト記号表（従来型・ユニット型共通）'!$C$6:$L$47,10,FALSE))</f>
        <v/>
      </c>
      <c r="AM34" s="144" t="str">
        <f>IF(AM33="","",VLOOKUP(AM33,'別紙１-１　シフト記号表（従来型・ユニット型共通）'!$C$6:$L$47,10,FALSE))</f>
        <v/>
      </c>
      <c r="AN34" s="145" t="str">
        <f>IF(AN33="","",VLOOKUP(AN33,'別紙１-１　シフト記号表（従来型・ユニット型共通）'!$C$6:$L$47,10,FALSE))</f>
        <v/>
      </c>
      <c r="AO34" s="143" t="str">
        <f>IF(AO33="","",VLOOKUP(AO33,'別紙１-１　シフト記号表（従来型・ユニット型共通）'!$C$6:$L$47,10,FALSE))</f>
        <v/>
      </c>
      <c r="AP34" s="144" t="str">
        <f>IF(AP33="","",VLOOKUP(AP33,'別紙１-１　シフト記号表（従来型・ユニット型共通）'!$C$6:$L$47,10,FALSE))</f>
        <v/>
      </c>
      <c r="AQ34" s="144" t="str">
        <f>IF(AQ33="","",VLOOKUP(AQ33,'別紙１-１　シフト記号表（従来型・ユニット型共通）'!$C$6:$L$47,10,FALSE))</f>
        <v/>
      </c>
      <c r="AR34" s="144" t="str">
        <f>IF(AR33="","",VLOOKUP(AR33,'別紙１-１　シフト記号表（従来型・ユニット型共通）'!$C$6:$L$47,10,FALSE))</f>
        <v/>
      </c>
      <c r="AS34" s="144" t="str">
        <f>IF(AS33="","",VLOOKUP(AS33,'別紙１-１　シフト記号表（従来型・ユニット型共通）'!$C$6:$L$47,10,FALSE))</f>
        <v/>
      </c>
      <c r="AT34" s="144" t="str">
        <f>IF(AT33="","",VLOOKUP(AT33,'別紙１-１　シフト記号表（従来型・ユニット型共通）'!$C$6:$L$47,10,FALSE))</f>
        <v/>
      </c>
      <c r="AU34" s="145" t="str">
        <f>IF(AU33="","",VLOOKUP(AU33,'別紙１-１　シフト記号表（従来型・ユニット型共通）'!$C$6:$L$47,10,FALSE))</f>
        <v/>
      </c>
      <c r="AV34" s="143" t="str">
        <f>IF(AV33="","",VLOOKUP(AV33,'別紙１-１　シフト記号表（従来型・ユニット型共通）'!$C$6:$L$47,10,FALSE))</f>
        <v/>
      </c>
      <c r="AW34" s="144" t="str">
        <f>IF(AW33="","",VLOOKUP(AW33,'別紙１-１　シフト記号表（従来型・ユニット型共通）'!$C$6:$L$47,10,FALSE))</f>
        <v/>
      </c>
      <c r="AX34" s="144" t="str">
        <f>IF(AX33="","",VLOOKUP(AX33,'別紙１-１　シフト記号表（従来型・ユニット型共通）'!$C$6:$L$47,10,FALSE))</f>
        <v/>
      </c>
      <c r="AY34" s="144" t="str">
        <f>IF(AY33="","",VLOOKUP(AY33,'別紙１-１　シフト記号表（従来型・ユニット型共通）'!$C$6:$L$47,10,FALSE))</f>
        <v/>
      </c>
      <c r="AZ34" s="144" t="str">
        <f>IF(AZ33="","",VLOOKUP(AZ33,'別紙１-１　シフト記号表（従来型・ユニット型共通）'!$C$6:$L$47,10,FALSE))</f>
        <v/>
      </c>
      <c r="BA34" s="144" t="str">
        <f>IF(BA33="","",VLOOKUP(BA33,'別紙１-１　シフト記号表（従来型・ユニット型共通）'!$C$6:$L$47,10,FALSE))</f>
        <v/>
      </c>
      <c r="BB34" s="145" t="str">
        <f>IF(BB33="","",VLOOKUP(BB33,'別紙１-１　シフト記号表（従来型・ユニット型共通）'!$C$6:$L$47,10,FALSE))</f>
        <v/>
      </c>
      <c r="BC34" s="143" t="str">
        <f>IF(BC33="","",VLOOKUP(BC33,'別紙１-１　シフト記号表（従来型・ユニット型共通）'!$C$6:$L$47,10,FALSE))</f>
        <v/>
      </c>
      <c r="BD34" s="144" t="str">
        <f>IF(BD33="","",VLOOKUP(BD33,'別紙１-１　シフト記号表（従来型・ユニット型共通）'!$C$6:$L$47,10,FALSE))</f>
        <v/>
      </c>
      <c r="BE34" s="144" t="str">
        <f>IF(BE33="","",VLOOKUP(BE33,'別紙１-１　シフト記号表（従来型・ユニット型共通）'!$C$6:$L$47,10,FALSE))</f>
        <v/>
      </c>
      <c r="BF34" s="314">
        <f>IF($BI$3="４週",SUM(AA34:BB34),IF($BI$3="暦月",SUM(AA34:BE34),""))</f>
        <v>0</v>
      </c>
      <c r="BG34" s="315"/>
      <c r="BH34" s="316">
        <f>IF($BI$3="４週",BF34/4,IF($BI$3="暦月",(BF34/($BI$8/7)),""))</f>
        <v>0</v>
      </c>
      <c r="BI34" s="315"/>
      <c r="BJ34" s="311"/>
      <c r="BK34" s="312"/>
      <c r="BL34" s="312"/>
      <c r="BM34" s="312"/>
      <c r="BN34" s="313"/>
    </row>
    <row r="35" spans="2:66" ht="20.25" customHeight="1" x14ac:dyDescent="0.2">
      <c r="B35" s="317">
        <f>B33+1</f>
        <v>10</v>
      </c>
      <c r="C35" s="417"/>
      <c r="D35" s="419"/>
      <c r="E35" s="258"/>
      <c r="F35" s="420"/>
      <c r="G35" s="319"/>
      <c r="H35" s="320"/>
      <c r="I35" s="138"/>
      <c r="J35" s="139"/>
      <c r="K35" s="138"/>
      <c r="L35" s="139"/>
      <c r="M35" s="323"/>
      <c r="N35" s="324"/>
      <c r="O35" s="327"/>
      <c r="P35" s="328"/>
      <c r="Q35" s="328"/>
      <c r="R35" s="320"/>
      <c r="S35" s="331"/>
      <c r="T35" s="332"/>
      <c r="U35" s="332"/>
      <c r="V35" s="332"/>
      <c r="W35" s="333"/>
      <c r="X35" s="158" t="s">
        <v>150</v>
      </c>
      <c r="Z35" s="159"/>
      <c r="AA35" s="151"/>
      <c r="AB35" s="152"/>
      <c r="AC35" s="152"/>
      <c r="AD35" s="152"/>
      <c r="AE35" s="152"/>
      <c r="AF35" s="152"/>
      <c r="AG35" s="153"/>
      <c r="AH35" s="151"/>
      <c r="AI35" s="152"/>
      <c r="AJ35" s="152"/>
      <c r="AK35" s="152"/>
      <c r="AL35" s="152"/>
      <c r="AM35" s="152"/>
      <c r="AN35" s="153"/>
      <c r="AO35" s="151"/>
      <c r="AP35" s="152"/>
      <c r="AQ35" s="152"/>
      <c r="AR35" s="152"/>
      <c r="AS35" s="152"/>
      <c r="AT35" s="152"/>
      <c r="AU35" s="153"/>
      <c r="AV35" s="151"/>
      <c r="AW35" s="152"/>
      <c r="AX35" s="152"/>
      <c r="AY35" s="152"/>
      <c r="AZ35" s="152"/>
      <c r="BA35" s="152"/>
      <c r="BB35" s="153"/>
      <c r="BC35" s="151"/>
      <c r="BD35" s="152"/>
      <c r="BE35" s="154"/>
      <c r="BF35" s="334"/>
      <c r="BG35" s="335"/>
      <c r="BH35" s="347"/>
      <c r="BI35" s="348"/>
      <c r="BJ35" s="349"/>
      <c r="BK35" s="350"/>
      <c r="BL35" s="350"/>
      <c r="BM35" s="350"/>
      <c r="BN35" s="351"/>
    </row>
    <row r="36" spans="2:66" ht="20.25" customHeight="1" x14ac:dyDescent="0.2">
      <c r="B36" s="318"/>
      <c r="C36" s="418"/>
      <c r="D36" s="421"/>
      <c r="E36" s="258"/>
      <c r="F36" s="420"/>
      <c r="G36" s="321"/>
      <c r="H36" s="322"/>
      <c r="I36" s="138"/>
      <c r="J36" s="139">
        <f>G35</f>
        <v>0</v>
      </c>
      <c r="K36" s="138"/>
      <c r="L36" s="139">
        <f>M35</f>
        <v>0</v>
      </c>
      <c r="M36" s="325"/>
      <c r="N36" s="326"/>
      <c r="O36" s="329"/>
      <c r="P36" s="330"/>
      <c r="Q36" s="330"/>
      <c r="R36" s="322"/>
      <c r="S36" s="331"/>
      <c r="T36" s="332"/>
      <c r="U36" s="332"/>
      <c r="V36" s="332"/>
      <c r="W36" s="333"/>
      <c r="X36" s="155" t="s">
        <v>153</v>
      </c>
      <c r="Y36" s="156"/>
      <c r="Z36" s="157"/>
      <c r="AA36" s="143" t="str">
        <f>IF(AA35="","",VLOOKUP(AA35,'別紙１-１　シフト記号表（従来型・ユニット型共通）'!$C$6:$L$47,10,FALSE))</f>
        <v/>
      </c>
      <c r="AB36" s="144" t="str">
        <f>IF(AB35="","",VLOOKUP(AB35,'別紙１-１　シフト記号表（従来型・ユニット型共通）'!$C$6:$L$47,10,FALSE))</f>
        <v/>
      </c>
      <c r="AC36" s="144" t="str">
        <f>IF(AC35="","",VLOOKUP(AC35,'別紙１-１　シフト記号表（従来型・ユニット型共通）'!$C$6:$L$47,10,FALSE))</f>
        <v/>
      </c>
      <c r="AD36" s="144" t="str">
        <f>IF(AD35="","",VLOOKUP(AD35,'別紙１-１　シフト記号表（従来型・ユニット型共通）'!$C$6:$L$47,10,FALSE))</f>
        <v/>
      </c>
      <c r="AE36" s="144" t="str">
        <f>IF(AE35="","",VLOOKUP(AE35,'別紙１-１　シフト記号表（従来型・ユニット型共通）'!$C$6:$L$47,10,FALSE))</f>
        <v/>
      </c>
      <c r="AF36" s="144" t="str">
        <f>IF(AF35="","",VLOOKUP(AF35,'別紙１-１　シフト記号表（従来型・ユニット型共通）'!$C$6:$L$47,10,FALSE))</f>
        <v/>
      </c>
      <c r="AG36" s="145" t="str">
        <f>IF(AG35="","",VLOOKUP(AG35,'別紙１-１　シフト記号表（従来型・ユニット型共通）'!$C$6:$L$47,10,FALSE))</f>
        <v/>
      </c>
      <c r="AH36" s="143" t="str">
        <f>IF(AH35="","",VLOOKUP(AH35,'別紙１-１　シフト記号表（従来型・ユニット型共通）'!$C$6:$L$47,10,FALSE))</f>
        <v/>
      </c>
      <c r="AI36" s="144" t="str">
        <f>IF(AI35="","",VLOOKUP(AI35,'別紙１-１　シフト記号表（従来型・ユニット型共通）'!$C$6:$L$47,10,FALSE))</f>
        <v/>
      </c>
      <c r="AJ36" s="144" t="str">
        <f>IF(AJ35="","",VLOOKUP(AJ35,'別紙１-１　シフト記号表（従来型・ユニット型共通）'!$C$6:$L$47,10,FALSE))</f>
        <v/>
      </c>
      <c r="AK36" s="144" t="str">
        <f>IF(AK35="","",VLOOKUP(AK35,'別紙１-１　シフト記号表（従来型・ユニット型共通）'!$C$6:$L$47,10,FALSE))</f>
        <v/>
      </c>
      <c r="AL36" s="144" t="str">
        <f>IF(AL35="","",VLOOKUP(AL35,'別紙１-１　シフト記号表（従来型・ユニット型共通）'!$C$6:$L$47,10,FALSE))</f>
        <v/>
      </c>
      <c r="AM36" s="144" t="str">
        <f>IF(AM35="","",VLOOKUP(AM35,'別紙１-１　シフト記号表（従来型・ユニット型共通）'!$C$6:$L$47,10,FALSE))</f>
        <v/>
      </c>
      <c r="AN36" s="145" t="str">
        <f>IF(AN35="","",VLOOKUP(AN35,'別紙１-１　シフト記号表（従来型・ユニット型共通）'!$C$6:$L$47,10,FALSE))</f>
        <v/>
      </c>
      <c r="AO36" s="143" t="str">
        <f>IF(AO35="","",VLOOKUP(AO35,'別紙１-１　シフト記号表（従来型・ユニット型共通）'!$C$6:$L$47,10,FALSE))</f>
        <v/>
      </c>
      <c r="AP36" s="144" t="str">
        <f>IF(AP35="","",VLOOKUP(AP35,'別紙１-１　シフト記号表（従来型・ユニット型共通）'!$C$6:$L$47,10,FALSE))</f>
        <v/>
      </c>
      <c r="AQ36" s="144" t="str">
        <f>IF(AQ35="","",VLOOKUP(AQ35,'別紙１-１　シフト記号表（従来型・ユニット型共通）'!$C$6:$L$47,10,FALSE))</f>
        <v/>
      </c>
      <c r="AR36" s="144" t="str">
        <f>IF(AR35="","",VLOOKUP(AR35,'別紙１-１　シフト記号表（従来型・ユニット型共通）'!$C$6:$L$47,10,FALSE))</f>
        <v/>
      </c>
      <c r="AS36" s="144" t="str">
        <f>IF(AS35="","",VLOOKUP(AS35,'別紙１-１　シフト記号表（従来型・ユニット型共通）'!$C$6:$L$47,10,FALSE))</f>
        <v/>
      </c>
      <c r="AT36" s="144" t="str">
        <f>IF(AT35="","",VLOOKUP(AT35,'別紙１-１　シフト記号表（従来型・ユニット型共通）'!$C$6:$L$47,10,FALSE))</f>
        <v/>
      </c>
      <c r="AU36" s="145" t="str">
        <f>IF(AU35="","",VLOOKUP(AU35,'別紙１-１　シフト記号表（従来型・ユニット型共通）'!$C$6:$L$47,10,FALSE))</f>
        <v/>
      </c>
      <c r="AV36" s="143" t="str">
        <f>IF(AV35="","",VLOOKUP(AV35,'別紙１-１　シフト記号表（従来型・ユニット型共通）'!$C$6:$L$47,10,FALSE))</f>
        <v/>
      </c>
      <c r="AW36" s="144" t="str">
        <f>IF(AW35="","",VLOOKUP(AW35,'別紙１-１　シフト記号表（従来型・ユニット型共通）'!$C$6:$L$47,10,FALSE))</f>
        <v/>
      </c>
      <c r="AX36" s="144" t="str">
        <f>IF(AX35="","",VLOOKUP(AX35,'別紙１-１　シフト記号表（従来型・ユニット型共通）'!$C$6:$L$47,10,FALSE))</f>
        <v/>
      </c>
      <c r="AY36" s="144" t="str">
        <f>IF(AY35="","",VLOOKUP(AY35,'別紙１-１　シフト記号表（従来型・ユニット型共通）'!$C$6:$L$47,10,FALSE))</f>
        <v/>
      </c>
      <c r="AZ36" s="144" t="str">
        <f>IF(AZ35="","",VLOOKUP(AZ35,'別紙１-１　シフト記号表（従来型・ユニット型共通）'!$C$6:$L$47,10,FALSE))</f>
        <v/>
      </c>
      <c r="BA36" s="144" t="str">
        <f>IF(BA35="","",VLOOKUP(BA35,'別紙１-１　シフト記号表（従来型・ユニット型共通）'!$C$6:$L$47,10,FALSE))</f>
        <v/>
      </c>
      <c r="BB36" s="145" t="str">
        <f>IF(BB35="","",VLOOKUP(BB35,'別紙１-１　シフト記号表（従来型・ユニット型共通）'!$C$6:$L$47,10,FALSE))</f>
        <v/>
      </c>
      <c r="BC36" s="143" t="str">
        <f>IF(BC35="","",VLOOKUP(BC35,'別紙１-１　シフト記号表（従来型・ユニット型共通）'!$C$6:$L$47,10,FALSE))</f>
        <v/>
      </c>
      <c r="BD36" s="144" t="str">
        <f>IF(BD35="","",VLOOKUP(BD35,'別紙１-１　シフト記号表（従来型・ユニット型共通）'!$C$6:$L$47,10,FALSE))</f>
        <v/>
      </c>
      <c r="BE36" s="144" t="str">
        <f>IF(BE35="","",VLOOKUP(BE35,'別紙１-１　シフト記号表（従来型・ユニット型共通）'!$C$6:$L$47,10,FALSE))</f>
        <v/>
      </c>
      <c r="BF36" s="314">
        <f>IF($BI$3="４週",SUM(AA36:BB36),IF($BI$3="暦月",SUM(AA36:BE36),""))</f>
        <v>0</v>
      </c>
      <c r="BG36" s="315"/>
      <c r="BH36" s="316">
        <f>IF($BI$3="４週",BF36/4,IF($BI$3="暦月",(BF36/($BI$8/7)),""))</f>
        <v>0</v>
      </c>
      <c r="BI36" s="315"/>
      <c r="BJ36" s="311"/>
      <c r="BK36" s="312"/>
      <c r="BL36" s="312"/>
      <c r="BM36" s="312"/>
      <c r="BN36" s="313"/>
    </row>
    <row r="37" spans="2:66" ht="20.25" customHeight="1" x14ac:dyDescent="0.2">
      <c r="B37" s="317">
        <f>B35+1</f>
        <v>11</v>
      </c>
      <c r="C37" s="417"/>
      <c r="D37" s="419"/>
      <c r="E37" s="258"/>
      <c r="F37" s="420"/>
      <c r="G37" s="319"/>
      <c r="H37" s="320"/>
      <c r="I37" s="138"/>
      <c r="J37" s="139"/>
      <c r="K37" s="138"/>
      <c r="L37" s="139"/>
      <c r="M37" s="323"/>
      <c r="N37" s="324"/>
      <c r="O37" s="327"/>
      <c r="P37" s="328"/>
      <c r="Q37" s="328"/>
      <c r="R37" s="320"/>
      <c r="S37" s="331"/>
      <c r="T37" s="332"/>
      <c r="U37" s="332"/>
      <c r="V37" s="332"/>
      <c r="W37" s="333"/>
      <c r="X37" s="158" t="s">
        <v>150</v>
      </c>
      <c r="Z37" s="159"/>
      <c r="AA37" s="151"/>
      <c r="AB37" s="152"/>
      <c r="AC37" s="152"/>
      <c r="AD37" s="152"/>
      <c r="AE37" s="152"/>
      <c r="AF37" s="152"/>
      <c r="AG37" s="153"/>
      <c r="AH37" s="151"/>
      <c r="AI37" s="152"/>
      <c r="AJ37" s="152"/>
      <c r="AK37" s="152"/>
      <c r="AL37" s="152"/>
      <c r="AM37" s="152"/>
      <c r="AN37" s="153"/>
      <c r="AO37" s="151"/>
      <c r="AP37" s="152"/>
      <c r="AQ37" s="152"/>
      <c r="AR37" s="152"/>
      <c r="AS37" s="152"/>
      <c r="AT37" s="152"/>
      <c r="AU37" s="153"/>
      <c r="AV37" s="151"/>
      <c r="AW37" s="152"/>
      <c r="AX37" s="152"/>
      <c r="AY37" s="152"/>
      <c r="AZ37" s="152"/>
      <c r="BA37" s="152"/>
      <c r="BB37" s="153"/>
      <c r="BC37" s="151"/>
      <c r="BD37" s="152"/>
      <c r="BE37" s="154"/>
      <c r="BF37" s="334"/>
      <c r="BG37" s="335"/>
      <c r="BH37" s="347"/>
      <c r="BI37" s="348"/>
      <c r="BJ37" s="349"/>
      <c r="BK37" s="350"/>
      <c r="BL37" s="350"/>
      <c r="BM37" s="350"/>
      <c r="BN37" s="351"/>
    </row>
    <row r="38" spans="2:66" ht="20.25" customHeight="1" x14ac:dyDescent="0.2">
      <c r="B38" s="318"/>
      <c r="C38" s="418"/>
      <c r="D38" s="421"/>
      <c r="E38" s="258"/>
      <c r="F38" s="420"/>
      <c r="G38" s="321"/>
      <c r="H38" s="322"/>
      <c r="I38" s="138"/>
      <c r="J38" s="139">
        <f>G37</f>
        <v>0</v>
      </c>
      <c r="K38" s="138"/>
      <c r="L38" s="139">
        <f>M37</f>
        <v>0</v>
      </c>
      <c r="M38" s="325"/>
      <c r="N38" s="326"/>
      <c r="O38" s="329"/>
      <c r="P38" s="330"/>
      <c r="Q38" s="330"/>
      <c r="R38" s="322"/>
      <c r="S38" s="331"/>
      <c r="T38" s="332"/>
      <c r="U38" s="332"/>
      <c r="V38" s="332"/>
      <c r="W38" s="333"/>
      <c r="X38" s="155" t="s">
        <v>153</v>
      </c>
      <c r="Y38" s="156"/>
      <c r="Z38" s="157"/>
      <c r="AA38" s="143" t="str">
        <f>IF(AA37="","",VLOOKUP(AA37,'別紙１-１　シフト記号表（従来型・ユニット型共通）'!$C$6:$L$47,10,FALSE))</f>
        <v/>
      </c>
      <c r="AB38" s="144" t="str">
        <f>IF(AB37="","",VLOOKUP(AB37,'別紙１-１　シフト記号表（従来型・ユニット型共通）'!$C$6:$L$47,10,FALSE))</f>
        <v/>
      </c>
      <c r="AC38" s="144" t="str">
        <f>IF(AC37="","",VLOOKUP(AC37,'別紙１-１　シフト記号表（従来型・ユニット型共通）'!$C$6:$L$47,10,FALSE))</f>
        <v/>
      </c>
      <c r="AD38" s="144" t="str">
        <f>IF(AD37="","",VLOOKUP(AD37,'別紙１-１　シフト記号表（従来型・ユニット型共通）'!$C$6:$L$47,10,FALSE))</f>
        <v/>
      </c>
      <c r="AE38" s="144" t="str">
        <f>IF(AE37="","",VLOOKUP(AE37,'別紙１-１　シフト記号表（従来型・ユニット型共通）'!$C$6:$L$47,10,FALSE))</f>
        <v/>
      </c>
      <c r="AF38" s="144" t="str">
        <f>IF(AF37="","",VLOOKUP(AF37,'別紙１-１　シフト記号表（従来型・ユニット型共通）'!$C$6:$L$47,10,FALSE))</f>
        <v/>
      </c>
      <c r="AG38" s="145" t="str">
        <f>IF(AG37="","",VLOOKUP(AG37,'別紙１-１　シフト記号表（従来型・ユニット型共通）'!$C$6:$L$47,10,FALSE))</f>
        <v/>
      </c>
      <c r="AH38" s="143" t="str">
        <f>IF(AH37="","",VLOOKUP(AH37,'別紙１-１　シフト記号表（従来型・ユニット型共通）'!$C$6:$L$47,10,FALSE))</f>
        <v/>
      </c>
      <c r="AI38" s="144" t="str">
        <f>IF(AI37="","",VLOOKUP(AI37,'別紙１-１　シフト記号表（従来型・ユニット型共通）'!$C$6:$L$47,10,FALSE))</f>
        <v/>
      </c>
      <c r="AJ38" s="144" t="str">
        <f>IF(AJ37="","",VLOOKUP(AJ37,'別紙１-１　シフト記号表（従来型・ユニット型共通）'!$C$6:$L$47,10,FALSE))</f>
        <v/>
      </c>
      <c r="AK38" s="144" t="str">
        <f>IF(AK37="","",VLOOKUP(AK37,'別紙１-１　シフト記号表（従来型・ユニット型共通）'!$C$6:$L$47,10,FALSE))</f>
        <v/>
      </c>
      <c r="AL38" s="144" t="str">
        <f>IF(AL37="","",VLOOKUP(AL37,'別紙１-１　シフト記号表（従来型・ユニット型共通）'!$C$6:$L$47,10,FALSE))</f>
        <v/>
      </c>
      <c r="AM38" s="144" t="str">
        <f>IF(AM37="","",VLOOKUP(AM37,'別紙１-１　シフト記号表（従来型・ユニット型共通）'!$C$6:$L$47,10,FALSE))</f>
        <v/>
      </c>
      <c r="AN38" s="145" t="str">
        <f>IF(AN37="","",VLOOKUP(AN37,'別紙１-１　シフト記号表（従来型・ユニット型共通）'!$C$6:$L$47,10,FALSE))</f>
        <v/>
      </c>
      <c r="AO38" s="143" t="str">
        <f>IF(AO37="","",VLOOKUP(AO37,'別紙１-１　シフト記号表（従来型・ユニット型共通）'!$C$6:$L$47,10,FALSE))</f>
        <v/>
      </c>
      <c r="AP38" s="144" t="str">
        <f>IF(AP37="","",VLOOKUP(AP37,'別紙１-１　シフト記号表（従来型・ユニット型共通）'!$C$6:$L$47,10,FALSE))</f>
        <v/>
      </c>
      <c r="AQ38" s="144" t="str">
        <f>IF(AQ37="","",VLOOKUP(AQ37,'別紙１-１　シフト記号表（従来型・ユニット型共通）'!$C$6:$L$47,10,FALSE))</f>
        <v/>
      </c>
      <c r="AR38" s="144" t="str">
        <f>IF(AR37="","",VLOOKUP(AR37,'別紙１-１　シフト記号表（従来型・ユニット型共通）'!$C$6:$L$47,10,FALSE))</f>
        <v/>
      </c>
      <c r="AS38" s="144" t="str">
        <f>IF(AS37="","",VLOOKUP(AS37,'別紙１-１　シフト記号表（従来型・ユニット型共通）'!$C$6:$L$47,10,FALSE))</f>
        <v/>
      </c>
      <c r="AT38" s="144" t="str">
        <f>IF(AT37="","",VLOOKUP(AT37,'別紙１-１　シフト記号表（従来型・ユニット型共通）'!$C$6:$L$47,10,FALSE))</f>
        <v/>
      </c>
      <c r="AU38" s="145" t="str">
        <f>IF(AU37="","",VLOOKUP(AU37,'別紙１-１　シフト記号表（従来型・ユニット型共通）'!$C$6:$L$47,10,FALSE))</f>
        <v/>
      </c>
      <c r="AV38" s="143" t="str">
        <f>IF(AV37="","",VLOOKUP(AV37,'別紙１-１　シフト記号表（従来型・ユニット型共通）'!$C$6:$L$47,10,FALSE))</f>
        <v/>
      </c>
      <c r="AW38" s="144" t="str">
        <f>IF(AW37="","",VLOOKUP(AW37,'別紙１-１　シフト記号表（従来型・ユニット型共通）'!$C$6:$L$47,10,FALSE))</f>
        <v/>
      </c>
      <c r="AX38" s="144" t="str">
        <f>IF(AX37="","",VLOOKUP(AX37,'別紙１-１　シフト記号表（従来型・ユニット型共通）'!$C$6:$L$47,10,FALSE))</f>
        <v/>
      </c>
      <c r="AY38" s="144" t="str">
        <f>IF(AY37="","",VLOOKUP(AY37,'別紙１-１　シフト記号表（従来型・ユニット型共通）'!$C$6:$L$47,10,FALSE))</f>
        <v/>
      </c>
      <c r="AZ38" s="144" t="str">
        <f>IF(AZ37="","",VLOOKUP(AZ37,'別紙１-１　シフト記号表（従来型・ユニット型共通）'!$C$6:$L$47,10,FALSE))</f>
        <v/>
      </c>
      <c r="BA38" s="144" t="str">
        <f>IF(BA37="","",VLOOKUP(BA37,'別紙１-１　シフト記号表（従来型・ユニット型共通）'!$C$6:$L$47,10,FALSE))</f>
        <v/>
      </c>
      <c r="BB38" s="145" t="str">
        <f>IF(BB37="","",VLOOKUP(BB37,'別紙１-１　シフト記号表（従来型・ユニット型共通）'!$C$6:$L$47,10,FALSE))</f>
        <v/>
      </c>
      <c r="BC38" s="143" t="str">
        <f>IF(BC37="","",VLOOKUP(BC37,'別紙１-１　シフト記号表（従来型・ユニット型共通）'!$C$6:$L$47,10,FALSE))</f>
        <v/>
      </c>
      <c r="BD38" s="144" t="str">
        <f>IF(BD37="","",VLOOKUP(BD37,'別紙１-１　シフト記号表（従来型・ユニット型共通）'!$C$6:$L$47,10,FALSE))</f>
        <v/>
      </c>
      <c r="BE38" s="144" t="str">
        <f>IF(BE37="","",VLOOKUP(BE37,'別紙１-１　シフト記号表（従来型・ユニット型共通）'!$C$6:$L$47,10,FALSE))</f>
        <v/>
      </c>
      <c r="BF38" s="314">
        <f>IF($BI$3="４週",SUM(AA38:BB38),IF($BI$3="暦月",SUM(AA38:BE38),""))</f>
        <v>0</v>
      </c>
      <c r="BG38" s="315"/>
      <c r="BH38" s="316">
        <f>IF($BI$3="４週",BF38/4,IF($BI$3="暦月",(BF38/($BI$8/7)),""))</f>
        <v>0</v>
      </c>
      <c r="BI38" s="315"/>
      <c r="BJ38" s="311"/>
      <c r="BK38" s="312"/>
      <c r="BL38" s="312"/>
      <c r="BM38" s="312"/>
      <c r="BN38" s="313"/>
    </row>
    <row r="39" spans="2:66" ht="20.25" customHeight="1" x14ac:dyDescent="0.2">
      <c r="B39" s="317">
        <f>B37+1</f>
        <v>12</v>
      </c>
      <c r="C39" s="417"/>
      <c r="D39" s="419"/>
      <c r="E39" s="258"/>
      <c r="F39" s="420"/>
      <c r="G39" s="319"/>
      <c r="H39" s="320"/>
      <c r="I39" s="138"/>
      <c r="J39" s="139"/>
      <c r="K39" s="138"/>
      <c r="L39" s="139"/>
      <c r="M39" s="323"/>
      <c r="N39" s="324"/>
      <c r="O39" s="327"/>
      <c r="P39" s="328"/>
      <c r="Q39" s="328"/>
      <c r="R39" s="320"/>
      <c r="S39" s="331"/>
      <c r="T39" s="332"/>
      <c r="U39" s="332"/>
      <c r="V39" s="332"/>
      <c r="W39" s="333"/>
      <c r="X39" s="158" t="s">
        <v>150</v>
      </c>
      <c r="Z39" s="159"/>
      <c r="AA39" s="151"/>
      <c r="AB39" s="152"/>
      <c r="AC39" s="152"/>
      <c r="AD39" s="152"/>
      <c r="AE39" s="152"/>
      <c r="AF39" s="152"/>
      <c r="AG39" s="153"/>
      <c r="AH39" s="151"/>
      <c r="AI39" s="152"/>
      <c r="AJ39" s="152"/>
      <c r="AK39" s="152"/>
      <c r="AL39" s="152"/>
      <c r="AM39" s="152"/>
      <c r="AN39" s="153"/>
      <c r="AO39" s="151"/>
      <c r="AP39" s="152"/>
      <c r="AQ39" s="152"/>
      <c r="AR39" s="152"/>
      <c r="AS39" s="152"/>
      <c r="AT39" s="152"/>
      <c r="AU39" s="153"/>
      <c r="AV39" s="151"/>
      <c r="AW39" s="152"/>
      <c r="AX39" s="152"/>
      <c r="AY39" s="152"/>
      <c r="AZ39" s="152"/>
      <c r="BA39" s="152"/>
      <c r="BB39" s="153"/>
      <c r="BC39" s="151"/>
      <c r="BD39" s="152"/>
      <c r="BE39" s="154"/>
      <c r="BF39" s="334"/>
      <c r="BG39" s="335"/>
      <c r="BH39" s="347"/>
      <c r="BI39" s="348"/>
      <c r="BJ39" s="349"/>
      <c r="BK39" s="350"/>
      <c r="BL39" s="350"/>
      <c r="BM39" s="350"/>
      <c r="BN39" s="351"/>
    </row>
    <row r="40" spans="2:66" ht="20.25" customHeight="1" x14ac:dyDescent="0.2">
      <c r="B40" s="318"/>
      <c r="C40" s="418"/>
      <c r="D40" s="421"/>
      <c r="E40" s="258"/>
      <c r="F40" s="420"/>
      <c r="G40" s="321"/>
      <c r="H40" s="322"/>
      <c r="I40" s="138"/>
      <c r="J40" s="139">
        <f>G39</f>
        <v>0</v>
      </c>
      <c r="K40" s="138"/>
      <c r="L40" s="139">
        <f>M39</f>
        <v>0</v>
      </c>
      <c r="M40" s="325"/>
      <c r="N40" s="326"/>
      <c r="O40" s="329"/>
      <c r="P40" s="330"/>
      <c r="Q40" s="330"/>
      <c r="R40" s="322"/>
      <c r="S40" s="331"/>
      <c r="T40" s="332"/>
      <c r="U40" s="332"/>
      <c r="V40" s="332"/>
      <c r="W40" s="333"/>
      <c r="X40" s="155" t="s">
        <v>153</v>
      </c>
      <c r="Y40" s="156"/>
      <c r="Z40" s="157"/>
      <c r="AA40" s="143" t="str">
        <f>IF(AA39="","",VLOOKUP(AA39,'別紙１-１　シフト記号表（従来型・ユニット型共通）'!$C$6:$L$47,10,FALSE))</f>
        <v/>
      </c>
      <c r="AB40" s="144" t="str">
        <f>IF(AB39="","",VLOOKUP(AB39,'別紙１-１　シフト記号表（従来型・ユニット型共通）'!$C$6:$L$47,10,FALSE))</f>
        <v/>
      </c>
      <c r="AC40" s="144" t="str">
        <f>IF(AC39="","",VLOOKUP(AC39,'別紙１-１　シフト記号表（従来型・ユニット型共通）'!$C$6:$L$47,10,FALSE))</f>
        <v/>
      </c>
      <c r="AD40" s="144" t="str">
        <f>IF(AD39="","",VLOOKUP(AD39,'別紙１-１　シフト記号表（従来型・ユニット型共通）'!$C$6:$L$47,10,FALSE))</f>
        <v/>
      </c>
      <c r="AE40" s="144" t="str">
        <f>IF(AE39="","",VLOOKUP(AE39,'別紙１-１　シフト記号表（従来型・ユニット型共通）'!$C$6:$L$47,10,FALSE))</f>
        <v/>
      </c>
      <c r="AF40" s="144" t="str">
        <f>IF(AF39="","",VLOOKUP(AF39,'別紙１-１　シフト記号表（従来型・ユニット型共通）'!$C$6:$L$47,10,FALSE))</f>
        <v/>
      </c>
      <c r="AG40" s="145" t="str">
        <f>IF(AG39="","",VLOOKUP(AG39,'別紙１-１　シフト記号表（従来型・ユニット型共通）'!$C$6:$L$47,10,FALSE))</f>
        <v/>
      </c>
      <c r="AH40" s="143" t="str">
        <f>IF(AH39="","",VLOOKUP(AH39,'別紙１-１　シフト記号表（従来型・ユニット型共通）'!$C$6:$L$47,10,FALSE))</f>
        <v/>
      </c>
      <c r="AI40" s="144" t="str">
        <f>IF(AI39="","",VLOOKUP(AI39,'別紙１-１　シフト記号表（従来型・ユニット型共通）'!$C$6:$L$47,10,FALSE))</f>
        <v/>
      </c>
      <c r="AJ40" s="144" t="str">
        <f>IF(AJ39="","",VLOOKUP(AJ39,'別紙１-１　シフト記号表（従来型・ユニット型共通）'!$C$6:$L$47,10,FALSE))</f>
        <v/>
      </c>
      <c r="AK40" s="144" t="str">
        <f>IF(AK39="","",VLOOKUP(AK39,'別紙１-１　シフト記号表（従来型・ユニット型共通）'!$C$6:$L$47,10,FALSE))</f>
        <v/>
      </c>
      <c r="AL40" s="144" t="str">
        <f>IF(AL39="","",VLOOKUP(AL39,'別紙１-１　シフト記号表（従来型・ユニット型共通）'!$C$6:$L$47,10,FALSE))</f>
        <v/>
      </c>
      <c r="AM40" s="144" t="str">
        <f>IF(AM39="","",VLOOKUP(AM39,'別紙１-１　シフト記号表（従来型・ユニット型共通）'!$C$6:$L$47,10,FALSE))</f>
        <v/>
      </c>
      <c r="AN40" s="145" t="str">
        <f>IF(AN39="","",VLOOKUP(AN39,'別紙１-１　シフト記号表（従来型・ユニット型共通）'!$C$6:$L$47,10,FALSE))</f>
        <v/>
      </c>
      <c r="AO40" s="143" t="str">
        <f>IF(AO39="","",VLOOKUP(AO39,'別紙１-１　シフト記号表（従来型・ユニット型共通）'!$C$6:$L$47,10,FALSE))</f>
        <v/>
      </c>
      <c r="AP40" s="144" t="str">
        <f>IF(AP39="","",VLOOKUP(AP39,'別紙１-１　シフト記号表（従来型・ユニット型共通）'!$C$6:$L$47,10,FALSE))</f>
        <v/>
      </c>
      <c r="AQ40" s="144" t="str">
        <f>IF(AQ39="","",VLOOKUP(AQ39,'別紙１-１　シフト記号表（従来型・ユニット型共通）'!$C$6:$L$47,10,FALSE))</f>
        <v/>
      </c>
      <c r="AR40" s="144" t="str">
        <f>IF(AR39="","",VLOOKUP(AR39,'別紙１-１　シフト記号表（従来型・ユニット型共通）'!$C$6:$L$47,10,FALSE))</f>
        <v/>
      </c>
      <c r="AS40" s="144" t="str">
        <f>IF(AS39="","",VLOOKUP(AS39,'別紙１-１　シフト記号表（従来型・ユニット型共通）'!$C$6:$L$47,10,FALSE))</f>
        <v/>
      </c>
      <c r="AT40" s="144" t="str">
        <f>IF(AT39="","",VLOOKUP(AT39,'別紙１-１　シフト記号表（従来型・ユニット型共通）'!$C$6:$L$47,10,FALSE))</f>
        <v/>
      </c>
      <c r="AU40" s="145" t="str">
        <f>IF(AU39="","",VLOOKUP(AU39,'別紙１-１　シフト記号表（従来型・ユニット型共通）'!$C$6:$L$47,10,FALSE))</f>
        <v/>
      </c>
      <c r="AV40" s="143" t="str">
        <f>IF(AV39="","",VLOOKUP(AV39,'別紙１-１　シフト記号表（従来型・ユニット型共通）'!$C$6:$L$47,10,FALSE))</f>
        <v/>
      </c>
      <c r="AW40" s="144" t="str">
        <f>IF(AW39="","",VLOOKUP(AW39,'別紙１-１　シフト記号表（従来型・ユニット型共通）'!$C$6:$L$47,10,FALSE))</f>
        <v/>
      </c>
      <c r="AX40" s="144" t="str">
        <f>IF(AX39="","",VLOOKUP(AX39,'別紙１-１　シフト記号表（従来型・ユニット型共通）'!$C$6:$L$47,10,FALSE))</f>
        <v/>
      </c>
      <c r="AY40" s="144" t="str">
        <f>IF(AY39="","",VLOOKUP(AY39,'別紙１-１　シフト記号表（従来型・ユニット型共通）'!$C$6:$L$47,10,FALSE))</f>
        <v/>
      </c>
      <c r="AZ40" s="144" t="str">
        <f>IF(AZ39="","",VLOOKUP(AZ39,'別紙１-１　シフト記号表（従来型・ユニット型共通）'!$C$6:$L$47,10,FALSE))</f>
        <v/>
      </c>
      <c r="BA40" s="144" t="str">
        <f>IF(BA39="","",VLOOKUP(BA39,'別紙１-１　シフト記号表（従来型・ユニット型共通）'!$C$6:$L$47,10,FALSE))</f>
        <v/>
      </c>
      <c r="BB40" s="145" t="str">
        <f>IF(BB39="","",VLOOKUP(BB39,'別紙１-１　シフト記号表（従来型・ユニット型共通）'!$C$6:$L$47,10,FALSE))</f>
        <v/>
      </c>
      <c r="BC40" s="143" t="str">
        <f>IF(BC39="","",VLOOKUP(BC39,'別紙１-１　シフト記号表（従来型・ユニット型共通）'!$C$6:$L$47,10,FALSE))</f>
        <v/>
      </c>
      <c r="BD40" s="144" t="str">
        <f>IF(BD39="","",VLOOKUP(BD39,'別紙１-１　シフト記号表（従来型・ユニット型共通）'!$C$6:$L$47,10,FALSE))</f>
        <v/>
      </c>
      <c r="BE40" s="144" t="str">
        <f>IF(BE39="","",VLOOKUP(BE39,'別紙１-１　シフト記号表（従来型・ユニット型共通）'!$C$6:$L$47,10,FALSE))</f>
        <v/>
      </c>
      <c r="BF40" s="314">
        <f>IF($BI$3="４週",SUM(AA40:BB40),IF($BI$3="暦月",SUM(AA40:BE40),""))</f>
        <v>0</v>
      </c>
      <c r="BG40" s="315"/>
      <c r="BH40" s="316">
        <f>IF($BI$3="４週",BF40/4,IF($BI$3="暦月",(BF40/($BI$8/7)),""))</f>
        <v>0</v>
      </c>
      <c r="BI40" s="315"/>
      <c r="BJ40" s="311"/>
      <c r="BK40" s="312"/>
      <c r="BL40" s="312"/>
      <c r="BM40" s="312"/>
      <c r="BN40" s="313"/>
    </row>
    <row r="41" spans="2:66" ht="20.25" customHeight="1" x14ac:dyDescent="0.2">
      <c r="B41" s="317">
        <f>B39+1</f>
        <v>13</v>
      </c>
      <c r="C41" s="417"/>
      <c r="D41" s="419"/>
      <c r="E41" s="258"/>
      <c r="F41" s="420"/>
      <c r="G41" s="319"/>
      <c r="H41" s="320"/>
      <c r="I41" s="138"/>
      <c r="J41" s="139"/>
      <c r="K41" s="138"/>
      <c r="L41" s="139"/>
      <c r="M41" s="323"/>
      <c r="N41" s="324"/>
      <c r="O41" s="327"/>
      <c r="P41" s="328"/>
      <c r="Q41" s="328"/>
      <c r="R41" s="320"/>
      <c r="S41" s="331"/>
      <c r="T41" s="332"/>
      <c r="U41" s="332"/>
      <c r="V41" s="332"/>
      <c r="W41" s="333"/>
      <c r="X41" s="158" t="s">
        <v>150</v>
      </c>
      <c r="Z41" s="159"/>
      <c r="AA41" s="151"/>
      <c r="AB41" s="152"/>
      <c r="AC41" s="152"/>
      <c r="AD41" s="152"/>
      <c r="AE41" s="152"/>
      <c r="AF41" s="152"/>
      <c r="AG41" s="153"/>
      <c r="AH41" s="151"/>
      <c r="AI41" s="152"/>
      <c r="AJ41" s="152"/>
      <c r="AK41" s="152"/>
      <c r="AL41" s="152"/>
      <c r="AM41" s="152"/>
      <c r="AN41" s="153"/>
      <c r="AO41" s="151"/>
      <c r="AP41" s="152"/>
      <c r="AQ41" s="152"/>
      <c r="AR41" s="152"/>
      <c r="AS41" s="152"/>
      <c r="AT41" s="152"/>
      <c r="AU41" s="153"/>
      <c r="AV41" s="151"/>
      <c r="AW41" s="152"/>
      <c r="AX41" s="152"/>
      <c r="AY41" s="152"/>
      <c r="AZ41" s="152"/>
      <c r="BA41" s="152"/>
      <c r="BB41" s="153"/>
      <c r="BC41" s="151"/>
      <c r="BD41" s="152"/>
      <c r="BE41" s="154"/>
      <c r="BF41" s="334"/>
      <c r="BG41" s="335"/>
      <c r="BH41" s="347"/>
      <c r="BI41" s="348"/>
      <c r="BJ41" s="349"/>
      <c r="BK41" s="350"/>
      <c r="BL41" s="350"/>
      <c r="BM41" s="350"/>
      <c r="BN41" s="351"/>
    </row>
    <row r="42" spans="2:66" ht="20.25" customHeight="1" x14ac:dyDescent="0.2">
      <c r="B42" s="318"/>
      <c r="C42" s="418"/>
      <c r="D42" s="421"/>
      <c r="E42" s="258"/>
      <c r="F42" s="420"/>
      <c r="G42" s="321"/>
      <c r="H42" s="322"/>
      <c r="I42" s="138"/>
      <c r="J42" s="139">
        <f>G41</f>
        <v>0</v>
      </c>
      <c r="K42" s="138"/>
      <c r="L42" s="139">
        <f>M41</f>
        <v>0</v>
      </c>
      <c r="M42" s="325"/>
      <c r="N42" s="326"/>
      <c r="O42" s="329"/>
      <c r="P42" s="330"/>
      <c r="Q42" s="330"/>
      <c r="R42" s="322"/>
      <c r="S42" s="331"/>
      <c r="T42" s="332"/>
      <c r="U42" s="332"/>
      <c r="V42" s="332"/>
      <c r="W42" s="333"/>
      <c r="X42" s="155" t="s">
        <v>153</v>
      </c>
      <c r="Y42" s="156"/>
      <c r="Z42" s="157"/>
      <c r="AA42" s="143" t="str">
        <f>IF(AA41="","",VLOOKUP(AA41,'別紙１-１　シフト記号表（従来型・ユニット型共通）'!$C$6:$L$47,10,FALSE))</f>
        <v/>
      </c>
      <c r="AB42" s="144" t="str">
        <f>IF(AB41="","",VLOOKUP(AB41,'別紙１-１　シフト記号表（従来型・ユニット型共通）'!$C$6:$L$47,10,FALSE))</f>
        <v/>
      </c>
      <c r="AC42" s="144" t="str">
        <f>IF(AC41="","",VLOOKUP(AC41,'別紙１-１　シフト記号表（従来型・ユニット型共通）'!$C$6:$L$47,10,FALSE))</f>
        <v/>
      </c>
      <c r="AD42" s="144" t="str">
        <f>IF(AD41="","",VLOOKUP(AD41,'別紙１-１　シフト記号表（従来型・ユニット型共通）'!$C$6:$L$47,10,FALSE))</f>
        <v/>
      </c>
      <c r="AE42" s="144" t="str">
        <f>IF(AE41="","",VLOOKUP(AE41,'別紙１-１　シフト記号表（従来型・ユニット型共通）'!$C$6:$L$47,10,FALSE))</f>
        <v/>
      </c>
      <c r="AF42" s="144" t="str">
        <f>IF(AF41="","",VLOOKUP(AF41,'別紙１-１　シフト記号表（従来型・ユニット型共通）'!$C$6:$L$47,10,FALSE))</f>
        <v/>
      </c>
      <c r="AG42" s="145" t="str">
        <f>IF(AG41="","",VLOOKUP(AG41,'別紙１-１　シフト記号表（従来型・ユニット型共通）'!$C$6:$L$47,10,FALSE))</f>
        <v/>
      </c>
      <c r="AH42" s="143" t="str">
        <f>IF(AH41="","",VLOOKUP(AH41,'別紙１-１　シフト記号表（従来型・ユニット型共通）'!$C$6:$L$47,10,FALSE))</f>
        <v/>
      </c>
      <c r="AI42" s="144" t="str">
        <f>IF(AI41="","",VLOOKUP(AI41,'別紙１-１　シフト記号表（従来型・ユニット型共通）'!$C$6:$L$47,10,FALSE))</f>
        <v/>
      </c>
      <c r="AJ42" s="144" t="str">
        <f>IF(AJ41="","",VLOOKUP(AJ41,'別紙１-１　シフト記号表（従来型・ユニット型共通）'!$C$6:$L$47,10,FALSE))</f>
        <v/>
      </c>
      <c r="AK42" s="144" t="str">
        <f>IF(AK41="","",VLOOKUP(AK41,'別紙１-１　シフト記号表（従来型・ユニット型共通）'!$C$6:$L$47,10,FALSE))</f>
        <v/>
      </c>
      <c r="AL42" s="144" t="str">
        <f>IF(AL41="","",VLOOKUP(AL41,'別紙１-１　シフト記号表（従来型・ユニット型共通）'!$C$6:$L$47,10,FALSE))</f>
        <v/>
      </c>
      <c r="AM42" s="144" t="str">
        <f>IF(AM41="","",VLOOKUP(AM41,'別紙１-１　シフト記号表（従来型・ユニット型共通）'!$C$6:$L$47,10,FALSE))</f>
        <v/>
      </c>
      <c r="AN42" s="145" t="str">
        <f>IF(AN41="","",VLOOKUP(AN41,'別紙１-１　シフト記号表（従来型・ユニット型共通）'!$C$6:$L$47,10,FALSE))</f>
        <v/>
      </c>
      <c r="AO42" s="143" t="str">
        <f>IF(AO41="","",VLOOKUP(AO41,'別紙１-１　シフト記号表（従来型・ユニット型共通）'!$C$6:$L$47,10,FALSE))</f>
        <v/>
      </c>
      <c r="AP42" s="144" t="str">
        <f>IF(AP41="","",VLOOKUP(AP41,'別紙１-１　シフト記号表（従来型・ユニット型共通）'!$C$6:$L$47,10,FALSE))</f>
        <v/>
      </c>
      <c r="AQ42" s="144" t="str">
        <f>IF(AQ41="","",VLOOKUP(AQ41,'別紙１-１　シフト記号表（従来型・ユニット型共通）'!$C$6:$L$47,10,FALSE))</f>
        <v/>
      </c>
      <c r="AR42" s="144" t="str">
        <f>IF(AR41="","",VLOOKUP(AR41,'別紙１-１　シフト記号表（従来型・ユニット型共通）'!$C$6:$L$47,10,FALSE))</f>
        <v/>
      </c>
      <c r="AS42" s="144" t="str">
        <f>IF(AS41="","",VLOOKUP(AS41,'別紙１-１　シフト記号表（従来型・ユニット型共通）'!$C$6:$L$47,10,FALSE))</f>
        <v/>
      </c>
      <c r="AT42" s="144" t="str">
        <f>IF(AT41="","",VLOOKUP(AT41,'別紙１-１　シフト記号表（従来型・ユニット型共通）'!$C$6:$L$47,10,FALSE))</f>
        <v/>
      </c>
      <c r="AU42" s="145" t="str">
        <f>IF(AU41="","",VLOOKUP(AU41,'別紙１-１　シフト記号表（従来型・ユニット型共通）'!$C$6:$L$47,10,FALSE))</f>
        <v/>
      </c>
      <c r="AV42" s="143" t="str">
        <f>IF(AV41="","",VLOOKUP(AV41,'別紙１-１　シフト記号表（従来型・ユニット型共通）'!$C$6:$L$47,10,FALSE))</f>
        <v/>
      </c>
      <c r="AW42" s="144" t="str">
        <f>IF(AW41="","",VLOOKUP(AW41,'別紙１-１　シフト記号表（従来型・ユニット型共通）'!$C$6:$L$47,10,FALSE))</f>
        <v/>
      </c>
      <c r="AX42" s="144" t="str">
        <f>IF(AX41="","",VLOOKUP(AX41,'別紙１-１　シフト記号表（従来型・ユニット型共通）'!$C$6:$L$47,10,FALSE))</f>
        <v/>
      </c>
      <c r="AY42" s="144" t="str">
        <f>IF(AY41="","",VLOOKUP(AY41,'別紙１-１　シフト記号表（従来型・ユニット型共通）'!$C$6:$L$47,10,FALSE))</f>
        <v/>
      </c>
      <c r="AZ42" s="144" t="str">
        <f>IF(AZ41="","",VLOOKUP(AZ41,'別紙１-１　シフト記号表（従来型・ユニット型共通）'!$C$6:$L$47,10,FALSE))</f>
        <v/>
      </c>
      <c r="BA42" s="144" t="str">
        <f>IF(BA41="","",VLOOKUP(BA41,'別紙１-１　シフト記号表（従来型・ユニット型共通）'!$C$6:$L$47,10,FALSE))</f>
        <v/>
      </c>
      <c r="BB42" s="145" t="str">
        <f>IF(BB41="","",VLOOKUP(BB41,'別紙１-１　シフト記号表（従来型・ユニット型共通）'!$C$6:$L$47,10,FALSE))</f>
        <v/>
      </c>
      <c r="BC42" s="143" t="str">
        <f>IF(BC41="","",VLOOKUP(BC41,'別紙１-１　シフト記号表（従来型・ユニット型共通）'!$C$6:$L$47,10,FALSE))</f>
        <v/>
      </c>
      <c r="BD42" s="144" t="str">
        <f>IF(BD41="","",VLOOKUP(BD41,'別紙１-１　シフト記号表（従来型・ユニット型共通）'!$C$6:$L$47,10,FALSE))</f>
        <v/>
      </c>
      <c r="BE42" s="144" t="str">
        <f>IF(BE41="","",VLOOKUP(BE41,'別紙１-１　シフト記号表（従来型・ユニット型共通）'!$C$6:$L$47,10,FALSE))</f>
        <v/>
      </c>
      <c r="BF42" s="314">
        <f>IF($BI$3="４週",SUM(AA42:BB42),IF($BI$3="暦月",SUM(AA42:BE42),""))</f>
        <v>0</v>
      </c>
      <c r="BG42" s="315"/>
      <c r="BH42" s="316">
        <f>IF($BI$3="４週",BF42/4,IF($BI$3="暦月",(BF42/($BI$8/7)),""))</f>
        <v>0</v>
      </c>
      <c r="BI42" s="315"/>
      <c r="BJ42" s="311"/>
      <c r="BK42" s="312"/>
      <c r="BL42" s="312"/>
      <c r="BM42" s="312"/>
      <c r="BN42" s="313"/>
    </row>
    <row r="43" spans="2:66" ht="20.25" customHeight="1" x14ac:dyDescent="0.2">
      <c r="B43" s="317">
        <f>B41+1</f>
        <v>14</v>
      </c>
      <c r="C43" s="417"/>
      <c r="D43" s="419"/>
      <c r="E43" s="258"/>
      <c r="F43" s="420"/>
      <c r="G43" s="319"/>
      <c r="H43" s="320"/>
      <c r="I43" s="138"/>
      <c r="J43" s="139"/>
      <c r="K43" s="138"/>
      <c r="L43" s="139"/>
      <c r="M43" s="323"/>
      <c r="N43" s="324"/>
      <c r="O43" s="327"/>
      <c r="P43" s="328"/>
      <c r="Q43" s="328"/>
      <c r="R43" s="320"/>
      <c r="S43" s="331"/>
      <c r="T43" s="332"/>
      <c r="U43" s="332"/>
      <c r="V43" s="332"/>
      <c r="W43" s="333"/>
      <c r="X43" s="158" t="s">
        <v>150</v>
      </c>
      <c r="Z43" s="159"/>
      <c r="AA43" s="151"/>
      <c r="AB43" s="152"/>
      <c r="AC43" s="152"/>
      <c r="AD43" s="152"/>
      <c r="AE43" s="152"/>
      <c r="AF43" s="152"/>
      <c r="AG43" s="153"/>
      <c r="AH43" s="151"/>
      <c r="AI43" s="152"/>
      <c r="AJ43" s="152"/>
      <c r="AK43" s="152"/>
      <c r="AL43" s="152"/>
      <c r="AM43" s="152"/>
      <c r="AN43" s="153"/>
      <c r="AO43" s="151"/>
      <c r="AP43" s="152"/>
      <c r="AQ43" s="152"/>
      <c r="AR43" s="152"/>
      <c r="AS43" s="152"/>
      <c r="AT43" s="152"/>
      <c r="AU43" s="153"/>
      <c r="AV43" s="151"/>
      <c r="AW43" s="152"/>
      <c r="AX43" s="152"/>
      <c r="AY43" s="152"/>
      <c r="AZ43" s="152"/>
      <c r="BA43" s="152"/>
      <c r="BB43" s="153"/>
      <c r="BC43" s="151"/>
      <c r="BD43" s="152"/>
      <c r="BE43" s="154"/>
      <c r="BF43" s="334"/>
      <c r="BG43" s="335"/>
      <c r="BH43" s="347"/>
      <c r="BI43" s="348"/>
      <c r="BJ43" s="349"/>
      <c r="BK43" s="350"/>
      <c r="BL43" s="350"/>
      <c r="BM43" s="350"/>
      <c r="BN43" s="351"/>
    </row>
    <row r="44" spans="2:66" ht="20.25" customHeight="1" x14ac:dyDescent="0.2">
      <c r="B44" s="318"/>
      <c r="C44" s="418"/>
      <c r="D44" s="421"/>
      <c r="E44" s="258"/>
      <c r="F44" s="420"/>
      <c r="G44" s="321"/>
      <c r="H44" s="322"/>
      <c r="I44" s="138"/>
      <c r="J44" s="139">
        <f>G43</f>
        <v>0</v>
      </c>
      <c r="K44" s="138"/>
      <c r="L44" s="139">
        <f>M43</f>
        <v>0</v>
      </c>
      <c r="M44" s="325"/>
      <c r="N44" s="326"/>
      <c r="O44" s="329"/>
      <c r="P44" s="330"/>
      <c r="Q44" s="330"/>
      <c r="R44" s="322"/>
      <c r="S44" s="331"/>
      <c r="T44" s="332"/>
      <c r="U44" s="332"/>
      <c r="V44" s="332"/>
      <c r="W44" s="333"/>
      <c r="X44" s="155" t="s">
        <v>153</v>
      </c>
      <c r="Y44" s="156"/>
      <c r="Z44" s="157"/>
      <c r="AA44" s="143" t="str">
        <f>IF(AA43="","",VLOOKUP(AA43,'別紙１-１　シフト記号表（従来型・ユニット型共通）'!$C$6:$L$47,10,FALSE))</f>
        <v/>
      </c>
      <c r="AB44" s="144" t="str">
        <f>IF(AB43="","",VLOOKUP(AB43,'別紙１-１　シフト記号表（従来型・ユニット型共通）'!$C$6:$L$47,10,FALSE))</f>
        <v/>
      </c>
      <c r="AC44" s="144" t="str">
        <f>IF(AC43="","",VLOOKUP(AC43,'別紙１-１　シフト記号表（従来型・ユニット型共通）'!$C$6:$L$47,10,FALSE))</f>
        <v/>
      </c>
      <c r="AD44" s="144" t="str">
        <f>IF(AD43="","",VLOOKUP(AD43,'別紙１-１　シフト記号表（従来型・ユニット型共通）'!$C$6:$L$47,10,FALSE))</f>
        <v/>
      </c>
      <c r="AE44" s="144" t="str">
        <f>IF(AE43="","",VLOOKUP(AE43,'別紙１-１　シフト記号表（従来型・ユニット型共通）'!$C$6:$L$47,10,FALSE))</f>
        <v/>
      </c>
      <c r="AF44" s="144" t="str">
        <f>IF(AF43="","",VLOOKUP(AF43,'別紙１-１　シフト記号表（従来型・ユニット型共通）'!$C$6:$L$47,10,FALSE))</f>
        <v/>
      </c>
      <c r="AG44" s="145" t="str">
        <f>IF(AG43="","",VLOOKUP(AG43,'別紙１-１　シフト記号表（従来型・ユニット型共通）'!$C$6:$L$47,10,FALSE))</f>
        <v/>
      </c>
      <c r="AH44" s="143" t="str">
        <f>IF(AH43="","",VLOOKUP(AH43,'別紙１-１　シフト記号表（従来型・ユニット型共通）'!$C$6:$L$47,10,FALSE))</f>
        <v/>
      </c>
      <c r="AI44" s="144" t="str">
        <f>IF(AI43="","",VLOOKUP(AI43,'別紙１-１　シフト記号表（従来型・ユニット型共通）'!$C$6:$L$47,10,FALSE))</f>
        <v/>
      </c>
      <c r="AJ44" s="144" t="str">
        <f>IF(AJ43="","",VLOOKUP(AJ43,'別紙１-１　シフト記号表（従来型・ユニット型共通）'!$C$6:$L$47,10,FALSE))</f>
        <v/>
      </c>
      <c r="AK44" s="144" t="str">
        <f>IF(AK43="","",VLOOKUP(AK43,'別紙１-１　シフト記号表（従来型・ユニット型共通）'!$C$6:$L$47,10,FALSE))</f>
        <v/>
      </c>
      <c r="AL44" s="144" t="str">
        <f>IF(AL43="","",VLOOKUP(AL43,'別紙１-１　シフト記号表（従来型・ユニット型共通）'!$C$6:$L$47,10,FALSE))</f>
        <v/>
      </c>
      <c r="AM44" s="144" t="str">
        <f>IF(AM43="","",VLOOKUP(AM43,'別紙１-１　シフト記号表（従来型・ユニット型共通）'!$C$6:$L$47,10,FALSE))</f>
        <v/>
      </c>
      <c r="AN44" s="145" t="str">
        <f>IF(AN43="","",VLOOKUP(AN43,'別紙１-１　シフト記号表（従来型・ユニット型共通）'!$C$6:$L$47,10,FALSE))</f>
        <v/>
      </c>
      <c r="AO44" s="143" t="str">
        <f>IF(AO43="","",VLOOKUP(AO43,'別紙１-１　シフト記号表（従来型・ユニット型共通）'!$C$6:$L$47,10,FALSE))</f>
        <v/>
      </c>
      <c r="AP44" s="144" t="str">
        <f>IF(AP43="","",VLOOKUP(AP43,'別紙１-１　シフト記号表（従来型・ユニット型共通）'!$C$6:$L$47,10,FALSE))</f>
        <v/>
      </c>
      <c r="AQ44" s="144" t="str">
        <f>IF(AQ43="","",VLOOKUP(AQ43,'別紙１-１　シフト記号表（従来型・ユニット型共通）'!$C$6:$L$47,10,FALSE))</f>
        <v/>
      </c>
      <c r="AR44" s="144" t="str">
        <f>IF(AR43="","",VLOOKUP(AR43,'別紙１-１　シフト記号表（従来型・ユニット型共通）'!$C$6:$L$47,10,FALSE))</f>
        <v/>
      </c>
      <c r="AS44" s="144" t="str">
        <f>IF(AS43="","",VLOOKUP(AS43,'別紙１-１　シフト記号表（従来型・ユニット型共通）'!$C$6:$L$47,10,FALSE))</f>
        <v/>
      </c>
      <c r="AT44" s="144" t="str">
        <f>IF(AT43="","",VLOOKUP(AT43,'別紙１-１　シフト記号表（従来型・ユニット型共通）'!$C$6:$L$47,10,FALSE))</f>
        <v/>
      </c>
      <c r="AU44" s="145" t="str">
        <f>IF(AU43="","",VLOOKUP(AU43,'別紙１-１　シフト記号表（従来型・ユニット型共通）'!$C$6:$L$47,10,FALSE))</f>
        <v/>
      </c>
      <c r="AV44" s="143" t="str">
        <f>IF(AV43="","",VLOOKUP(AV43,'別紙１-１　シフト記号表（従来型・ユニット型共通）'!$C$6:$L$47,10,FALSE))</f>
        <v/>
      </c>
      <c r="AW44" s="144" t="str">
        <f>IF(AW43="","",VLOOKUP(AW43,'別紙１-１　シフト記号表（従来型・ユニット型共通）'!$C$6:$L$47,10,FALSE))</f>
        <v/>
      </c>
      <c r="AX44" s="144" t="str">
        <f>IF(AX43="","",VLOOKUP(AX43,'別紙１-１　シフト記号表（従来型・ユニット型共通）'!$C$6:$L$47,10,FALSE))</f>
        <v/>
      </c>
      <c r="AY44" s="144" t="str">
        <f>IF(AY43="","",VLOOKUP(AY43,'別紙１-１　シフト記号表（従来型・ユニット型共通）'!$C$6:$L$47,10,FALSE))</f>
        <v/>
      </c>
      <c r="AZ44" s="144" t="str">
        <f>IF(AZ43="","",VLOOKUP(AZ43,'別紙１-１　シフト記号表（従来型・ユニット型共通）'!$C$6:$L$47,10,FALSE))</f>
        <v/>
      </c>
      <c r="BA44" s="144" t="str">
        <f>IF(BA43="","",VLOOKUP(BA43,'別紙１-１　シフト記号表（従来型・ユニット型共通）'!$C$6:$L$47,10,FALSE))</f>
        <v/>
      </c>
      <c r="BB44" s="145" t="str">
        <f>IF(BB43="","",VLOOKUP(BB43,'別紙１-１　シフト記号表（従来型・ユニット型共通）'!$C$6:$L$47,10,FALSE))</f>
        <v/>
      </c>
      <c r="BC44" s="143" t="str">
        <f>IF(BC43="","",VLOOKUP(BC43,'別紙１-１　シフト記号表（従来型・ユニット型共通）'!$C$6:$L$47,10,FALSE))</f>
        <v/>
      </c>
      <c r="BD44" s="144" t="str">
        <f>IF(BD43="","",VLOOKUP(BD43,'別紙１-１　シフト記号表（従来型・ユニット型共通）'!$C$6:$L$47,10,FALSE))</f>
        <v/>
      </c>
      <c r="BE44" s="144" t="str">
        <f>IF(BE43="","",VLOOKUP(BE43,'別紙１-１　シフト記号表（従来型・ユニット型共通）'!$C$6:$L$47,10,FALSE))</f>
        <v/>
      </c>
      <c r="BF44" s="314">
        <f>IF($BI$3="４週",SUM(AA44:BB44),IF($BI$3="暦月",SUM(AA44:BE44),""))</f>
        <v>0</v>
      </c>
      <c r="BG44" s="315"/>
      <c r="BH44" s="316">
        <f>IF($BI$3="４週",BF44/4,IF($BI$3="暦月",(BF44/($BI$8/7)),""))</f>
        <v>0</v>
      </c>
      <c r="BI44" s="315"/>
      <c r="BJ44" s="311"/>
      <c r="BK44" s="312"/>
      <c r="BL44" s="312"/>
      <c r="BM44" s="312"/>
      <c r="BN44" s="313"/>
    </row>
    <row r="45" spans="2:66" ht="20.25" customHeight="1" x14ac:dyDescent="0.2">
      <c r="B45" s="317">
        <f>B43+1</f>
        <v>15</v>
      </c>
      <c r="C45" s="417"/>
      <c r="D45" s="419"/>
      <c r="E45" s="258"/>
      <c r="F45" s="420"/>
      <c r="G45" s="319"/>
      <c r="H45" s="320"/>
      <c r="I45" s="138"/>
      <c r="J45" s="139"/>
      <c r="K45" s="138"/>
      <c r="L45" s="139"/>
      <c r="M45" s="323"/>
      <c r="N45" s="324"/>
      <c r="O45" s="327"/>
      <c r="P45" s="328"/>
      <c r="Q45" s="328"/>
      <c r="R45" s="320"/>
      <c r="S45" s="331"/>
      <c r="T45" s="332"/>
      <c r="U45" s="332"/>
      <c r="V45" s="332"/>
      <c r="W45" s="333"/>
      <c r="X45" s="158" t="s">
        <v>150</v>
      </c>
      <c r="Z45" s="159"/>
      <c r="AA45" s="151"/>
      <c r="AB45" s="152"/>
      <c r="AC45" s="152"/>
      <c r="AD45" s="152"/>
      <c r="AE45" s="152"/>
      <c r="AF45" s="152"/>
      <c r="AG45" s="153"/>
      <c r="AH45" s="151"/>
      <c r="AI45" s="152"/>
      <c r="AJ45" s="152"/>
      <c r="AK45" s="152"/>
      <c r="AL45" s="152"/>
      <c r="AM45" s="152"/>
      <c r="AN45" s="153"/>
      <c r="AO45" s="151"/>
      <c r="AP45" s="152"/>
      <c r="AQ45" s="152"/>
      <c r="AR45" s="152"/>
      <c r="AS45" s="152"/>
      <c r="AT45" s="152"/>
      <c r="AU45" s="153"/>
      <c r="AV45" s="151"/>
      <c r="AW45" s="152"/>
      <c r="AX45" s="152"/>
      <c r="AY45" s="152"/>
      <c r="AZ45" s="152"/>
      <c r="BA45" s="152"/>
      <c r="BB45" s="153"/>
      <c r="BC45" s="151"/>
      <c r="BD45" s="152"/>
      <c r="BE45" s="154"/>
      <c r="BF45" s="334"/>
      <c r="BG45" s="335"/>
      <c r="BH45" s="347"/>
      <c r="BI45" s="348"/>
      <c r="BJ45" s="349"/>
      <c r="BK45" s="350"/>
      <c r="BL45" s="350"/>
      <c r="BM45" s="350"/>
      <c r="BN45" s="351"/>
    </row>
    <row r="46" spans="2:66" ht="20.25" customHeight="1" x14ac:dyDescent="0.2">
      <c r="B46" s="318"/>
      <c r="C46" s="418"/>
      <c r="D46" s="421"/>
      <c r="E46" s="258"/>
      <c r="F46" s="420"/>
      <c r="G46" s="321"/>
      <c r="H46" s="322"/>
      <c r="I46" s="138"/>
      <c r="J46" s="139">
        <f>G45</f>
        <v>0</v>
      </c>
      <c r="K46" s="138"/>
      <c r="L46" s="139">
        <f>M45</f>
        <v>0</v>
      </c>
      <c r="M46" s="325"/>
      <c r="N46" s="326"/>
      <c r="O46" s="329"/>
      <c r="P46" s="330"/>
      <c r="Q46" s="330"/>
      <c r="R46" s="322"/>
      <c r="S46" s="331"/>
      <c r="T46" s="332"/>
      <c r="U46" s="332"/>
      <c r="V46" s="332"/>
      <c r="W46" s="333"/>
      <c r="X46" s="155" t="s">
        <v>153</v>
      </c>
      <c r="Y46" s="156"/>
      <c r="Z46" s="157"/>
      <c r="AA46" s="143" t="str">
        <f>IF(AA45="","",VLOOKUP(AA45,'別紙１-１　シフト記号表（従来型・ユニット型共通）'!$C$6:$L$47,10,FALSE))</f>
        <v/>
      </c>
      <c r="AB46" s="144" t="str">
        <f>IF(AB45="","",VLOOKUP(AB45,'別紙１-１　シフト記号表（従来型・ユニット型共通）'!$C$6:$L$47,10,FALSE))</f>
        <v/>
      </c>
      <c r="AC46" s="144" t="str">
        <f>IF(AC45="","",VLOOKUP(AC45,'別紙１-１　シフト記号表（従来型・ユニット型共通）'!$C$6:$L$47,10,FALSE))</f>
        <v/>
      </c>
      <c r="AD46" s="144" t="str">
        <f>IF(AD45="","",VLOOKUP(AD45,'別紙１-１　シフト記号表（従来型・ユニット型共通）'!$C$6:$L$47,10,FALSE))</f>
        <v/>
      </c>
      <c r="AE46" s="144" t="str">
        <f>IF(AE45="","",VLOOKUP(AE45,'別紙１-１　シフト記号表（従来型・ユニット型共通）'!$C$6:$L$47,10,FALSE))</f>
        <v/>
      </c>
      <c r="AF46" s="144" t="str">
        <f>IF(AF45="","",VLOOKUP(AF45,'別紙１-１　シフト記号表（従来型・ユニット型共通）'!$C$6:$L$47,10,FALSE))</f>
        <v/>
      </c>
      <c r="AG46" s="145" t="str">
        <f>IF(AG45="","",VLOOKUP(AG45,'別紙１-１　シフト記号表（従来型・ユニット型共通）'!$C$6:$L$47,10,FALSE))</f>
        <v/>
      </c>
      <c r="AH46" s="143" t="str">
        <f>IF(AH45="","",VLOOKUP(AH45,'別紙１-１　シフト記号表（従来型・ユニット型共通）'!$C$6:$L$47,10,FALSE))</f>
        <v/>
      </c>
      <c r="AI46" s="144" t="str">
        <f>IF(AI45="","",VLOOKUP(AI45,'別紙１-１　シフト記号表（従来型・ユニット型共通）'!$C$6:$L$47,10,FALSE))</f>
        <v/>
      </c>
      <c r="AJ46" s="144" t="str">
        <f>IF(AJ45="","",VLOOKUP(AJ45,'別紙１-１　シフト記号表（従来型・ユニット型共通）'!$C$6:$L$47,10,FALSE))</f>
        <v/>
      </c>
      <c r="AK46" s="144" t="str">
        <f>IF(AK45="","",VLOOKUP(AK45,'別紙１-１　シフト記号表（従来型・ユニット型共通）'!$C$6:$L$47,10,FALSE))</f>
        <v/>
      </c>
      <c r="AL46" s="144" t="str">
        <f>IF(AL45="","",VLOOKUP(AL45,'別紙１-１　シフト記号表（従来型・ユニット型共通）'!$C$6:$L$47,10,FALSE))</f>
        <v/>
      </c>
      <c r="AM46" s="144" t="str">
        <f>IF(AM45="","",VLOOKUP(AM45,'別紙１-１　シフト記号表（従来型・ユニット型共通）'!$C$6:$L$47,10,FALSE))</f>
        <v/>
      </c>
      <c r="AN46" s="145" t="str">
        <f>IF(AN45="","",VLOOKUP(AN45,'別紙１-１　シフト記号表（従来型・ユニット型共通）'!$C$6:$L$47,10,FALSE))</f>
        <v/>
      </c>
      <c r="AO46" s="143" t="str">
        <f>IF(AO45="","",VLOOKUP(AO45,'別紙１-１　シフト記号表（従来型・ユニット型共通）'!$C$6:$L$47,10,FALSE))</f>
        <v/>
      </c>
      <c r="AP46" s="144" t="str">
        <f>IF(AP45="","",VLOOKUP(AP45,'別紙１-１　シフト記号表（従来型・ユニット型共通）'!$C$6:$L$47,10,FALSE))</f>
        <v/>
      </c>
      <c r="AQ46" s="144" t="str">
        <f>IF(AQ45="","",VLOOKUP(AQ45,'別紙１-１　シフト記号表（従来型・ユニット型共通）'!$C$6:$L$47,10,FALSE))</f>
        <v/>
      </c>
      <c r="AR46" s="144" t="str">
        <f>IF(AR45="","",VLOOKUP(AR45,'別紙１-１　シフト記号表（従来型・ユニット型共通）'!$C$6:$L$47,10,FALSE))</f>
        <v/>
      </c>
      <c r="AS46" s="144" t="str">
        <f>IF(AS45="","",VLOOKUP(AS45,'別紙１-１　シフト記号表（従来型・ユニット型共通）'!$C$6:$L$47,10,FALSE))</f>
        <v/>
      </c>
      <c r="AT46" s="144" t="str">
        <f>IF(AT45="","",VLOOKUP(AT45,'別紙１-１　シフト記号表（従来型・ユニット型共通）'!$C$6:$L$47,10,FALSE))</f>
        <v/>
      </c>
      <c r="AU46" s="145" t="str">
        <f>IF(AU45="","",VLOOKUP(AU45,'別紙１-１　シフト記号表（従来型・ユニット型共通）'!$C$6:$L$47,10,FALSE))</f>
        <v/>
      </c>
      <c r="AV46" s="143" t="str">
        <f>IF(AV45="","",VLOOKUP(AV45,'別紙１-１　シフト記号表（従来型・ユニット型共通）'!$C$6:$L$47,10,FALSE))</f>
        <v/>
      </c>
      <c r="AW46" s="144" t="str">
        <f>IF(AW45="","",VLOOKUP(AW45,'別紙１-１　シフト記号表（従来型・ユニット型共通）'!$C$6:$L$47,10,FALSE))</f>
        <v/>
      </c>
      <c r="AX46" s="144" t="str">
        <f>IF(AX45="","",VLOOKUP(AX45,'別紙１-１　シフト記号表（従来型・ユニット型共通）'!$C$6:$L$47,10,FALSE))</f>
        <v/>
      </c>
      <c r="AY46" s="144" t="str">
        <f>IF(AY45="","",VLOOKUP(AY45,'別紙１-１　シフト記号表（従来型・ユニット型共通）'!$C$6:$L$47,10,FALSE))</f>
        <v/>
      </c>
      <c r="AZ46" s="144" t="str">
        <f>IF(AZ45="","",VLOOKUP(AZ45,'別紙１-１　シフト記号表（従来型・ユニット型共通）'!$C$6:$L$47,10,FALSE))</f>
        <v/>
      </c>
      <c r="BA46" s="144" t="str">
        <f>IF(BA45="","",VLOOKUP(BA45,'別紙１-１　シフト記号表（従来型・ユニット型共通）'!$C$6:$L$47,10,FALSE))</f>
        <v/>
      </c>
      <c r="BB46" s="145" t="str">
        <f>IF(BB45="","",VLOOKUP(BB45,'別紙１-１　シフト記号表（従来型・ユニット型共通）'!$C$6:$L$47,10,FALSE))</f>
        <v/>
      </c>
      <c r="BC46" s="143" t="str">
        <f>IF(BC45="","",VLOOKUP(BC45,'別紙１-１　シフト記号表（従来型・ユニット型共通）'!$C$6:$L$47,10,FALSE))</f>
        <v/>
      </c>
      <c r="BD46" s="144" t="str">
        <f>IF(BD45="","",VLOOKUP(BD45,'別紙１-１　シフト記号表（従来型・ユニット型共通）'!$C$6:$L$47,10,FALSE))</f>
        <v/>
      </c>
      <c r="BE46" s="144" t="str">
        <f>IF(BE45="","",VLOOKUP(BE45,'別紙１-１　シフト記号表（従来型・ユニット型共通）'!$C$6:$L$47,10,FALSE))</f>
        <v/>
      </c>
      <c r="BF46" s="314">
        <f>IF($BI$3="４週",SUM(AA46:BB46),IF($BI$3="暦月",SUM(AA46:BE46),""))</f>
        <v>0</v>
      </c>
      <c r="BG46" s="315"/>
      <c r="BH46" s="316">
        <f>IF($BI$3="４週",BF46/4,IF($BI$3="暦月",(BF46/($BI$8/7)),""))</f>
        <v>0</v>
      </c>
      <c r="BI46" s="315"/>
      <c r="BJ46" s="311"/>
      <c r="BK46" s="312"/>
      <c r="BL46" s="312"/>
      <c r="BM46" s="312"/>
      <c r="BN46" s="313"/>
    </row>
    <row r="47" spans="2:66" ht="20.25" customHeight="1" x14ac:dyDescent="0.2">
      <c r="B47" s="317">
        <f>B45+1</f>
        <v>16</v>
      </c>
      <c r="C47" s="417"/>
      <c r="D47" s="419"/>
      <c r="E47" s="258"/>
      <c r="F47" s="420"/>
      <c r="G47" s="319"/>
      <c r="H47" s="320"/>
      <c r="I47" s="138"/>
      <c r="J47" s="139"/>
      <c r="K47" s="138"/>
      <c r="L47" s="139"/>
      <c r="M47" s="323"/>
      <c r="N47" s="324"/>
      <c r="O47" s="327"/>
      <c r="P47" s="328"/>
      <c r="Q47" s="328"/>
      <c r="R47" s="320"/>
      <c r="S47" s="331"/>
      <c r="T47" s="332"/>
      <c r="U47" s="332"/>
      <c r="V47" s="332"/>
      <c r="W47" s="333"/>
      <c r="X47" s="158" t="s">
        <v>150</v>
      </c>
      <c r="Z47" s="159"/>
      <c r="AA47" s="151"/>
      <c r="AB47" s="152"/>
      <c r="AC47" s="152"/>
      <c r="AD47" s="152"/>
      <c r="AE47" s="152"/>
      <c r="AF47" s="152"/>
      <c r="AG47" s="153"/>
      <c r="AH47" s="151"/>
      <c r="AI47" s="152"/>
      <c r="AJ47" s="152"/>
      <c r="AK47" s="152"/>
      <c r="AL47" s="152"/>
      <c r="AM47" s="152"/>
      <c r="AN47" s="153"/>
      <c r="AO47" s="151"/>
      <c r="AP47" s="152"/>
      <c r="AQ47" s="152"/>
      <c r="AR47" s="152"/>
      <c r="AS47" s="152"/>
      <c r="AT47" s="152"/>
      <c r="AU47" s="153"/>
      <c r="AV47" s="151"/>
      <c r="AW47" s="152"/>
      <c r="AX47" s="152"/>
      <c r="AY47" s="152"/>
      <c r="AZ47" s="152"/>
      <c r="BA47" s="152"/>
      <c r="BB47" s="153"/>
      <c r="BC47" s="151"/>
      <c r="BD47" s="152"/>
      <c r="BE47" s="154"/>
      <c r="BF47" s="334"/>
      <c r="BG47" s="335"/>
      <c r="BH47" s="347"/>
      <c r="BI47" s="348"/>
      <c r="BJ47" s="349"/>
      <c r="BK47" s="350"/>
      <c r="BL47" s="350"/>
      <c r="BM47" s="350"/>
      <c r="BN47" s="351"/>
    </row>
    <row r="48" spans="2:66" ht="20.25" customHeight="1" x14ac:dyDescent="0.2">
      <c r="B48" s="318"/>
      <c r="C48" s="418"/>
      <c r="D48" s="421"/>
      <c r="E48" s="258"/>
      <c r="F48" s="420"/>
      <c r="G48" s="321"/>
      <c r="H48" s="322"/>
      <c r="I48" s="138"/>
      <c r="J48" s="139">
        <f>G47</f>
        <v>0</v>
      </c>
      <c r="K48" s="138"/>
      <c r="L48" s="139">
        <f>M47</f>
        <v>0</v>
      </c>
      <c r="M48" s="325"/>
      <c r="N48" s="326"/>
      <c r="O48" s="329"/>
      <c r="P48" s="330"/>
      <c r="Q48" s="330"/>
      <c r="R48" s="322"/>
      <c r="S48" s="331"/>
      <c r="T48" s="332"/>
      <c r="U48" s="332"/>
      <c r="V48" s="332"/>
      <c r="W48" s="333"/>
      <c r="X48" s="155" t="s">
        <v>153</v>
      </c>
      <c r="Y48" s="156"/>
      <c r="Z48" s="157"/>
      <c r="AA48" s="143" t="str">
        <f>IF(AA47="","",VLOOKUP(AA47,'別紙１-１　シフト記号表（従来型・ユニット型共通）'!$C$6:$L$47,10,FALSE))</f>
        <v/>
      </c>
      <c r="AB48" s="144" t="str">
        <f>IF(AB47="","",VLOOKUP(AB47,'別紙１-１　シフト記号表（従来型・ユニット型共通）'!$C$6:$L$47,10,FALSE))</f>
        <v/>
      </c>
      <c r="AC48" s="144" t="str">
        <f>IF(AC47="","",VLOOKUP(AC47,'別紙１-１　シフト記号表（従来型・ユニット型共通）'!$C$6:$L$47,10,FALSE))</f>
        <v/>
      </c>
      <c r="AD48" s="144" t="str">
        <f>IF(AD47="","",VLOOKUP(AD47,'別紙１-１　シフト記号表（従来型・ユニット型共通）'!$C$6:$L$47,10,FALSE))</f>
        <v/>
      </c>
      <c r="AE48" s="144" t="str">
        <f>IF(AE47="","",VLOOKUP(AE47,'別紙１-１　シフト記号表（従来型・ユニット型共通）'!$C$6:$L$47,10,FALSE))</f>
        <v/>
      </c>
      <c r="AF48" s="144" t="str">
        <f>IF(AF47="","",VLOOKUP(AF47,'別紙１-１　シフト記号表（従来型・ユニット型共通）'!$C$6:$L$47,10,FALSE))</f>
        <v/>
      </c>
      <c r="AG48" s="145" t="str">
        <f>IF(AG47="","",VLOOKUP(AG47,'別紙１-１　シフト記号表（従来型・ユニット型共通）'!$C$6:$L$47,10,FALSE))</f>
        <v/>
      </c>
      <c r="AH48" s="143" t="str">
        <f>IF(AH47="","",VLOOKUP(AH47,'別紙１-１　シフト記号表（従来型・ユニット型共通）'!$C$6:$L$47,10,FALSE))</f>
        <v/>
      </c>
      <c r="AI48" s="144" t="str">
        <f>IF(AI47="","",VLOOKUP(AI47,'別紙１-１　シフト記号表（従来型・ユニット型共通）'!$C$6:$L$47,10,FALSE))</f>
        <v/>
      </c>
      <c r="AJ48" s="144" t="str">
        <f>IF(AJ47="","",VLOOKUP(AJ47,'別紙１-１　シフト記号表（従来型・ユニット型共通）'!$C$6:$L$47,10,FALSE))</f>
        <v/>
      </c>
      <c r="AK48" s="144" t="str">
        <f>IF(AK47="","",VLOOKUP(AK47,'別紙１-１　シフト記号表（従来型・ユニット型共通）'!$C$6:$L$47,10,FALSE))</f>
        <v/>
      </c>
      <c r="AL48" s="144" t="str">
        <f>IF(AL47="","",VLOOKUP(AL47,'別紙１-１　シフト記号表（従来型・ユニット型共通）'!$C$6:$L$47,10,FALSE))</f>
        <v/>
      </c>
      <c r="AM48" s="144" t="str">
        <f>IF(AM47="","",VLOOKUP(AM47,'別紙１-１　シフト記号表（従来型・ユニット型共通）'!$C$6:$L$47,10,FALSE))</f>
        <v/>
      </c>
      <c r="AN48" s="145" t="str">
        <f>IF(AN47="","",VLOOKUP(AN47,'別紙１-１　シフト記号表（従来型・ユニット型共通）'!$C$6:$L$47,10,FALSE))</f>
        <v/>
      </c>
      <c r="AO48" s="143" t="str">
        <f>IF(AO47="","",VLOOKUP(AO47,'別紙１-１　シフト記号表（従来型・ユニット型共通）'!$C$6:$L$47,10,FALSE))</f>
        <v/>
      </c>
      <c r="AP48" s="144" t="str">
        <f>IF(AP47="","",VLOOKUP(AP47,'別紙１-１　シフト記号表（従来型・ユニット型共通）'!$C$6:$L$47,10,FALSE))</f>
        <v/>
      </c>
      <c r="AQ48" s="144" t="str">
        <f>IF(AQ47="","",VLOOKUP(AQ47,'別紙１-１　シフト記号表（従来型・ユニット型共通）'!$C$6:$L$47,10,FALSE))</f>
        <v/>
      </c>
      <c r="AR48" s="144" t="str">
        <f>IF(AR47="","",VLOOKUP(AR47,'別紙１-１　シフト記号表（従来型・ユニット型共通）'!$C$6:$L$47,10,FALSE))</f>
        <v/>
      </c>
      <c r="AS48" s="144" t="str">
        <f>IF(AS47="","",VLOOKUP(AS47,'別紙１-１　シフト記号表（従来型・ユニット型共通）'!$C$6:$L$47,10,FALSE))</f>
        <v/>
      </c>
      <c r="AT48" s="144" t="str">
        <f>IF(AT47="","",VLOOKUP(AT47,'別紙１-１　シフト記号表（従来型・ユニット型共通）'!$C$6:$L$47,10,FALSE))</f>
        <v/>
      </c>
      <c r="AU48" s="145" t="str">
        <f>IF(AU47="","",VLOOKUP(AU47,'別紙１-１　シフト記号表（従来型・ユニット型共通）'!$C$6:$L$47,10,FALSE))</f>
        <v/>
      </c>
      <c r="AV48" s="143" t="str">
        <f>IF(AV47="","",VLOOKUP(AV47,'別紙１-１　シフト記号表（従来型・ユニット型共通）'!$C$6:$L$47,10,FALSE))</f>
        <v/>
      </c>
      <c r="AW48" s="144" t="str">
        <f>IF(AW47="","",VLOOKUP(AW47,'別紙１-１　シフト記号表（従来型・ユニット型共通）'!$C$6:$L$47,10,FALSE))</f>
        <v/>
      </c>
      <c r="AX48" s="144" t="str">
        <f>IF(AX47="","",VLOOKUP(AX47,'別紙１-１　シフト記号表（従来型・ユニット型共通）'!$C$6:$L$47,10,FALSE))</f>
        <v/>
      </c>
      <c r="AY48" s="144" t="str">
        <f>IF(AY47="","",VLOOKUP(AY47,'別紙１-１　シフト記号表（従来型・ユニット型共通）'!$C$6:$L$47,10,FALSE))</f>
        <v/>
      </c>
      <c r="AZ48" s="144" t="str">
        <f>IF(AZ47="","",VLOOKUP(AZ47,'別紙１-１　シフト記号表（従来型・ユニット型共通）'!$C$6:$L$47,10,FALSE))</f>
        <v/>
      </c>
      <c r="BA48" s="144" t="str">
        <f>IF(BA47="","",VLOOKUP(BA47,'別紙１-１　シフト記号表（従来型・ユニット型共通）'!$C$6:$L$47,10,FALSE))</f>
        <v/>
      </c>
      <c r="BB48" s="145" t="str">
        <f>IF(BB47="","",VLOOKUP(BB47,'別紙１-１　シフト記号表（従来型・ユニット型共通）'!$C$6:$L$47,10,FALSE))</f>
        <v/>
      </c>
      <c r="BC48" s="143" t="str">
        <f>IF(BC47="","",VLOOKUP(BC47,'別紙１-１　シフト記号表（従来型・ユニット型共通）'!$C$6:$L$47,10,FALSE))</f>
        <v/>
      </c>
      <c r="BD48" s="144" t="str">
        <f>IF(BD47="","",VLOOKUP(BD47,'別紙１-１　シフト記号表（従来型・ユニット型共通）'!$C$6:$L$47,10,FALSE))</f>
        <v/>
      </c>
      <c r="BE48" s="144" t="str">
        <f>IF(BE47="","",VLOOKUP(BE47,'別紙１-１　シフト記号表（従来型・ユニット型共通）'!$C$6:$L$47,10,FALSE))</f>
        <v/>
      </c>
      <c r="BF48" s="314">
        <f>IF($BI$3="４週",SUM(AA48:BB48),IF($BI$3="暦月",SUM(AA48:BE48),""))</f>
        <v>0</v>
      </c>
      <c r="BG48" s="315"/>
      <c r="BH48" s="316">
        <f>IF($BI$3="４週",BF48/4,IF($BI$3="暦月",(BF48/($BI$8/7)),""))</f>
        <v>0</v>
      </c>
      <c r="BI48" s="315"/>
      <c r="BJ48" s="311"/>
      <c r="BK48" s="312"/>
      <c r="BL48" s="312"/>
      <c r="BM48" s="312"/>
      <c r="BN48" s="313"/>
    </row>
    <row r="49" spans="2:66" ht="20.25" customHeight="1" x14ac:dyDescent="0.2">
      <c r="B49" s="317">
        <f>B47+1</f>
        <v>17</v>
      </c>
      <c r="C49" s="417"/>
      <c r="D49" s="419"/>
      <c r="E49" s="258"/>
      <c r="F49" s="420"/>
      <c r="G49" s="319"/>
      <c r="H49" s="320"/>
      <c r="I49" s="138"/>
      <c r="J49" s="139"/>
      <c r="K49" s="138"/>
      <c r="L49" s="139"/>
      <c r="M49" s="323"/>
      <c r="N49" s="324"/>
      <c r="O49" s="327"/>
      <c r="P49" s="328"/>
      <c r="Q49" s="328"/>
      <c r="R49" s="320"/>
      <c r="S49" s="331"/>
      <c r="T49" s="332"/>
      <c r="U49" s="332"/>
      <c r="V49" s="332"/>
      <c r="W49" s="333"/>
      <c r="X49" s="158" t="s">
        <v>150</v>
      </c>
      <c r="Z49" s="159"/>
      <c r="AA49" s="151"/>
      <c r="AB49" s="152"/>
      <c r="AC49" s="152"/>
      <c r="AD49" s="152"/>
      <c r="AE49" s="152"/>
      <c r="AF49" s="152"/>
      <c r="AG49" s="153"/>
      <c r="AH49" s="151"/>
      <c r="AI49" s="152"/>
      <c r="AJ49" s="152"/>
      <c r="AK49" s="152"/>
      <c r="AL49" s="152"/>
      <c r="AM49" s="152"/>
      <c r="AN49" s="153"/>
      <c r="AO49" s="151"/>
      <c r="AP49" s="152"/>
      <c r="AQ49" s="152"/>
      <c r="AR49" s="152"/>
      <c r="AS49" s="152"/>
      <c r="AT49" s="152"/>
      <c r="AU49" s="153"/>
      <c r="AV49" s="151"/>
      <c r="AW49" s="152"/>
      <c r="AX49" s="152"/>
      <c r="AY49" s="152"/>
      <c r="AZ49" s="152"/>
      <c r="BA49" s="152"/>
      <c r="BB49" s="153"/>
      <c r="BC49" s="151"/>
      <c r="BD49" s="152"/>
      <c r="BE49" s="154"/>
      <c r="BF49" s="334"/>
      <c r="BG49" s="335"/>
      <c r="BH49" s="347"/>
      <c r="BI49" s="348"/>
      <c r="BJ49" s="349"/>
      <c r="BK49" s="350"/>
      <c r="BL49" s="350"/>
      <c r="BM49" s="350"/>
      <c r="BN49" s="351"/>
    </row>
    <row r="50" spans="2:66" ht="20.25" customHeight="1" x14ac:dyDescent="0.2">
      <c r="B50" s="318"/>
      <c r="C50" s="418"/>
      <c r="D50" s="421"/>
      <c r="E50" s="258"/>
      <c r="F50" s="420"/>
      <c r="G50" s="321"/>
      <c r="H50" s="322"/>
      <c r="I50" s="138"/>
      <c r="J50" s="139">
        <f>G49</f>
        <v>0</v>
      </c>
      <c r="K50" s="138"/>
      <c r="L50" s="139">
        <f>M49</f>
        <v>0</v>
      </c>
      <c r="M50" s="325"/>
      <c r="N50" s="326"/>
      <c r="O50" s="329"/>
      <c r="P50" s="330"/>
      <c r="Q50" s="330"/>
      <c r="R50" s="322"/>
      <c r="S50" s="331"/>
      <c r="T50" s="332"/>
      <c r="U50" s="332"/>
      <c r="V50" s="332"/>
      <c r="W50" s="333"/>
      <c r="X50" s="155" t="s">
        <v>153</v>
      </c>
      <c r="Y50" s="156"/>
      <c r="Z50" s="157"/>
      <c r="AA50" s="143" t="str">
        <f>IF(AA49="","",VLOOKUP(AA49,'別紙１-１　シフト記号表（従来型・ユニット型共通）'!$C$6:$L$47,10,FALSE))</f>
        <v/>
      </c>
      <c r="AB50" s="144" t="str">
        <f>IF(AB49="","",VLOOKUP(AB49,'別紙１-１　シフト記号表（従来型・ユニット型共通）'!$C$6:$L$47,10,FALSE))</f>
        <v/>
      </c>
      <c r="AC50" s="144" t="str">
        <f>IF(AC49="","",VLOOKUP(AC49,'別紙１-１　シフト記号表（従来型・ユニット型共通）'!$C$6:$L$47,10,FALSE))</f>
        <v/>
      </c>
      <c r="AD50" s="144" t="str">
        <f>IF(AD49="","",VLOOKUP(AD49,'別紙１-１　シフト記号表（従来型・ユニット型共通）'!$C$6:$L$47,10,FALSE))</f>
        <v/>
      </c>
      <c r="AE50" s="144" t="str">
        <f>IF(AE49="","",VLOOKUP(AE49,'別紙１-１　シフト記号表（従来型・ユニット型共通）'!$C$6:$L$47,10,FALSE))</f>
        <v/>
      </c>
      <c r="AF50" s="144" t="str">
        <f>IF(AF49="","",VLOOKUP(AF49,'別紙１-１　シフト記号表（従来型・ユニット型共通）'!$C$6:$L$47,10,FALSE))</f>
        <v/>
      </c>
      <c r="AG50" s="145" t="str">
        <f>IF(AG49="","",VLOOKUP(AG49,'別紙１-１　シフト記号表（従来型・ユニット型共通）'!$C$6:$L$47,10,FALSE))</f>
        <v/>
      </c>
      <c r="AH50" s="143" t="str">
        <f>IF(AH49="","",VLOOKUP(AH49,'別紙１-１　シフト記号表（従来型・ユニット型共通）'!$C$6:$L$47,10,FALSE))</f>
        <v/>
      </c>
      <c r="AI50" s="144" t="str">
        <f>IF(AI49="","",VLOOKUP(AI49,'別紙１-１　シフト記号表（従来型・ユニット型共通）'!$C$6:$L$47,10,FALSE))</f>
        <v/>
      </c>
      <c r="AJ50" s="144" t="str">
        <f>IF(AJ49="","",VLOOKUP(AJ49,'別紙１-１　シフト記号表（従来型・ユニット型共通）'!$C$6:$L$47,10,FALSE))</f>
        <v/>
      </c>
      <c r="AK50" s="144" t="str">
        <f>IF(AK49="","",VLOOKUP(AK49,'別紙１-１　シフト記号表（従来型・ユニット型共通）'!$C$6:$L$47,10,FALSE))</f>
        <v/>
      </c>
      <c r="AL50" s="144" t="str">
        <f>IF(AL49="","",VLOOKUP(AL49,'別紙１-１　シフト記号表（従来型・ユニット型共通）'!$C$6:$L$47,10,FALSE))</f>
        <v/>
      </c>
      <c r="AM50" s="144" t="str">
        <f>IF(AM49="","",VLOOKUP(AM49,'別紙１-１　シフト記号表（従来型・ユニット型共通）'!$C$6:$L$47,10,FALSE))</f>
        <v/>
      </c>
      <c r="AN50" s="145" t="str">
        <f>IF(AN49="","",VLOOKUP(AN49,'別紙１-１　シフト記号表（従来型・ユニット型共通）'!$C$6:$L$47,10,FALSE))</f>
        <v/>
      </c>
      <c r="AO50" s="143" t="str">
        <f>IF(AO49="","",VLOOKUP(AO49,'別紙１-１　シフト記号表（従来型・ユニット型共通）'!$C$6:$L$47,10,FALSE))</f>
        <v/>
      </c>
      <c r="AP50" s="144" t="str">
        <f>IF(AP49="","",VLOOKUP(AP49,'別紙１-１　シフト記号表（従来型・ユニット型共通）'!$C$6:$L$47,10,FALSE))</f>
        <v/>
      </c>
      <c r="AQ50" s="144" t="str">
        <f>IF(AQ49="","",VLOOKUP(AQ49,'別紙１-１　シフト記号表（従来型・ユニット型共通）'!$C$6:$L$47,10,FALSE))</f>
        <v/>
      </c>
      <c r="AR50" s="144" t="str">
        <f>IF(AR49="","",VLOOKUP(AR49,'別紙１-１　シフト記号表（従来型・ユニット型共通）'!$C$6:$L$47,10,FALSE))</f>
        <v/>
      </c>
      <c r="AS50" s="144" t="str">
        <f>IF(AS49="","",VLOOKUP(AS49,'別紙１-１　シフト記号表（従来型・ユニット型共通）'!$C$6:$L$47,10,FALSE))</f>
        <v/>
      </c>
      <c r="AT50" s="144" t="str">
        <f>IF(AT49="","",VLOOKUP(AT49,'別紙１-１　シフト記号表（従来型・ユニット型共通）'!$C$6:$L$47,10,FALSE))</f>
        <v/>
      </c>
      <c r="AU50" s="145" t="str">
        <f>IF(AU49="","",VLOOKUP(AU49,'別紙１-１　シフト記号表（従来型・ユニット型共通）'!$C$6:$L$47,10,FALSE))</f>
        <v/>
      </c>
      <c r="AV50" s="143" t="str">
        <f>IF(AV49="","",VLOOKUP(AV49,'別紙１-１　シフト記号表（従来型・ユニット型共通）'!$C$6:$L$47,10,FALSE))</f>
        <v/>
      </c>
      <c r="AW50" s="144" t="str">
        <f>IF(AW49="","",VLOOKUP(AW49,'別紙１-１　シフト記号表（従来型・ユニット型共通）'!$C$6:$L$47,10,FALSE))</f>
        <v/>
      </c>
      <c r="AX50" s="144" t="str">
        <f>IF(AX49="","",VLOOKUP(AX49,'別紙１-１　シフト記号表（従来型・ユニット型共通）'!$C$6:$L$47,10,FALSE))</f>
        <v/>
      </c>
      <c r="AY50" s="144" t="str">
        <f>IF(AY49="","",VLOOKUP(AY49,'別紙１-１　シフト記号表（従来型・ユニット型共通）'!$C$6:$L$47,10,FALSE))</f>
        <v/>
      </c>
      <c r="AZ50" s="144" t="str">
        <f>IF(AZ49="","",VLOOKUP(AZ49,'別紙１-１　シフト記号表（従来型・ユニット型共通）'!$C$6:$L$47,10,FALSE))</f>
        <v/>
      </c>
      <c r="BA50" s="144" t="str">
        <f>IF(BA49="","",VLOOKUP(BA49,'別紙１-１　シフト記号表（従来型・ユニット型共通）'!$C$6:$L$47,10,FALSE))</f>
        <v/>
      </c>
      <c r="BB50" s="145" t="str">
        <f>IF(BB49="","",VLOOKUP(BB49,'別紙１-１　シフト記号表（従来型・ユニット型共通）'!$C$6:$L$47,10,FALSE))</f>
        <v/>
      </c>
      <c r="BC50" s="143" t="str">
        <f>IF(BC49="","",VLOOKUP(BC49,'別紙１-１　シフト記号表（従来型・ユニット型共通）'!$C$6:$L$47,10,FALSE))</f>
        <v/>
      </c>
      <c r="BD50" s="144" t="str">
        <f>IF(BD49="","",VLOOKUP(BD49,'別紙１-１　シフト記号表（従来型・ユニット型共通）'!$C$6:$L$47,10,FALSE))</f>
        <v/>
      </c>
      <c r="BE50" s="144" t="str">
        <f>IF(BE49="","",VLOOKUP(BE49,'別紙１-１　シフト記号表（従来型・ユニット型共通）'!$C$6:$L$47,10,FALSE))</f>
        <v/>
      </c>
      <c r="BF50" s="314">
        <f>IF($BI$3="４週",SUM(AA50:BB50),IF($BI$3="暦月",SUM(AA50:BE50),""))</f>
        <v>0</v>
      </c>
      <c r="BG50" s="315"/>
      <c r="BH50" s="316">
        <f>IF($BI$3="４週",BF50/4,IF($BI$3="暦月",(BF50/($BI$8/7)),""))</f>
        <v>0</v>
      </c>
      <c r="BI50" s="315"/>
      <c r="BJ50" s="311"/>
      <c r="BK50" s="312"/>
      <c r="BL50" s="312"/>
      <c r="BM50" s="312"/>
      <c r="BN50" s="313"/>
    </row>
    <row r="51" spans="2:66" ht="20.25" customHeight="1" x14ac:dyDescent="0.2">
      <c r="B51" s="317">
        <f>B49+1</f>
        <v>18</v>
      </c>
      <c r="C51" s="417"/>
      <c r="D51" s="419"/>
      <c r="E51" s="258"/>
      <c r="F51" s="420"/>
      <c r="G51" s="319"/>
      <c r="H51" s="320"/>
      <c r="I51" s="138"/>
      <c r="J51" s="139"/>
      <c r="K51" s="138"/>
      <c r="L51" s="139"/>
      <c r="M51" s="323"/>
      <c r="N51" s="324"/>
      <c r="O51" s="327"/>
      <c r="P51" s="328"/>
      <c r="Q51" s="328"/>
      <c r="R51" s="320"/>
      <c r="S51" s="331"/>
      <c r="T51" s="332"/>
      <c r="U51" s="332"/>
      <c r="V51" s="332"/>
      <c r="W51" s="333"/>
      <c r="X51" s="158" t="s">
        <v>150</v>
      </c>
      <c r="Z51" s="159"/>
      <c r="AA51" s="151"/>
      <c r="AB51" s="152"/>
      <c r="AC51" s="152"/>
      <c r="AD51" s="152"/>
      <c r="AE51" s="152"/>
      <c r="AF51" s="152"/>
      <c r="AG51" s="153"/>
      <c r="AH51" s="151"/>
      <c r="AI51" s="152"/>
      <c r="AJ51" s="152"/>
      <c r="AK51" s="152"/>
      <c r="AL51" s="152"/>
      <c r="AM51" s="152"/>
      <c r="AN51" s="153"/>
      <c r="AO51" s="151"/>
      <c r="AP51" s="152"/>
      <c r="AQ51" s="152"/>
      <c r="AR51" s="152"/>
      <c r="AS51" s="152"/>
      <c r="AT51" s="152"/>
      <c r="AU51" s="153"/>
      <c r="AV51" s="151"/>
      <c r="AW51" s="152"/>
      <c r="AX51" s="152"/>
      <c r="AY51" s="152"/>
      <c r="AZ51" s="152"/>
      <c r="BA51" s="152"/>
      <c r="BB51" s="153"/>
      <c r="BC51" s="151"/>
      <c r="BD51" s="152"/>
      <c r="BE51" s="154"/>
      <c r="BF51" s="334"/>
      <c r="BG51" s="335"/>
      <c r="BH51" s="347"/>
      <c r="BI51" s="348"/>
      <c r="BJ51" s="349"/>
      <c r="BK51" s="350"/>
      <c r="BL51" s="350"/>
      <c r="BM51" s="350"/>
      <c r="BN51" s="351"/>
    </row>
    <row r="52" spans="2:66" ht="20.25" customHeight="1" x14ac:dyDescent="0.2">
      <c r="B52" s="318"/>
      <c r="C52" s="418"/>
      <c r="D52" s="421"/>
      <c r="E52" s="258"/>
      <c r="F52" s="420"/>
      <c r="G52" s="321"/>
      <c r="H52" s="322"/>
      <c r="I52" s="138"/>
      <c r="J52" s="139">
        <f>G51</f>
        <v>0</v>
      </c>
      <c r="K52" s="138"/>
      <c r="L52" s="139">
        <f>M51</f>
        <v>0</v>
      </c>
      <c r="M52" s="325"/>
      <c r="N52" s="326"/>
      <c r="O52" s="329"/>
      <c r="P52" s="330"/>
      <c r="Q52" s="330"/>
      <c r="R52" s="322"/>
      <c r="S52" s="331"/>
      <c r="T52" s="332"/>
      <c r="U52" s="332"/>
      <c r="V52" s="332"/>
      <c r="W52" s="333"/>
      <c r="X52" s="155" t="s">
        <v>153</v>
      </c>
      <c r="Y52" s="156"/>
      <c r="Z52" s="157"/>
      <c r="AA52" s="143" t="str">
        <f>IF(AA51="","",VLOOKUP(AA51,'別紙１-１　シフト記号表（従来型・ユニット型共通）'!$C$6:$L$47,10,FALSE))</f>
        <v/>
      </c>
      <c r="AB52" s="144" t="str">
        <f>IF(AB51="","",VLOOKUP(AB51,'別紙１-１　シフト記号表（従来型・ユニット型共通）'!$C$6:$L$47,10,FALSE))</f>
        <v/>
      </c>
      <c r="AC52" s="144" t="str">
        <f>IF(AC51="","",VLOOKUP(AC51,'別紙１-１　シフト記号表（従来型・ユニット型共通）'!$C$6:$L$47,10,FALSE))</f>
        <v/>
      </c>
      <c r="AD52" s="144" t="str">
        <f>IF(AD51="","",VLOOKUP(AD51,'別紙１-１　シフト記号表（従来型・ユニット型共通）'!$C$6:$L$47,10,FALSE))</f>
        <v/>
      </c>
      <c r="AE52" s="144" t="str">
        <f>IF(AE51="","",VLOOKUP(AE51,'別紙１-１　シフト記号表（従来型・ユニット型共通）'!$C$6:$L$47,10,FALSE))</f>
        <v/>
      </c>
      <c r="AF52" s="144" t="str">
        <f>IF(AF51="","",VLOOKUP(AF51,'別紙１-１　シフト記号表（従来型・ユニット型共通）'!$C$6:$L$47,10,FALSE))</f>
        <v/>
      </c>
      <c r="AG52" s="145" t="str">
        <f>IF(AG51="","",VLOOKUP(AG51,'別紙１-１　シフト記号表（従来型・ユニット型共通）'!$C$6:$L$47,10,FALSE))</f>
        <v/>
      </c>
      <c r="AH52" s="143" t="str">
        <f>IF(AH51="","",VLOOKUP(AH51,'別紙１-１　シフト記号表（従来型・ユニット型共通）'!$C$6:$L$47,10,FALSE))</f>
        <v/>
      </c>
      <c r="AI52" s="144" t="str">
        <f>IF(AI51="","",VLOOKUP(AI51,'別紙１-１　シフト記号表（従来型・ユニット型共通）'!$C$6:$L$47,10,FALSE))</f>
        <v/>
      </c>
      <c r="AJ52" s="144" t="str">
        <f>IF(AJ51="","",VLOOKUP(AJ51,'別紙１-１　シフト記号表（従来型・ユニット型共通）'!$C$6:$L$47,10,FALSE))</f>
        <v/>
      </c>
      <c r="AK52" s="144" t="str">
        <f>IF(AK51="","",VLOOKUP(AK51,'別紙１-１　シフト記号表（従来型・ユニット型共通）'!$C$6:$L$47,10,FALSE))</f>
        <v/>
      </c>
      <c r="AL52" s="144" t="str">
        <f>IF(AL51="","",VLOOKUP(AL51,'別紙１-１　シフト記号表（従来型・ユニット型共通）'!$C$6:$L$47,10,FALSE))</f>
        <v/>
      </c>
      <c r="AM52" s="144" t="str">
        <f>IF(AM51="","",VLOOKUP(AM51,'別紙１-１　シフト記号表（従来型・ユニット型共通）'!$C$6:$L$47,10,FALSE))</f>
        <v/>
      </c>
      <c r="AN52" s="145" t="str">
        <f>IF(AN51="","",VLOOKUP(AN51,'別紙１-１　シフト記号表（従来型・ユニット型共通）'!$C$6:$L$47,10,FALSE))</f>
        <v/>
      </c>
      <c r="AO52" s="143" t="str">
        <f>IF(AO51="","",VLOOKUP(AO51,'別紙１-１　シフト記号表（従来型・ユニット型共通）'!$C$6:$L$47,10,FALSE))</f>
        <v/>
      </c>
      <c r="AP52" s="144" t="str">
        <f>IF(AP51="","",VLOOKUP(AP51,'別紙１-１　シフト記号表（従来型・ユニット型共通）'!$C$6:$L$47,10,FALSE))</f>
        <v/>
      </c>
      <c r="AQ52" s="144" t="str">
        <f>IF(AQ51="","",VLOOKUP(AQ51,'別紙１-１　シフト記号表（従来型・ユニット型共通）'!$C$6:$L$47,10,FALSE))</f>
        <v/>
      </c>
      <c r="AR52" s="144" t="str">
        <f>IF(AR51="","",VLOOKUP(AR51,'別紙１-１　シフト記号表（従来型・ユニット型共通）'!$C$6:$L$47,10,FALSE))</f>
        <v/>
      </c>
      <c r="AS52" s="144" t="str">
        <f>IF(AS51="","",VLOOKUP(AS51,'別紙１-１　シフト記号表（従来型・ユニット型共通）'!$C$6:$L$47,10,FALSE))</f>
        <v/>
      </c>
      <c r="AT52" s="144" t="str">
        <f>IF(AT51="","",VLOOKUP(AT51,'別紙１-１　シフト記号表（従来型・ユニット型共通）'!$C$6:$L$47,10,FALSE))</f>
        <v/>
      </c>
      <c r="AU52" s="145" t="str">
        <f>IF(AU51="","",VLOOKUP(AU51,'別紙１-１　シフト記号表（従来型・ユニット型共通）'!$C$6:$L$47,10,FALSE))</f>
        <v/>
      </c>
      <c r="AV52" s="143" t="str">
        <f>IF(AV51="","",VLOOKUP(AV51,'別紙１-１　シフト記号表（従来型・ユニット型共通）'!$C$6:$L$47,10,FALSE))</f>
        <v/>
      </c>
      <c r="AW52" s="144" t="str">
        <f>IF(AW51="","",VLOOKUP(AW51,'別紙１-１　シフト記号表（従来型・ユニット型共通）'!$C$6:$L$47,10,FALSE))</f>
        <v/>
      </c>
      <c r="AX52" s="144" t="str">
        <f>IF(AX51="","",VLOOKUP(AX51,'別紙１-１　シフト記号表（従来型・ユニット型共通）'!$C$6:$L$47,10,FALSE))</f>
        <v/>
      </c>
      <c r="AY52" s="144" t="str">
        <f>IF(AY51="","",VLOOKUP(AY51,'別紙１-１　シフト記号表（従来型・ユニット型共通）'!$C$6:$L$47,10,FALSE))</f>
        <v/>
      </c>
      <c r="AZ52" s="144" t="str">
        <f>IF(AZ51="","",VLOOKUP(AZ51,'別紙１-１　シフト記号表（従来型・ユニット型共通）'!$C$6:$L$47,10,FALSE))</f>
        <v/>
      </c>
      <c r="BA52" s="144" t="str">
        <f>IF(BA51="","",VLOOKUP(BA51,'別紙１-１　シフト記号表（従来型・ユニット型共通）'!$C$6:$L$47,10,FALSE))</f>
        <v/>
      </c>
      <c r="BB52" s="145" t="str">
        <f>IF(BB51="","",VLOOKUP(BB51,'別紙１-１　シフト記号表（従来型・ユニット型共通）'!$C$6:$L$47,10,FALSE))</f>
        <v/>
      </c>
      <c r="BC52" s="143" t="str">
        <f>IF(BC51="","",VLOOKUP(BC51,'別紙１-１　シフト記号表（従来型・ユニット型共通）'!$C$6:$L$47,10,FALSE))</f>
        <v/>
      </c>
      <c r="BD52" s="144" t="str">
        <f>IF(BD51="","",VLOOKUP(BD51,'別紙１-１　シフト記号表（従来型・ユニット型共通）'!$C$6:$L$47,10,FALSE))</f>
        <v/>
      </c>
      <c r="BE52" s="144" t="str">
        <f>IF(BE51="","",VLOOKUP(BE51,'別紙１-１　シフト記号表（従来型・ユニット型共通）'!$C$6:$L$47,10,FALSE))</f>
        <v/>
      </c>
      <c r="BF52" s="314">
        <f>IF($BI$3="４週",SUM(AA52:BB52),IF($BI$3="暦月",SUM(AA52:BE52),""))</f>
        <v>0</v>
      </c>
      <c r="BG52" s="315"/>
      <c r="BH52" s="316">
        <f>IF($BI$3="４週",BF52/4,IF($BI$3="暦月",(BF52/($BI$8/7)),""))</f>
        <v>0</v>
      </c>
      <c r="BI52" s="315"/>
      <c r="BJ52" s="311"/>
      <c r="BK52" s="312"/>
      <c r="BL52" s="312"/>
      <c r="BM52" s="312"/>
      <c r="BN52" s="313"/>
    </row>
    <row r="53" spans="2:66" ht="20.25" customHeight="1" x14ac:dyDescent="0.2">
      <c r="B53" s="317">
        <f>B51+1</f>
        <v>19</v>
      </c>
      <c r="C53" s="417"/>
      <c r="D53" s="419"/>
      <c r="E53" s="258"/>
      <c r="F53" s="420"/>
      <c r="G53" s="319"/>
      <c r="H53" s="320"/>
      <c r="I53" s="146"/>
      <c r="J53" s="147"/>
      <c r="K53" s="146"/>
      <c r="L53" s="147"/>
      <c r="M53" s="323"/>
      <c r="N53" s="324"/>
      <c r="O53" s="327"/>
      <c r="P53" s="328"/>
      <c r="Q53" s="328"/>
      <c r="R53" s="320"/>
      <c r="S53" s="331"/>
      <c r="T53" s="332"/>
      <c r="U53" s="332"/>
      <c r="V53" s="332"/>
      <c r="W53" s="333"/>
      <c r="X53" s="148" t="s">
        <v>150</v>
      </c>
      <c r="Y53" s="149"/>
      <c r="Z53" s="150"/>
      <c r="AA53" s="151"/>
      <c r="AB53" s="152"/>
      <c r="AC53" s="152"/>
      <c r="AD53" s="152"/>
      <c r="AE53" s="152"/>
      <c r="AF53" s="152"/>
      <c r="AG53" s="153"/>
      <c r="AH53" s="151"/>
      <c r="AI53" s="152"/>
      <c r="AJ53" s="152"/>
      <c r="AK53" s="152"/>
      <c r="AL53" s="152"/>
      <c r="AM53" s="152"/>
      <c r="AN53" s="153"/>
      <c r="AO53" s="151"/>
      <c r="AP53" s="152"/>
      <c r="AQ53" s="152"/>
      <c r="AR53" s="152"/>
      <c r="AS53" s="152"/>
      <c r="AT53" s="152"/>
      <c r="AU53" s="153"/>
      <c r="AV53" s="151"/>
      <c r="AW53" s="152"/>
      <c r="AX53" s="152"/>
      <c r="AY53" s="152"/>
      <c r="AZ53" s="152"/>
      <c r="BA53" s="152"/>
      <c r="BB53" s="153"/>
      <c r="BC53" s="151"/>
      <c r="BD53" s="152"/>
      <c r="BE53" s="154"/>
      <c r="BF53" s="334"/>
      <c r="BG53" s="335"/>
      <c r="BH53" s="347"/>
      <c r="BI53" s="348"/>
      <c r="BJ53" s="349"/>
      <c r="BK53" s="350"/>
      <c r="BL53" s="350"/>
      <c r="BM53" s="350"/>
      <c r="BN53" s="351"/>
    </row>
    <row r="54" spans="2:66" ht="20.25" customHeight="1" x14ac:dyDescent="0.2">
      <c r="B54" s="318"/>
      <c r="C54" s="418"/>
      <c r="D54" s="421"/>
      <c r="E54" s="258"/>
      <c r="F54" s="420"/>
      <c r="G54" s="321"/>
      <c r="H54" s="322"/>
      <c r="I54" s="138"/>
      <c r="J54" s="139">
        <f>G53</f>
        <v>0</v>
      </c>
      <c r="K54" s="138"/>
      <c r="L54" s="139">
        <f>M53</f>
        <v>0</v>
      </c>
      <c r="M54" s="325"/>
      <c r="N54" s="326"/>
      <c r="O54" s="329"/>
      <c r="P54" s="330"/>
      <c r="Q54" s="330"/>
      <c r="R54" s="322"/>
      <c r="S54" s="331"/>
      <c r="T54" s="332"/>
      <c r="U54" s="332"/>
      <c r="V54" s="332"/>
      <c r="W54" s="333"/>
      <c r="X54" s="155" t="s">
        <v>153</v>
      </c>
      <c r="Y54" s="141"/>
      <c r="Z54" s="142"/>
      <c r="AA54" s="143" t="str">
        <f>IF(AA53="","",VLOOKUP(AA53,'別紙１-１　シフト記号表（従来型・ユニット型共通）'!$C$6:$L$47,10,FALSE))</f>
        <v/>
      </c>
      <c r="AB54" s="144" t="str">
        <f>IF(AB53="","",VLOOKUP(AB53,'別紙１-１　シフト記号表（従来型・ユニット型共通）'!$C$6:$L$47,10,FALSE))</f>
        <v/>
      </c>
      <c r="AC54" s="144" t="str">
        <f>IF(AC53="","",VLOOKUP(AC53,'別紙１-１　シフト記号表（従来型・ユニット型共通）'!$C$6:$L$47,10,FALSE))</f>
        <v/>
      </c>
      <c r="AD54" s="144" t="str">
        <f>IF(AD53="","",VLOOKUP(AD53,'別紙１-１　シフト記号表（従来型・ユニット型共通）'!$C$6:$L$47,10,FALSE))</f>
        <v/>
      </c>
      <c r="AE54" s="144" t="str">
        <f>IF(AE53="","",VLOOKUP(AE53,'別紙１-１　シフト記号表（従来型・ユニット型共通）'!$C$6:$L$47,10,FALSE))</f>
        <v/>
      </c>
      <c r="AF54" s="144" t="str">
        <f>IF(AF53="","",VLOOKUP(AF53,'別紙１-１　シフト記号表（従来型・ユニット型共通）'!$C$6:$L$47,10,FALSE))</f>
        <v/>
      </c>
      <c r="AG54" s="145" t="str">
        <f>IF(AG53="","",VLOOKUP(AG53,'別紙１-１　シフト記号表（従来型・ユニット型共通）'!$C$6:$L$47,10,FALSE))</f>
        <v/>
      </c>
      <c r="AH54" s="143" t="str">
        <f>IF(AH53="","",VLOOKUP(AH53,'別紙１-１　シフト記号表（従来型・ユニット型共通）'!$C$6:$L$47,10,FALSE))</f>
        <v/>
      </c>
      <c r="AI54" s="144" t="str">
        <f>IF(AI53="","",VLOOKUP(AI53,'別紙１-１　シフト記号表（従来型・ユニット型共通）'!$C$6:$L$47,10,FALSE))</f>
        <v/>
      </c>
      <c r="AJ54" s="144" t="str">
        <f>IF(AJ53="","",VLOOKUP(AJ53,'別紙１-１　シフト記号表（従来型・ユニット型共通）'!$C$6:$L$47,10,FALSE))</f>
        <v/>
      </c>
      <c r="AK54" s="144" t="str">
        <f>IF(AK53="","",VLOOKUP(AK53,'別紙１-１　シフト記号表（従来型・ユニット型共通）'!$C$6:$L$47,10,FALSE))</f>
        <v/>
      </c>
      <c r="AL54" s="144" t="str">
        <f>IF(AL53="","",VLOOKUP(AL53,'別紙１-１　シフト記号表（従来型・ユニット型共通）'!$C$6:$L$47,10,FALSE))</f>
        <v/>
      </c>
      <c r="AM54" s="144" t="str">
        <f>IF(AM53="","",VLOOKUP(AM53,'別紙１-１　シフト記号表（従来型・ユニット型共通）'!$C$6:$L$47,10,FALSE))</f>
        <v/>
      </c>
      <c r="AN54" s="145" t="str">
        <f>IF(AN53="","",VLOOKUP(AN53,'別紙１-１　シフト記号表（従来型・ユニット型共通）'!$C$6:$L$47,10,FALSE))</f>
        <v/>
      </c>
      <c r="AO54" s="143" t="str">
        <f>IF(AO53="","",VLOOKUP(AO53,'別紙１-１　シフト記号表（従来型・ユニット型共通）'!$C$6:$L$47,10,FALSE))</f>
        <v/>
      </c>
      <c r="AP54" s="144" t="str">
        <f>IF(AP53="","",VLOOKUP(AP53,'別紙１-１　シフト記号表（従来型・ユニット型共通）'!$C$6:$L$47,10,FALSE))</f>
        <v/>
      </c>
      <c r="AQ54" s="144" t="str">
        <f>IF(AQ53="","",VLOOKUP(AQ53,'別紙１-１　シフト記号表（従来型・ユニット型共通）'!$C$6:$L$47,10,FALSE))</f>
        <v/>
      </c>
      <c r="AR54" s="144" t="str">
        <f>IF(AR53="","",VLOOKUP(AR53,'別紙１-１　シフト記号表（従来型・ユニット型共通）'!$C$6:$L$47,10,FALSE))</f>
        <v/>
      </c>
      <c r="AS54" s="144" t="str">
        <f>IF(AS53="","",VLOOKUP(AS53,'別紙１-１　シフト記号表（従来型・ユニット型共通）'!$C$6:$L$47,10,FALSE))</f>
        <v/>
      </c>
      <c r="AT54" s="144" t="str">
        <f>IF(AT53="","",VLOOKUP(AT53,'別紙１-１　シフト記号表（従来型・ユニット型共通）'!$C$6:$L$47,10,FALSE))</f>
        <v/>
      </c>
      <c r="AU54" s="145" t="str">
        <f>IF(AU53="","",VLOOKUP(AU53,'別紙１-１　シフト記号表（従来型・ユニット型共通）'!$C$6:$L$47,10,FALSE))</f>
        <v/>
      </c>
      <c r="AV54" s="143" t="str">
        <f>IF(AV53="","",VLOOKUP(AV53,'別紙１-１　シフト記号表（従来型・ユニット型共通）'!$C$6:$L$47,10,FALSE))</f>
        <v/>
      </c>
      <c r="AW54" s="144" t="str">
        <f>IF(AW53="","",VLOOKUP(AW53,'別紙１-１　シフト記号表（従来型・ユニット型共通）'!$C$6:$L$47,10,FALSE))</f>
        <v/>
      </c>
      <c r="AX54" s="144" t="str">
        <f>IF(AX53="","",VLOOKUP(AX53,'別紙１-１　シフト記号表（従来型・ユニット型共通）'!$C$6:$L$47,10,FALSE))</f>
        <v/>
      </c>
      <c r="AY54" s="144" t="str">
        <f>IF(AY53="","",VLOOKUP(AY53,'別紙１-１　シフト記号表（従来型・ユニット型共通）'!$C$6:$L$47,10,FALSE))</f>
        <v/>
      </c>
      <c r="AZ54" s="144" t="str">
        <f>IF(AZ53="","",VLOOKUP(AZ53,'別紙１-１　シフト記号表（従来型・ユニット型共通）'!$C$6:$L$47,10,FALSE))</f>
        <v/>
      </c>
      <c r="BA54" s="144" t="str">
        <f>IF(BA53="","",VLOOKUP(BA53,'別紙１-１　シフト記号表（従来型・ユニット型共通）'!$C$6:$L$47,10,FALSE))</f>
        <v/>
      </c>
      <c r="BB54" s="145" t="str">
        <f>IF(BB53="","",VLOOKUP(BB53,'別紙１-１　シフト記号表（従来型・ユニット型共通）'!$C$6:$L$47,10,FALSE))</f>
        <v/>
      </c>
      <c r="BC54" s="143" t="str">
        <f>IF(BC53="","",VLOOKUP(BC53,'別紙１-１　シフト記号表（従来型・ユニット型共通）'!$C$6:$L$47,10,FALSE))</f>
        <v/>
      </c>
      <c r="BD54" s="144" t="str">
        <f>IF(BD53="","",VLOOKUP(BD53,'別紙１-１　シフト記号表（従来型・ユニット型共通）'!$C$6:$L$47,10,FALSE))</f>
        <v/>
      </c>
      <c r="BE54" s="144" t="str">
        <f>IF(BE53="","",VLOOKUP(BE53,'別紙１-１　シフト記号表（従来型・ユニット型共通）'!$C$6:$L$47,10,FALSE))</f>
        <v/>
      </c>
      <c r="BF54" s="314">
        <f>IF($BI$3="４週",SUM(AA54:BB54),IF($BI$3="暦月",SUM(AA54:BE54),""))</f>
        <v>0</v>
      </c>
      <c r="BG54" s="315"/>
      <c r="BH54" s="316">
        <f>IF($BI$3="４週",BF54/4,IF($BI$3="暦月",(BF54/($BI$8/7)),""))</f>
        <v>0</v>
      </c>
      <c r="BI54" s="315"/>
      <c r="BJ54" s="311"/>
      <c r="BK54" s="312"/>
      <c r="BL54" s="312"/>
      <c r="BM54" s="312"/>
      <c r="BN54" s="313"/>
    </row>
    <row r="55" spans="2:66" ht="20.25" customHeight="1" x14ac:dyDescent="0.2">
      <c r="B55" s="317">
        <f>B53+1</f>
        <v>20</v>
      </c>
      <c r="C55" s="417"/>
      <c r="D55" s="419"/>
      <c r="E55" s="258"/>
      <c r="F55" s="420"/>
      <c r="G55" s="319"/>
      <c r="H55" s="320"/>
      <c r="I55" s="146"/>
      <c r="J55" s="147"/>
      <c r="K55" s="146"/>
      <c r="L55" s="147"/>
      <c r="M55" s="323"/>
      <c r="N55" s="324"/>
      <c r="O55" s="327"/>
      <c r="P55" s="328"/>
      <c r="Q55" s="328"/>
      <c r="R55" s="320"/>
      <c r="S55" s="331"/>
      <c r="T55" s="332"/>
      <c r="U55" s="332"/>
      <c r="V55" s="332"/>
      <c r="W55" s="333"/>
      <c r="X55" s="148" t="s">
        <v>150</v>
      </c>
      <c r="Y55" s="149"/>
      <c r="Z55" s="150"/>
      <c r="AA55" s="151"/>
      <c r="AB55" s="152"/>
      <c r="AC55" s="152"/>
      <c r="AD55" s="152"/>
      <c r="AE55" s="152"/>
      <c r="AF55" s="152"/>
      <c r="AG55" s="153"/>
      <c r="AH55" s="151"/>
      <c r="AI55" s="152"/>
      <c r="AJ55" s="152"/>
      <c r="AK55" s="152"/>
      <c r="AL55" s="152"/>
      <c r="AM55" s="152"/>
      <c r="AN55" s="153"/>
      <c r="AO55" s="151"/>
      <c r="AP55" s="152"/>
      <c r="AQ55" s="152"/>
      <c r="AR55" s="152"/>
      <c r="AS55" s="152"/>
      <c r="AT55" s="152"/>
      <c r="AU55" s="153"/>
      <c r="AV55" s="151"/>
      <c r="AW55" s="152"/>
      <c r="AX55" s="152"/>
      <c r="AY55" s="152"/>
      <c r="AZ55" s="152"/>
      <c r="BA55" s="152"/>
      <c r="BB55" s="153"/>
      <c r="BC55" s="151"/>
      <c r="BD55" s="152"/>
      <c r="BE55" s="154"/>
      <c r="BF55" s="334"/>
      <c r="BG55" s="335"/>
      <c r="BH55" s="347"/>
      <c r="BI55" s="348"/>
      <c r="BJ55" s="349"/>
      <c r="BK55" s="350"/>
      <c r="BL55" s="350"/>
      <c r="BM55" s="350"/>
      <c r="BN55" s="351"/>
    </row>
    <row r="56" spans="2:66" ht="20.25" customHeight="1" x14ac:dyDescent="0.2">
      <c r="B56" s="318"/>
      <c r="C56" s="418"/>
      <c r="D56" s="421"/>
      <c r="E56" s="258"/>
      <c r="F56" s="420"/>
      <c r="G56" s="321"/>
      <c r="H56" s="322"/>
      <c r="I56" s="138"/>
      <c r="J56" s="139">
        <f>G55</f>
        <v>0</v>
      </c>
      <c r="K56" s="138"/>
      <c r="L56" s="139">
        <f>M55</f>
        <v>0</v>
      </c>
      <c r="M56" s="325"/>
      <c r="N56" s="326"/>
      <c r="O56" s="329"/>
      <c r="P56" s="330"/>
      <c r="Q56" s="330"/>
      <c r="R56" s="322"/>
      <c r="S56" s="331"/>
      <c r="T56" s="332"/>
      <c r="U56" s="332"/>
      <c r="V56" s="332"/>
      <c r="W56" s="333"/>
      <c r="X56" s="155" t="s">
        <v>153</v>
      </c>
      <c r="Y56" s="156"/>
      <c r="Z56" s="157"/>
      <c r="AA56" s="143" t="str">
        <f>IF(AA55="","",VLOOKUP(AA55,'別紙１-１　シフト記号表（従来型・ユニット型共通）'!$C$6:$L$47,10,FALSE))</f>
        <v/>
      </c>
      <c r="AB56" s="144" t="str">
        <f>IF(AB55="","",VLOOKUP(AB55,'別紙１-１　シフト記号表（従来型・ユニット型共通）'!$C$6:$L$47,10,FALSE))</f>
        <v/>
      </c>
      <c r="AC56" s="144" t="str">
        <f>IF(AC55="","",VLOOKUP(AC55,'別紙１-１　シフト記号表（従来型・ユニット型共通）'!$C$6:$L$47,10,FALSE))</f>
        <v/>
      </c>
      <c r="AD56" s="144" t="str">
        <f>IF(AD55="","",VLOOKUP(AD55,'別紙１-１　シフト記号表（従来型・ユニット型共通）'!$C$6:$L$47,10,FALSE))</f>
        <v/>
      </c>
      <c r="AE56" s="144" t="str">
        <f>IF(AE55="","",VLOOKUP(AE55,'別紙１-１　シフト記号表（従来型・ユニット型共通）'!$C$6:$L$47,10,FALSE))</f>
        <v/>
      </c>
      <c r="AF56" s="144" t="str">
        <f>IF(AF55="","",VLOOKUP(AF55,'別紙１-１　シフト記号表（従来型・ユニット型共通）'!$C$6:$L$47,10,FALSE))</f>
        <v/>
      </c>
      <c r="AG56" s="145" t="str">
        <f>IF(AG55="","",VLOOKUP(AG55,'別紙１-１　シフト記号表（従来型・ユニット型共通）'!$C$6:$L$47,10,FALSE))</f>
        <v/>
      </c>
      <c r="AH56" s="143" t="str">
        <f>IF(AH55="","",VLOOKUP(AH55,'別紙１-１　シフト記号表（従来型・ユニット型共通）'!$C$6:$L$47,10,FALSE))</f>
        <v/>
      </c>
      <c r="AI56" s="144" t="str">
        <f>IF(AI55="","",VLOOKUP(AI55,'別紙１-１　シフト記号表（従来型・ユニット型共通）'!$C$6:$L$47,10,FALSE))</f>
        <v/>
      </c>
      <c r="AJ56" s="144" t="str">
        <f>IF(AJ55="","",VLOOKUP(AJ55,'別紙１-１　シフト記号表（従来型・ユニット型共通）'!$C$6:$L$47,10,FALSE))</f>
        <v/>
      </c>
      <c r="AK56" s="144" t="str">
        <f>IF(AK55="","",VLOOKUP(AK55,'別紙１-１　シフト記号表（従来型・ユニット型共通）'!$C$6:$L$47,10,FALSE))</f>
        <v/>
      </c>
      <c r="AL56" s="144" t="str">
        <f>IF(AL55="","",VLOOKUP(AL55,'別紙１-１　シフト記号表（従来型・ユニット型共通）'!$C$6:$L$47,10,FALSE))</f>
        <v/>
      </c>
      <c r="AM56" s="144" t="str">
        <f>IF(AM55="","",VLOOKUP(AM55,'別紙１-１　シフト記号表（従来型・ユニット型共通）'!$C$6:$L$47,10,FALSE))</f>
        <v/>
      </c>
      <c r="AN56" s="145" t="str">
        <f>IF(AN55="","",VLOOKUP(AN55,'別紙１-１　シフト記号表（従来型・ユニット型共通）'!$C$6:$L$47,10,FALSE))</f>
        <v/>
      </c>
      <c r="AO56" s="143" t="str">
        <f>IF(AO55="","",VLOOKUP(AO55,'別紙１-１　シフト記号表（従来型・ユニット型共通）'!$C$6:$L$47,10,FALSE))</f>
        <v/>
      </c>
      <c r="AP56" s="144" t="str">
        <f>IF(AP55="","",VLOOKUP(AP55,'別紙１-１　シフト記号表（従来型・ユニット型共通）'!$C$6:$L$47,10,FALSE))</f>
        <v/>
      </c>
      <c r="AQ56" s="144" t="str">
        <f>IF(AQ55="","",VLOOKUP(AQ55,'別紙１-１　シフト記号表（従来型・ユニット型共通）'!$C$6:$L$47,10,FALSE))</f>
        <v/>
      </c>
      <c r="AR56" s="144" t="str">
        <f>IF(AR55="","",VLOOKUP(AR55,'別紙１-１　シフト記号表（従来型・ユニット型共通）'!$C$6:$L$47,10,FALSE))</f>
        <v/>
      </c>
      <c r="AS56" s="144" t="str">
        <f>IF(AS55="","",VLOOKUP(AS55,'別紙１-１　シフト記号表（従来型・ユニット型共通）'!$C$6:$L$47,10,FALSE))</f>
        <v/>
      </c>
      <c r="AT56" s="144" t="str">
        <f>IF(AT55="","",VLOOKUP(AT55,'別紙１-１　シフト記号表（従来型・ユニット型共通）'!$C$6:$L$47,10,FALSE))</f>
        <v/>
      </c>
      <c r="AU56" s="145" t="str">
        <f>IF(AU55="","",VLOOKUP(AU55,'別紙１-１　シフト記号表（従来型・ユニット型共通）'!$C$6:$L$47,10,FALSE))</f>
        <v/>
      </c>
      <c r="AV56" s="143" t="str">
        <f>IF(AV55="","",VLOOKUP(AV55,'別紙１-１　シフト記号表（従来型・ユニット型共通）'!$C$6:$L$47,10,FALSE))</f>
        <v/>
      </c>
      <c r="AW56" s="144" t="str">
        <f>IF(AW55="","",VLOOKUP(AW55,'別紙１-１　シフト記号表（従来型・ユニット型共通）'!$C$6:$L$47,10,FALSE))</f>
        <v/>
      </c>
      <c r="AX56" s="144" t="str">
        <f>IF(AX55="","",VLOOKUP(AX55,'別紙１-１　シフト記号表（従来型・ユニット型共通）'!$C$6:$L$47,10,FALSE))</f>
        <v/>
      </c>
      <c r="AY56" s="144" t="str">
        <f>IF(AY55="","",VLOOKUP(AY55,'別紙１-１　シフト記号表（従来型・ユニット型共通）'!$C$6:$L$47,10,FALSE))</f>
        <v/>
      </c>
      <c r="AZ56" s="144" t="str">
        <f>IF(AZ55="","",VLOOKUP(AZ55,'別紙１-１　シフト記号表（従来型・ユニット型共通）'!$C$6:$L$47,10,FALSE))</f>
        <v/>
      </c>
      <c r="BA56" s="144" t="str">
        <f>IF(BA55="","",VLOOKUP(BA55,'別紙１-１　シフト記号表（従来型・ユニット型共通）'!$C$6:$L$47,10,FALSE))</f>
        <v/>
      </c>
      <c r="BB56" s="145" t="str">
        <f>IF(BB55="","",VLOOKUP(BB55,'別紙１-１　シフト記号表（従来型・ユニット型共通）'!$C$6:$L$47,10,FALSE))</f>
        <v/>
      </c>
      <c r="BC56" s="143" t="str">
        <f>IF(BC55="","",VLOOKUP(BC55,'別紙１-１　シフト記号表（従来型・ユニット型共通）'!$C$6:$L$47,10,FALSE))</f>
        <v/>
      </c>
      <c r="BD56" s="144" t="str">
        <f>IF(BD55="","",VLOOKUP(BD55,'別紙１-１　シフト記号表（従来型・ユニット型共通）'!$C$6:$L$47,10,FALSE))</f>
        <v/>
      </c>
      <c r="BE56" s="144" t="str">
        <f>IF(BE55="","",VLOOKUP(BE55,'別紙１-１　シフト記号表（従来型・ユニット型共通）'!$C$6:$L$47,10,FALSE))</f>
        <v/>
      </c>
      <c r="BF56" s="314">
        <f>IF($BI$3="４週",SUM(AA56:BB56),IF($BI$3="暦月",SUM(AA56:BE56),""))</f>
        <v>0</v>
      </c>
      <c r="BG56" s="315"/>
      <c r="BH56" s="316">
        <f>IF($BI$3="４週",BF56/4,IF($BI$3="暦月",(BF56/($BI$8/7)),""))</f>
        <v>0</v>
      </c>
      <c r="BI56" s="315"/>
      <c r="BJ56" s="311"/>
      <c r="BK56" s="312"/>
      <c r="BL56" s="312"/>
      <c r="BM56" s="312"/>
      <c r="BN56" s="313"/>
    </row>
    <row r="57" spans="2:66" ht="20.25" customHeight="1" x14ac:dyDescent="0.2">
      <c r="B57" s="317">
        <f>B55+1</f>
        <v>21</v>
      </c>
      <c r="C57" s="417"/>
      <c r="D57" s="419"/>
      <c r="E57" s="258"/>
      <c r="F57" s="420"/>
      <c r="G57" s="319"/>
      <c r="H57" s="320"/>
      <c r="I57" s="138"/>
      <c r="J57" s="139"/>
      <c r="K57" s="138"/>
      <c r="L57" s="139"/>
      <c r="M57" s="323"/>
      <c r="N57" s="324"/>
      <c r="O57" s="327"/>
      <c r="P57" s="328"/>
      <c r="Q57" s="328"/>
      <c r="R57" s="320"/>
      <c r="S57" s="331"/>
      <c r="T57" s="332"/>
      <c r="U57" s="332"/>
      <c r="V57" s="332"/>
      <c r="W57" s="333"/>
      <c r="X57" s="158" t="s">
        <v>150</v>
      </c>
      <c r="Z57" s="159"/>
      <c r="AA57" s="151"/>
      <c r="AB57" s="152"/>
      <c r="AC57" s="152"/>
      <c r="AD57" s="152"/>
      <c r="AE57" s="152"/>
      <c r="AF57" s="152"/>
      <c r="AG57" s="153"/>
      <c r="AH57" s="151"/>
      <c r="AI57" s="152"/>
      <c r="AJ57" s="152"/>
      <c r="AK57" s="152"/>
      <c r="AL57" s="152"/>
      <c r="AM57" s="152"/>
      <c r="AN57" s="153"/>
      <c r="AO57" s="151"/>
      <c r="AP57" s="152"/>
      <c r="AQ57" s="152"/>
      <c r="AR57" s="152"/>
      <c r="AS57" s="152"/>
      <c r="AT57" s="152"/>
      <c r="AU57" s="153"/>
      <c r="AV57" s="151"/>
      <c r="AW57" s="152"/>
      <c r="AX57" s="152"/>
      <c r="AY57" s="152"/>
      <c r="AZ57" s="152"/>
      <c r="BA57" s="152"/>
      <c r="BB57" s="153"/>
      <c r="BC57" s="151"/>
      <c r="BD57" s="152"/>
      <c r="BE57" s="154"/>
      <c r="BF57" s="334"/>
      <c r="BG57" s="335"/>
      <c r="BH57" s="347"/>
      <c r="BI57" s="348"/>
      <c r="BJ57" s="349"/>
      <c r="BK57" s="350"/>
      <c r="BL57" s="350"/>
      <c r="BM57" s="350"/>
      <c r="BN57" s="351"/>
    </row>
    <row r="58" spans="2:66" ht="20.25" customHeight="1" x14ac:dyDescent="0.2">
      <c r="B58" s="318"/>
      <c r="C58" s="418"/>
      <c r="D58" s="421"/>
      <c r="E58" s="258"/>
      <c r="F58" s="420"/>
      <c r="G58" s="321"/>
      <c r="H58" s="322"/>
      <c r="I58" s="138"/>
      <c r="J58" s="139">
        <f>G57</f>
        <v>0</v>
      </c>
      <c r="K58" s="138"/>
      <c r="L58" s="139">
        <f>M57</f>
        <v>0</v>
      </c>
      <c r="M58" s="325"/>
      <c r="N58" s="326"/>
      <c r="O58" s="329"/>
      <c r="P58" s="330"/>
      <c r="Q58" s="330"/>
      <c r="R58" s="322"/>
      <c r="S58" s="331"/>
      <c r="T58" s="332"/>
      <c r="U58" s="332"/>
      <c r="V58" s="332"/>
      <c r="W58" s="333"/>
      <c r="X58" s="155" t="s">
        <v>153</v>
      </c>
      <c r="Y58" s="156"/>
      <c r="Z58" s="157"/>
      <c r="AA58" s="143" t="str">
        <f>IF(AA57="","",VLOOKUP(AA57,'別紙１-１　シフト記号表（従来型・ユニット型共通）'!$C$6:$L$47,10,FALSE))</f>
        <v/>
      </c>
      <c r="AB58" s="144" t="str">
        <f>IF(AB57="","",VLOOKUP(AB57,'別紙１-１　シフト記号表（従来型・ユニット型共通）'!$C$6:$L$47,10,FALSE))</f>
        <v/>
      </c>
      <c r="AC58" s="144" t="str">
        <f>IF(AC57="","",VLOOKUP(AC57,'別紙１-１　シフト記号表（従来型・ユニット型共通）'!$C$6:$L$47,10,FALSE))</f>
        <v/>
      </c>
      <c r="AD58" s="144" t="str">
        <f>IF(AD57="","",VLOOKUP(AD57,'別紙１-１　シフト記号表（従来型・ユニット型共通）'!$C$6:$L$47,10,FALSE))</f>
        <v/>
      </c>
      <c r="AE58" s="144" t="str">
        <f>IF(AE57="","",VLOOKUP(AE57,'別紙１-１　シフト記号表（従来型・ユニット型共通）'!$C$6:$L$47,10,FALSE))</f>
        <v/>
      </c>
      <c r="AF58" s="144" t="str">
        <f>IF(AF57="","",VLOOKUP(AF57,'別紙１-１　シフト記号表（従来型・ユニット型共通）'!$C$6:$L$47,10,FALSE))</f>
        <v/>
      </c>
      <c r="AG58" s="145" t="str">
        <f>IF(AG57="","",VLOOKUP(AG57,'別紙１-１　シフト記号表（従来型・ユニット型共通）'!$C$6:$L$47,10,FALSE))</f>
        <v/>
      </c>
      <c r="AH58" s="143" t="str">
        <f>IF(AH57="","",VLOOKUP(AH57,'別紙１-１　シフト記号表（従来型・ユニット型共通）'!$C$6:$L$47,10,FALSE))</f>
        <v/>
      </c>
      <c r="AI58" s="144" t="str">
        <f>IF(AI57="","",VLOOKUP(AI57,'別紙１-１　シフト記号表（従来型・ユニット型共通）'!$C$6:$L$47,10,FALSE))</f>
        <v/>
      </c>
      <c r="AJ58" s="144" t="str">
        <f>IF(AJ57="","",VLOOKUP(AJ57,'別紙１-１　シフト記号表（従来型・ユニット型共通）'!$C$6:$L$47,10,FALSE))</f>
        <v/>
      </c>
      <c r="AK58" s="144" t="str">
        <f>IF(AK57="","",VLOOKUP(AK57,'別紙１-１　シフト記号表（従来型・ユニット型共通）'!$C$6:$L$47,10,FALSE))</f>
        <v/>
      </c>
      <c r="AL58" s="144" t="str">
        <f>IF(AL57="","",VLOOKUP(AL57,'別紙１-１　シフト記号表（従来型・ユニット型共通）'!$C$6:$L$47,10,FALSE))</f>
        <v/>
      </c>
      <c r="AM58" s="144" t="str">
        <f>IF(AM57="","",VLOOKUP(AM57,'別紙１-１　シフト記号表（従来型・ユニット型共通）'!$C$6:$L$47,10,FALSE))</f>
        <v/>
      </c>
      <c r="AN58" s="145" t="str">
        <f>IF(AN57="","",VLOOKUP(AN57,'別紙１-１　シフト記号表（従来型・ユニット型共通）'!$C$6:$L$47,10,FALSE))</f>
        <v/>
      </c>
      <c r="AO58" s="143" t="str">
        <f>IF(AO57="","",VLOOKUP(AO57,'別紙１-１　シフト記号表（従来型・ユニット型共通）'!$C$6:$L$47,10,FALSE))</f>
        <v/>
      </c>
      <c r="AP58" s="144" t="str">
        <f>IF(AP57="","",VLOOKUP(AP57,'別紙１-１　シフト記号表（従来型・ユニット型共通）'!$C$6:$L$47,10,FALSE))</f>
        <v/>
      </c>
      <c r="AQ58" s="144" t="str">
        <f>IF(AQ57="","",VLOOKUP(AQ57,'別紙１-１　シフト記号表（従来型・ユニット型共通）'!$C$6:$L$47,10,FALSE))</f>
        <v/>
      </c>
      <c r="AR58" s="144" t="str">
        <f>IF(AR57="","",VLOOKUP(AR57,'別紙１-１　シフト記号表（従来型・ユニット型共通）'!$C$6:$L$47,10,FALSE))</f>
        <v/>
      </c>
      <c r="AS58" s="144" t="str">
        <f>IF(AS57="","",VLOOKUP(AS57,'別紙１-１　シフト記号表（従来型・ユニット型共通）'!$C$6:$L$47,10,FALSE))</f>
        <v/>
      </c>
      <c r="AT58" s="144" t="str">
        <f>IF(AT57="","",VLOOKUP(AT57,'別紙１-１　シフト記号表（従来型・ユニット型共通）'!$C$6:$L$47,10,FALSE))</f>
        <v/>
      </c>
      <c r="AU58" s="145" t="str">
        <f>IF(AU57="","",VLOOKUP(AU57,'別紙１-１　シフト記号表（従来型・ユニット型共通）'!$C$6:$L$47,10,FALSE))</f>
        <v/>
      </c>
      <c r="AV58" s="143" t="str">
        <f>IF(AV57="","",VLOOKUP(AV57,'別紙１-１　シフト記号表（従来型・ユニット型共通）'!$C$6:$L$47,10,FALSE))</f>
        <v/>
      </c>
      <c r="AW58" s="144" t="str">
        <f>IF(AW57="","",VLOOKUP(AW57,'別紙１-１　シフト記号表（従来型・ユニット型共通）'!$C$6:$L$47,10,FALSE))</f>
        <v/>
      </c>
      <c r="AX58" s="144" t="str">
        <f>IF(AX57="","",VLOOKUP(AX57,'別紙１-１　シフト記号表（従来型・ユニット型共通）'!$C$6:$L$47,10,FALSE))</f>
        <v/>
      </c>
      <c r="AY58" s="144" t="str">
        <f>IF(AY57="","",VLOOKUP(AY57,'別紙１-１　シフト記号表（従来型・ユニット型共通）'!$C$6:$L$47,10,FALSE))</f>
        <v/>
      </c>
      <c r="AZ58" s="144" t="str">
        <f>IF(AZ57="","",VLOOKUP(AZ57,'別紙１-１　シフト記号表（従来型・ユニット型共通）'!$C$6:$L$47,10,FALSE))</f>
        <v/>
      </c>
      <c r="BA58" s="144" t="str">
        <f>IF(BA57="","",VLOOKUP(BA57,'別紙１-１　シフト記号表（従来型・ユニット型共通）'!$C$6:$L$47,10,FALSE))</f>
        <v/>
      </c>
      <c r="BB58" s="145" t="str">
        <f>IF(BB57="","",VLOOKUP(BB57,'別紙１-１　シフト記号表（従来型・ユニット型共通）'!$C$6:$L$47,10,FALSE))</f>
        <v/>
      </c>
      <c r="BC58" s="143" t="str">
        <f>IF(BC57="","",VLOOKUP(BC57,'別紙１-１　シフト記号表（従来型・ユニット型共通）'!$C$6:$L$47,10,FALSE))</f>
        <v/>
      </c>
      <c r="BD58" s="144" t="str">
        <f>IF(BD57="","",VLOOKUP(BD57,'別紙１-１　シフト記号表（従来型・ユニット型共通）'!$C$6:$L$47,10,FALSE))</f>
        <v/>
      </c>
      <c r="BE58" s="144" t="str">
        <f>IF(BE57="","",VLOOKUP(BE57,'別紙１-１　シフト記号表（従来型・ユニット型共通）'!$C$6:$L$47,10,FALSE))</f>
        <v/>
      </c>
      <c r="BF58" s="314">
        <f>IF($BI$3="４週",SUM(AA58:BB58),IF($BI$3="暦月",SUM(AA58:BE58),""))</f>
        <v>0</v>
      </c>
      <c r="BG58" s="315"/>
      <c r="BH58" s="316">
        <f>IF($BI$3="４週",BF58/4,IF($BI$3="暦月",(BF58/($BI$8/7)),""))</f>
        <v>0</v>
      </c>
      <c r="BI58" s="315"/>
      <c r="BJ58" s="311"/>
      <c r="BK58" s="312"/>
      <c r="BL58" s="312"/>
      <c r="BM58" s="312"/>
      <c r="BN58" s="313"/>
    </row>
    <row r="59" spans="2:66" ht="20.25" customHeight="1" x14ac:dyDescent="0.2">
      <c r="B59" s="317">
        <f>B57+1</f>
        <v>22</v>
      </c>
      <c r="C59" s="417"/>
      <c r="D59" s="419"/>
      <c r="E59" s="258"/>
      <c r="F59" s="420"/>
      <c r="G59" s="319"/>
      <c r="H59" s="320"/>
      <c r="I59" s="138"/>
      <c r="J59" s="139"/>
      <c r="K59" s="138"/>
      <c r="L59" s="139"/>
      <c r="M59" s="323"/>
      <c r="N59" s="324"/>
      <c r="O59" s="327"/>
      <c r="P59" s="328"/>
      <c r="Q59" s="328"/>
      <c r="R59" s="320"/>
      <c r="S59" s="331"/>
      <c r="T59" s="332"/>
      <c r="U59" s="332"/>
      <c r="V59" s="332"/>
      <c r="W59" s="333"/>
      <c r="X59" s="158" t="s">
        <v>150</v>
      </c>
      <c r="Z59" s="159"/>
      <c r="AA59" s="151"/>
      <c r="AB59" s="152"/>
      <c r="AC59" s="152"/>
      <c r="AD59" s="152"/>
      <c r="AE59" s="152"/>
      <c r="AF59" s="152"/>
      <c r="AG59" s="153"/>
      <c r="AH59" s="151"/>
      <c r="AI59" s="152"/>
      <c r="AJ59" s="152"/>
      <c r="AK59" s="152"/>
      <c r="AL59" s="152"/>
      <c r="AM59" s="152"/>
      <c r="AN59" s="153"/>
      <c r="AO59" s="151"/>
      <c r="AP59" s="152"/>
      <c r="AQ59" s="152"/>
      <c r="AR59" s="152"/>
      <c r="AS59" s="152"/>
      <c r="AT59" s="152"/>
      <c r="AU59" s="153"/>
      <c r="AV59" s="151"/>
      <c r="AW59" s="152"/>
      <c r="AX59" s="152"/>
      <c r="AY59" s="152"/>
      <c r="AZ59" s="152"/>
      <c r="BA59" s="152"/>
      <c r="BB59" s="153"/>
      <c r="BC59" s="151"/>
      <c r="BD59" s="152"/>
      <c r="BE59" s="154"/>
      <c r="BF59" s="334"/>
      <c r="BG59" s="335"/>
      <c r="BH59" s="347"/>
      <c r="BI59" s="348"/>
      <c r="BJ59" s="349"/>
      <c r="BK59" s="350"/>
      <c r="BL59" s="350"/>
      <c r="BM59" s="350"/>
      <c r="BN59" s="351"/>
    </row>
    <row r="60" spans="2:66" ht="20.25" customHeight="1" x14ac:dyDescent="0.2">
      <c r="B60" s="318"/>
      <c r="C60" s="418"/>
      <c r="D60" s="421"/>
      <c r="E60" s="258"/>
      <c r="F60" s="420"/>
      <c r="G60" s="321"/>
      <c r="H60" s="322"/>
      <c r="I60" s="138"/>
      <c r="J60" s="139">
        <f>G59</f>
        <v>0</v>
      </c>
      <c r="K60" s="138"/>
      <c r="L60" s="139">
        <f>M59</f>
        <v>0</v>
      </c>
      <c r="M60" s="325"/>
      <c r="N60" s="326"/>
      <c r="O60" s="329"/>
      <c r="P60" s="330"/>
      <c r="Q60" s="330"/>
      <c r="R60" s="322"/>
      <c r="S60" s="331"/>
      <c r="T60" s="332"/>
      <c r="U60" s="332"/>
      <c r="V60" s="332"/>
      <c r="W60" s="333"/>
      <c r="X60" s="155" t="s">
        <v>153</v>
      </c>
      <c r="Y60" s="156"/>
      <c r="Z60" s="157"/>
      <c r="AA60" s="143" t="str">
        <f>IF(AA59="","",VLOOKUP(AA59,'別紙１-１　シフト記号表（従来型・ユニット型共通）'!$C$6:$L$47,10,FALSE))</f>
        <v/>
      </c>
      <c r="AB60" s="144" t="str">
        <f>IF(AB59="","",VLOOKUP(AB59,'別紙１-１　シフト記号表（従来型・ユニット型共通）'!$C$6:$L$47,10,FALSE))</f>
        <v/>
      </c>
      <c r="AC60" s="144" t="str">
        <f>IF(AC59="","",VLOOKUP(AC59,'別紙１-１　シフト記号表（従来型・ユニット型共通）'!$C$6:$L$47,10,FALSE))</f>
        <v/>
      </c>
      <c r="AD60" s="144" t="str">
        <f>IF(AD59="","",VLOOKUP(AD59,'別紙１-１　シフト記号表（従来型・ユニット型共通）'!$C$6:$L$47,10,FALSE))</f>
        <v/>
      </c>
      <c r="AE60" s="144" t="str">
        <f>IF(AE59="","",VLOOKUP(AE59,'別紙１-１　シフト記号表（従来型・ユニット型共通）'!$C$6:$L$47,10,FALSE))</f>
        <v/>
      </c>
      <c r="AF60" s="144" t="str">
        <f>IF(AF59="","",VLOOKUP(AF59,'別紙１-１　シフト記号表（従来型・ユニット型共通）'!$C$6:$L$47,10,FALSE))</f>
        <v/>
      </c>
      <c r="AG60" s="145" t="str">
        <f>IF(AG59="","",VLOOKUP(AG59,'別紙１-１　シフト記号表（従来型・ユニット型共通）'!$C$6:$L$47,10,FALSE))</f>
        <v/>
      </c>
      <c r="AH60" s="143" t="str">
        <f>IF(AH59="","",VLOOKUP(AH59,'別紙１-１　シフト記号表（従来型・ユニット型共通）'!$C$6:$L$47,10,FALSE))</f>
        <v/>
      </c>
      <c r="AI60" s="144" t="str">
        <f>IF(AI59="","",VLOOKUP(AI59,'別紙１-１　シフト記号表（従来型・ユニット型共通）'!$C$6:$L$47,10,FALSE))</f>
        <v/>
      </c>
      <c r="AJ60" s="144" t="str">
        <f>IF(AJ59="","",VLOOKUP(AJ59,'別紙１-１　シフト記号表（従来型・ユニット型共通）'!$C$6:$L$47,10,FALSE))</f>
        <v/>
      </c>
      <c r="AK60" s="144" t="str">
        <f>IF(AK59="","",VLOOKUP(AK59,'別紙１-１　シフト記号表（従来型・ユニット型共通）'!$C$6:$L$47,10,FALSE))</f>
        <v/>
      </c>
      <c r="AL60" s="144" t="str">
        <f>IF(AL59="","",VLOOKUP(AL59,'別紙１-１　シフト記号表（従来型・ユニット型共通）'!$C$6:$L$47,10,FALSE))</f>
        <v/>
      </c>
      <c r="AM60" s="144" t="str">
        <f>IF(AM59="","",VLOOKUP(AM59,'別紙１-１　シフト記号表（従来型・ユニット型共通）'!$C$6:$L$47,10,FALSE))</f>
        <v/>
      </c>
      <c r="AN60" s="145" t="str">
        <f>IF(AN59="","",VLOOKUP(AN59,'別紙１-１　シフト記号表（従来型・ユニット型共通）'!$C$6:$L$47,10,FALSE))</f>
        <v/>
      </c>
      <c r="AO60" s="143" t="str">
        <f>IF(AO59="","",VLOOKUP(AO59,'別紙１-１　シフト記号表（従来型・ユニット型共通）'!$C$6:$L$47,10,FALSE))</f>
        <v/>
      </c>
      <c r="AP60" s="144" t="str">
        <f>IF(AP59="","",VLOOKUP(AP59,'別紙１-１　シフト記号表（従来型・ユニット型共通）'!$C$6:$L$47,10,FALSE))</f>
        <v/>
      </c>
      <c r="AQ60" s="144" t="str">
        <f>IF(AQ59="","",VLOOKUP(AQ59,'別紙１-１　シフト記号表（従来型・ユニット型共通）'!$C$6:$L$47,10,FALSE))</f>
        <v/>
      </c>
      <c r="AR60" s="144" t="str">
        <f>IF(AR59="","",VLOOKUP(AR59,'別紙１-１　シフト記号表（従来型・ユニット型共通）'!$C$6:$L$47,10,FALSE))</f>
        <v/>
      </c>
      <c r="AS60" s="144" t="str">
        <f>IF(AS59="","",VLOOKUP(AS59,'別紙１-１　シフト記号表（従来型・ユニット型共通）'!$C$6:$L$47,10,FALSE))</f>
        <v/>
      </c>
      <c r="AT60" s="144" t="str">
        <f>IF(AT59="","",VLOOKUP(AT59,'別紙１-１　シフト記号表（従来型・ユニット型共通）'!$C$6:$L$47,10,FALSE))</f>
        <v/>
      </c>
      <c r="AU60" s="145" t="str">
        <f>IF(AU59="","",VLOOKUP(AU59,'別紙１-１　シフト記号表（従来型・ユニット型共通）'!$C$6:$L$47,10,FALSE))</f>
        <v/>
      </c>
      <c r="AV60" s="143" t="str">
        <f>IF(AV59="","",VLOOKUP(AV59,'別紙１-１　シフト記号表（従来型・ユニット型共通）'!$C$6:$L$47,10,FALSE))</f>
        <v/>
      </c>
      <c r="AW60" s="144" t="str">
        <f>IF(AW59="","",VLOOKUP(AW59,'別紙１-１　シフト記号表（従来型・ユニット型共通）'!$C$6:$L$47,10,FALSE))</f>
        <v/>
      </c>
      <c r="AX60" s="144" t="str">
        <f>IF(AX59="","",VLOOKUP(AX59,'別紙１-１　シフト記号表（従来型・ユニット型共通）'!$C$6:$L$47,10,FALSE))</f>
        <v/>
      </c>
      <c r="AY60" s="144" t="str">
        <f>IF(AY59="","",VLOOKUP(AY59,'別紙１-１　シフト記号表（従来型・ユニット型共通）'!$C$6:$L$47,10,FALSE))</f>
        <v/>
      </c>
      <c r="AZ60" s="144" t="str">
        <f>IF(AZ59="","",VLOOKUP(AZ59,'別紙１-１　シフト記号表（従来型・ユニット型共通）'!$C$6:$L$47,10,FALSE))</f>
        <v/>
      </c>
      <c r="BA60" s="144" t="str">
        <f>IF(BA59="","",VLOOKUP(BA59,'別紙１-１　シフト記号表（従来型・ユニット型共通）'!$C$6:$L$47,10,FALSE))</f>
        <v/>
      </c>
      <c r="BB60" s="145" t="str">
        <f>IF(BB59="","",VLOOKUP(BB59,'別紙１-１　シフト記号表（従来型・ユニット型共通）'!$C$6:$L$47,10,FALSE))</f>
        <v/>
      </c>
      <c r="BC60" s="143" t="str">
        <f>IF(BC59="","",VLOOKUP(BC59,'別紙１-１　シフト記号表（従来型・ユニット型共通）'!$C$6:$L$47,10,FALSE))</f>
        <v/>
      </c>
      <c r="BD60" s="144" t="str">
        <f>IF(BD59="","",VLOOKUP(BD59,'別紙１-１　シフト記号表（従来型・ユニット型共通）'!$C$6:$L$47,10,FALSE))</f>
        <v/>
      </c>
      <c r="BE60" s="144" t="str">
        <f>IF(BE59="","",VLOOKUP(BE59,'別紙１-１　シフト記号表（従来型・ユニット型共通）'!$C$6:$L$47,10,FALSE))</f>
        <v/>
      </c>
      <c r="BF60" s="314">
        <f>IF($BI$3="４週",SUM(AA60:BB60),IF($BI$3="暦月",SUM(AA60:BE60),""))</f>
        <v>0</v>
      </c>
      <c r="BG60" s="315"/>
      <c r="BH60" s="316">
        <f>IF($BI$3="４週",BF60/4,IF($BI$3="暦月",(BF60/($BI$8/7)),""))</f>
        <v>0</v>
      </c>
      <c r="BI60" s="315"/>
      <c r="BJ60" s="311"/>
      <c r="BK60" s="312"/>
      <c r="BL60" s="312"/>
      <c r="BM60" s="312"/>
      <c r="BN60" s="313"/>
    </row>
    <row r="61" spans="2:66" ht="20.25" customHeight="1" x14ac:dyDescent="0.2">
      <c r="B61" s="317">
        <f>B59+1</f>
        <v>23</v>
      </c>
      <c r="C61" s="417"/>
      <c r="D61" s="419"/>
      <c r="E61" s="258"/>
      <c r="F61" s="420"/>
      <c r="G61" s="319"/>
      <c r="H61" s="320"/>
      <c r="I61" s="138"/>
      <c r="J61" s="139"/>
      <c r="K61" s="138"/>
      <c r="L61" s="139"/>
      <c r="M61" s="323"/>
      <c r="N61" s="324"/>
      <c r="O61" s="327"/>
      <c r="P61" s="328"/>
      <c r="Q61" s="328"/>
      <c r="R61" s="320"/>
      <c r="S61" s="331"/>
      <c r="T61" s="332"/>
      <c r="U61" s="332"/>
      <c r="V61" s="332"/>
      <c r="W61" s="333"/>
      <c r="X61" s="158" t="s">
        <v>150</v>
      </c>
      <c r="Z61" s="159"/>
      <c r="AA61" s="151"/>
      <c r="AB61" s="152"/>
      <c r="AC61" s="152"/>
      <c r="AD61" s="152"/>
      <c r="AE61" s="152"/>
      <c r="AF61" s="152"/>
      <c r="AG61" s="153"/>
      <c r="AH61" s="151"/>
      <c r="AI61" s="152"/>
      <c r="AJ61" s="152"/>
      <c r="AK61" s="152"/>
      <c r="AL61" s="152"/>
      <c r="AM61" s="152"/>
      <c r="AN61" s="153"/>
      <c r="AO61" s="151"/>
      <c r="AP61" s="152"/>
      <c r="AQ61" s="152"/>
      <c r="AR61" s="152"/>
      <c r="AS61" s="152"/>
      <c r="AT61" s="152"/>
      <c r="AU61" s="153"/>
      <c r="AV61" s="151"/>
      <c r="AW61" s="152"/>
      <c r="AX61" s="152"/>
      <c r="AY61" s="152"/>
      <c r="AZ61" s="152"/>
      <c r="BA61" s="152"/>
      <c r="BB61" s="153"/>
      <c r="BC61" s="151"/>
      <c r="BD61" s="152"/>
      <c r="BE61" s="154"/>
      <c r="BF61" s="334"/>
      <c r="BG61" s="335"/>
      <c r="BH61" s="347"/>
      <c r="BI61" s="348"/>
      <c r="BJ61" s="349"/>
      <c r="BK61" s="350"/>
      <c r="BL61" s="350"/>
      <c r="BM61" s="350"/>
      <c r="BN61" s="351"/>
    </row>
    <row r="62" spans="2:66" ht="20.25" customHeight="1" x14ac:dyDescent="0.2">
      <c r="B62" s="318"/>
      <c r="C62" s="418"/>
      <c r="D62" s="421"/>
      <c r="E62" s="258"/>
      <c r="F62" s="420"/>
      <c r="G62" s="321"/>
      <c r="H62" s="322"/>
      <c r="I62" s="138"/>
      <c r="J62" s="139">
        <f>G61</f>
        <v>0</v>
      </c>
      <c r="K62" s="138"/>
      <c r="L62" s="139">
        <f>M61</f>
        <v>0</v>
      </c>
      <c r="M62" s="325"/>
      <c r="N62" s="326"/>
      <c r="O62" s="329"/>
      <c r="P62" s="330"/>
      <c r="Q62" s="330"/>
      <c r="R62" s="322"/>
      <c r="S62" s="331"/>
      <c r="T62" s="332"/>
      <c r="U62" s="332"/>
      <c r="V62" s="332"/>
      <c r="W62" s="333"/>
      <c r="X62" s="155" t="s">
        <v>153</v>
      </c>
      <c r="Y62" s="156"/>
      <c r="Z62" s="157"/>
      <c r="AA62" s="143" t="str">
        <f>IF(AA61="","",VLOOKUP(AA61,'別紙１-１　シフト記号表（従来型・ユニット型共通）'!$C$6:$L$47,10,FALSE))</f>
        <v/>
      </c>
      <c r="AB62" s="144" t="str">
        <f>IF(AB61="","",VLOOKUP(AB61,'別紙１-１　シフト記号表（従来型・ユニット型共通）'!$C$6:$L$47,10,FALSE))</f>
        <v/>
      </c>
      <c r="AC62" s="144" t="str">
        <f>IF(AC61="","",VLOOKUP(AC61,'別紙１-１　シフト記号表（従来型・ユニット型共通）'!$C$6:$L$47,10,FALSE))</f>
        <v/>
      </c>
      <c r="AD62" s="144" t="str">
        <f>IF(AD61="","",VLOOKUP(AD61,'別紙１-１　シフト記号表（従来型・ユニット型共通）'!$C$6:$L$47,10,FALSE))</f>
        <v/>
      </c>
      <c r="AE62" s="144" t="str">
        <f>IF(AE61="","",VLOOKUP(AE61,'別紙１-１　シフト記号表（従来型・ユニット型共通）'!$C$6:$L$47,10,FALSE))</f>
        <v/>
      </c>
      <c r="AF62" s="144" t="str">
        <f>IF(AF61="","",VLOOKUP(AF61,'別紙１-１　シフト記号表（従来型・ユニット型共通）'!$C$6:$L$47,10,FALSE))</f>
        <v/>
      </c>
      <c r="AG62" s="145" t="str">
        <f>IF(AG61="","",VLOOKUP(AG61,'別紙１-１　シフト記号表（従来型・ユニット型共通）'!$C$6:$L$47,10,FALSE))</f>
        <v/>
      </c>
      <c r="AH62" s="143" t="str">
        <f>IF(AH61="","",VLOOKUP(AH61,'別紙１-１　シフト記号表（従来型・ユニット型共通）'!$C$6:$L$47,10,FALSE))</f>
        <v/>
      </c>
      <c r="AI62" s="144" t="str">
        <f>IF(AI61="","",VLOOKUP(AI61,'別紙１-１　シフト記号表（従来型・ユニット型共通）'!$C$6:$L$47,10,FALSE))</f>
        <v/>
      </c>
      <c r="AJ62" s="144" t="str">
        <f>IF(AJ61="","",VLOOKUP(AJ61,'別紙１-１　シフト記号表（従来型・ユニット型共通）'!$C$6:$L$47,10,FALSE))</f>
        <v/>
      </c>
      <c r="AK62" s="144" t="str">
        <f>IF(AK61="","",VLOOKUP(AK61,'別紙１-１　シフト記号表（従来型・ユニット型共通）'!$C$6:$L$47,10,FALSE))</f>
        <v/>
      </c>
      <c r="AL62" s="144" t="str">
        <f>IF(AL61="","",VLOOKUP(AL61,'別紙１-１　シフト記号表（従来型・ユニット型共通）'!$C$6:$L$47,10,FALSE))</f>
        <v/>
      </c>
      <c r="AM62" s="144" t="str">
        <f>IF(AM61="","",VLOOKUP(AM61,'別紙１-１　シフト記号表（従来型・ユニット型共通）'!$C$6:$L$47,10,FALSE))</f>
        <v/>
      </c>
      <c r="AN62" s="145" t="str">
        <f>IF(AN61="","",VLOOKUP(AN61,'別紙１-１　シフト記号表（従来型・ユニット型共通）'!$C$6:$L$47,10,FALSE))</f>
        <v/>
      </c>
      <c r="AO62" s="143" t="str">
        <f>IF(AO61="","",VLOOKUP(AO61,'別紙１-１　シフト記号表（従来型・ユニット型共通）'!$C$6:$L$47,10,FALSE))</f>
        <v/>
      </c>
      <c r="AP62" s="144" t="str">
        <f>IF(AP61="","",VLOOKUP(AP61,'別紙１-１　シフト記号表（従来型・ユニット型共通）'!$C$6:$L$47,10,FALSE))</f>
        <v/>
      </c>
      <c r="AQ62" s="144" t="str">
        <f>IF(AQ61="","",VLOOKUP(AQ61,'別紙１-１　シフト記号表（従来型・ユニット型共通）'!$C$6:$L$47,10,FALSE))</f>
        <v/>
      </c>
      <c r="AR62" s="144" t="str">
        <f>IF(AR61="","",VLOOKUP(AR61,'別紙１-１　シフト記号表（従来型・ユニット型共通）'!$C$6:$L$47,10,FALSE))</f>
        <v/>
      </c>
      <c r="AS62" s="144" t="str">
        <f>IF(AS61="","",VLOOKUP(AS61,'別紙１-１　シフト記号表（従来型・ユニット型共通）'!$C$6:$L$47,10,FALSE))</f>
        <v/>
      </c>
      <c r="AT62" s="144" t="str">
        <f>IF(AT61="","",VLOOKUP(AT61,'別紙１-１　シフト記号表（従来型・ユニット型共通）'!$C$6:$L$47,10,FALSE))</f>
        <v/>
      </c>
      <c r="AU62" s="145" t="str">
        <f>IF(AU61="","",VLOOKUP(AU61,'別紙１-１　シフト記号表（従来型・ユニット型共通）'!$C$6:$L$47,10,FALSE))</f>
        <v/>
      </c>
      <c r="AV62" s="143" t="str">
        <f>IF(AV61="","",VLOOKUP(AV61,'別紙１-１　シフト記号表（従来型・ユニット型共通）'!$C$6:$L$47,10,FALSE))</f>
        <v/>
      </c>
      <c r="AW62" s="144" t="str">
        <f>IF(AW61="","",VLOOKUP(AW61,'別紙１-１　シフト記号表（従来型・ユニット型共通）'!$C$6:$L$47,10,FALSE))</f>
        <v/>
      </c>
      <c r="AX62" s="144" t="str">
        <f>IF(AX61="","",VLOOKUP(AX61,'別紙１-１　シフト記号表（従来型・ユニット型共通）'!$C$6:$L$47,10,FALSE))</f>
        <v/>
      </c>
      <c r="AY62" s="144" t="str">
        <f>IF(AY61="","",VLOOKUP(AY61,'別紙１-１　シフト記号表（従来型・ユニット型共通）'!$C$6:$L$47,10,FALSE))</f>
        <v/>
      </c>
      <c r="AZ62" s="144" t="str">
        <f>IF(AZ61="","",VLOOKUP(AZ61,'別紙１-１　シフト記号表（従来型・ユニット型共通）'!$C$6:$L$47,10,FALSE))</f>
        <v/>
      </c>
      <c r="BA62" s="144" t="str">
        <f>IF(BA61="","",VLOOKUP(BA61,'別紙１-１　シフト記号表（従来型・ユニット型共通）'!$C$6:$L$47,10,FALSE))</f>
        <v/>
      </c>
      <c r="BB62" s="145" t="str">
        <f>IF(BB61="","",VLOOKUP(BB61,'別紙１-１　シフト記号表（従来型・ユニット型共通）'!$C$6:$L$47,10,FALSE))</f>
        <v/>
      </c>
      <c r="BC62" s="143" t="str">
        <f>IF(BC61="","",VLOOKUP(BC61,'別紙１-１　シフト記号表（従来型・ユニット型共通）'!$C$6:$L$47,10,FALSE))</f>
        <v/>
      </c>
      <c r="BD62" s="144" t="str">
        <f>IF(BD61="","",VLOOKUP(BD61,'別紙１-１　シフト記号表（従来型・ユニット型共通）'!$C$6:$L$47,10,FALSE))</f>
        <v/>
      </c>
      <c r="BE62" s="144" t="str">
        <f>IF(BE61="","",VLOOKUP(BE61,'別紙１-１　シフト記号表（従来型・ユニット型共通）'!$C$6:$L$47,10,FALSE))</f>
        <v/>
      </c>
      <c r="BF62" s="314">
        <f>IF($BI$3="４週",SUM(AA62:BB62),IF($BI$3="暦月",SUM(AA62:BE62),""))</f>
        <v>0</v>
      </c>
      <c r="BG62" s="315"/>
      <c r="BH62" s="316">
        <f>IF($BI$3="４週",BF62/4,IF($BI$3="暦月",(BF62/($BI$8/7)),""))</f>
        <v>0</v>
      </c>
      <c r="BI62" s="315"/>
      <c r="BJ62" s="311"/>
      <c r="BK62" s="312"/>
      <c r="BL62" s="312"/>
      <c r="BM62" s="312"/>
      <c r="BN62" s="313"/>
    </row>
    <row r="63" spans="2:66" ht="20.25" customHeight="1" x14ac:dyDescent="0.2">
      <c r="B63" s="317">
        <f>B61+1</f>
        <v>24</v>
      </c>
      <c r="C63" s="417"/>
      <c r="D63" s="419"/>
      <c r="E63" s="258"/>
      <c r="F63" s="420"/>
      <c r="G63" s="319"/>
      <c r="H63" s="320"/>
      <c r="I63" s="138"/>
      <c r="J63" s="139"/>
      <c r="K63" s="138"/>
      <c r="L63" s="139"/>
      <c r="M63" s="323"/>
      <c r="N63" s="324"/>
      <c r="O63" s="327"/>
      <c r="P63" s="328"/>
      <c r="Q63" s="328"/>
      <c r="R63" s="320"/>
      <c r="S63" s="331"/>
      <c r="T63" s="332"/>
      <c r="U63" s="332"/>
      <c r="V63" s="332"/>
      <c r="W63" s="333"/>
      <c r="X63" s="158" t="s">
        <v>150</v>
      </c>
      <c r="Z63" s="159"/>
      <c r="AA63" s="151"/>
      <c r="AB63" s="152"/>
      <c r="AC63" s="152"/>
      <c r="AD63" s="152"/>
      <c r="AE63" s="152"/>
      <c r="AF63" s="152"/>
      <c r="AG63" s="153"/>
      <c r="AH63" s="151"/>
      <c r="AI63" s="152"/>
      <c r="AJ63" s="152"/>
      <c r="AK63" s="152"/>
      <c r="AL63" s="152"/>
      <c r="AM63" s="152"/>
      <c r="AN63" s="153"/>
      <c r="AO63" s="151"/>
      <c r="AP63" s="152"/>
      <c r="AQ63" s="152"/>
      <c r="AR63" s="152"/>
      <c r="AS63" s="152"/>
      <c r="AT63" s="152"/>
      <c r="AU63" s="153"/>
      <c r="AV63" s="151"/>
      <c r="AW63" s="152"/>
      <c r="AX63" s="152"/>
      <c r="AY63" s="152"/>
      <c r="AZ63" s="152"/>
      <c r="BA63" s="152"/>
      <c r="BB63" s="153"/>
      <c r="BC63" s="151"/>
      <c r="BD63" s="152"/>
      <c r="BE63" s="154"/>
      <c r="BF63" s="334"/>
      <c r="BG63" s="335"/>
      <c r="BH63" s="347"/>
      <c r="BI63" s="348"/>
      <c r="BJ63" s="349"/>
      <c r="BK63" s="350"/>
      <c r="BL63" s="350"/>
      <c r="BM63" s="350"/>
      <c r="BN63" s="351"/>
    </row>
    <row r="64" spans="2:66" ht="20.25" customHeight="1" x14ac:dyDescent="0.2">
      <c r="B64" s="318"/>
      <c r="C64" s="418"/>
      <c r="D64" s="421"/>
      <c r="E64" s="258"/>
      <c r="F64" s="420"/>
      <c r="G64" s="321"/>
      <c r="H64" s="322"/>
      <c r="I64" s="138"/>
      <c r="J64" s="139">
        <f>G63</f>
        <v>0</v>
      </c>
      <c r="K64" s="138"/>
      <c r="L64" s="139">
        <f>M63</f>
        <v>0</v>
      </c>
      <c r="M64" s="325"/>
      <c r="N64" s="326"/>
      <c r="O64" s="329"/>
      <c r="P64" s="330"/>
      <c r="Q64" s="330"/>
      <c r="R64" s="322"/>
      <c r="S64" s="331"/>
      <c r="T64" s="332"/>
      <c r="U64" s="332"/>
      <c r="V64" s="332"/>
      <c r="W64" s="333"/>
      <c r="X64" s="155" t="s">
        <v>153</v>
      </c>
      <c r="Y64" s="156"/>
      <c r="Z64" s="157"/>
      <c r="AA64" s="143" t="str">
        <f>IF(AA63="","",VLOOKUP(AA63,'別紙１-１　シフト記号表（従来型・ユニット型共通）'!$C$6:$L$47,10,FALSE))</f>
        <v/>
      </c>
      <c r="AB64" s="144" t="str">
        <f>IF(AB63="","",VLOOKUP(AB63,'別紙１-１　シフト記号表（従来型・ユニット型共通）'!$C$6:$L$47,10,FALSE))</f>
        <v/>
      </c>
      <c r="AC64" s="144" t="str">
        <f>IF(AC63="","",VLOOKUP(AC63,'別紙１-１　シフト記号表（従来型・ユニット型共通）'!$C$6:$L$47,10,FALSE))</f>
        <v/>
      </c>
      <c r="AD64" s="144" t="str">
        <f>IF(AD63="","",VLOOKUP(AD63,'別紙１-１　シフト記号表（従来型・ユニット型共通）'!$C$6:$L$47,10,FALSE))</f>
        <v/>
      </c>
      <c r="AE64" s="144" t="str">
        <f>IF(AE63="","",VLOOKUP(AE63,'別紙１-１　シフト記号表（従来型・ユニット型共通）'!$C$6:$L$47,10,FALSE))</f>
        <v/>
      </c>
      <c r="AF64" s="144" t="str">
        <f>IF(AF63="","",VLOOKUP(AF63,'別紙１-１　シフト記号表（従来型・ユニット型共通）'!$C$6:$L$47,10,FALSE))</f>
        <v/>
      </c>
      <c r="AG64" s="145" t="str">
        <f>IF(AG63="","",VLOOKUP(AG63,'別紙１-１　シフト記号表（従来型・ユニット型共通）'!$C$6:$L$47,10,FALSE))</f>
        <v/>
      </c>
      <c r="AH64" s="143" t="str">
        <f>IF(AH63="","",VLOOKUP(AH63,'別紙１-１　シフト記号表（従来型・ユニット型共通）'!$C$6:$L$47,10,FALSE))</f>
        <v/>
      </c>
      <c r="AI64" s="144" t="str">
        <f>IF(AI63="","",VLOOKUP(AI63,'別紙１-１　シフト記号表（従来型・ユニット型共通）'!$C$6:$L$47,10,FALSE))</f>
        <v/>
      </c>
      <c r="AJ64" s="144" t="str">
        <f>IF(AJ63="","",VLOOKUP(AJ63,'別紙１-１　シフト記号表（従来型・ユニット型共通）'!$C$6:$L$47,10,FALSE))</f>
        <v/>
      </c>
      <c r="AK64" s="144" t="str">
        <f>IF(AK63="","",VLOOKUP(AK63,'別紙１-１　シフト記号表（従来型・ユニット型共通）'!$C$6:$L$47,10,FALSE))</f>
        <v/>
      </c>
      <c r="AL64" s="144" t="str">
        <f>IF(AL63="","",VLOOKUP(AL63,'別紙１-１　シフト記号表（従来型・ユニット型共通）'!$C$6:$L$47,10,FALSE))</f>
        <v/>
      </c>
      <c r="AM64" s="144" t="str">
        <f>IF(AM63="","",VLOOKUP(AM63,'別紙１-１　シフト記号表（従来型・ユニット型共通）'!$C$6:$L$47,10,FALSE))</f>
        <v/>
      </c>
      <c r="AN64" s="145" t="str">
        <f>IF(AN63="","",VLOOKUP(AN63,'別紙１-１　シフト記号表（従来型・ユニット型共通）'!$C$6:$L$47,10,FALSE))</f>
        <v/>
      </c>
      <c r="AO64" s="143" t="str">
        <f>IF(AO63="","",VLOOKUP(AO63,'別紙１-１　シフト記号表（従来型・ユニット型共通）'!$C$6:$L$47,10,FALSE))</f>
        <v/>
      </c>
      <c r="AP64" s="144" t="str">
        <f>IF(AP63="","",VLOOKUP(AP63,'別紙１-１　シフト記号表（従来型・ユニット型共通）'!$C$6:$L$47,10,FALSE))</f>
        <v/>
      </c>
      <c r="AQ64" s="144" t="str">
        <f>IF(AQ63="","",VLOOKUP(AQ63,'別紙１-１　シフト記号表（従来型・ユニット型共通）'!$C$6:$L$47,10,FALSE))</f>
        <v/>
      </c>
      <c r="AR64" s="144" t="str">
        <f>IF(AR63="","",VLOOKUP(AR63,'別紙１-１　シフト記号表（従来型・ユニット型共通）'!$C$6:$L$47,10,FALSE))</f>
        <v/>
      </c>
      <c r="AS64" s="144" t="str">
        <f>IF(AS63="","",VLOOKUP(AS63,'別紙１-１　シフト記号表（従来型・ユニット型共通）'!$C$6:$L$47,10,FALSE))</f>
        <v/>
      </c>
      <c r="AT64" s="144" t="str">
        <f>IF(AT63="","",VLOOKUP(AT63,'別紙１-１　シフト記号表（従来型・ユニット型共通）'!$C$6:$L$47,10,FALSE))</f>
        <v/>
      </c>
      <c r="AU64" s="145" t="str">
        <f>IF(AU63="","",VLOOKUP(AU63,'別紙１-１　シフト記号表（従来型・ユニット型共通）'!$C$6:$L$47,10,FALSE))</f>
        <v/>
      </c>
      <c r="AV64" s="143" t="str">
        <f>IF(AV63="","",VLOOKUP(AV63,'別紙１-１　シフト記号表（従来型・ユニット型共通）'!$C$6:$L$47,10,FALSE))</f>
        <v/>
      </c>
      <c r="AW64" s="144" t="str">
        <f>IF(AW63="","",VLOOKUP(AW63,'別紙１-１　シフト記号表（従来型・ユニット型共通）'!$C$6:$L$47,10,FALSE))</f>
        <v/>
      </c>
      <c r="AX64" s="144" t="str">
        <f>IF(AX63="","",VLOOKUP(AX63,'別紙１-１　シフト記号表（従来型・ユニット型共通）'!$C$6:$L$47,10,FALSE))</f>
        <v/>
      </c>
      <c r="AY64" s="144" t="str">
        <f>IF(AY63="","",VLOOKUP(AY63,'別紙１-１　シフト記号表（従来型・ユニット型共通）'!$C$6:$L$47,10,FALSE))</f>
        <v/>
      </c>
      <c r="AZ64" s="144" t="str">
        <f>IF(AZ63="","",VLOOKUP(AZ63,'別紙１-１　シフト記号表（従来型・ユニット型共通）'!$C$6:$L$47,10,FALSE))</f>
        <v/>
      </c>
      <c r="BA64" s="144" t="str">
        <f>IF(BA63="","",VLOOKUP(BA63,'別紙１-１　シフト記号表（従来型・ユニット型共通）'!$C$6:$L$47,10,FALSE))</f>
        <v/>
      </c>
      <c r="BB64" s="145" t="str">
        <f>IF(BB63="","",VLOOKUP(BB63,'別紙１-１　シフト記号表（従来型・ユニット型共通）'!$C$6:$L$47,10,FALSE))</f>
        <v/>
      </c>
      <c r="BC64" s="143" t="str">
        <f>IF(BC63="","",VLOOKUP(BC63,'別紙１-１　シフト記号表（従来型・ユニット型共通）'!$C$6:$L$47,10,FALSE))</f>
        <v/>
      </c>
      <c r="BD64" s="144" t="str">
        <f>IF(BD63="","",VLOOKUP(BD63,'別紙１-１　シフト記号表（従来型・ユニット型共通）'!$C$6:$L$47,10,FALSE))</f>
        <v/>
      </c>
      <c r="BE64" s="144" t="str">
        <f>IF(BE63="","",VLOOKUP(BE63,'別紙１-１　シフト記号表（従来型・ユニット型共通）'!$C$6:$L$47,10,FALSE))</f>
        <v/>
      </c>
      <c r="BF64" s="314">
        <f>IF($BI$3="４週",SUM(AA64:BB64),IF($BI$3="暦月",SUM(AA64:BE64),""))</f>
        <v>0</v>
      </c>
      <c r="BG64" s="315"/>
      <c r="BH64" s="316">
        <f>IF($BI$3="４週",BF64/4,IF($BI$3="暦月",(BF64/($BI$8/7)),""))</f>
        <v>0</v>
      </c>
      <c r="BI64" s="315"/>
      <c r="BJ64" s="311"/>
      <c r="BK64" s="312"/>
      <c r="BL64" s="312"/>
      <c r="BM64" s="312"/>
      <c r="BN64" s="313"/>
    </row>
    <row r="65" spans="2:66" ht="20.25" customHeight="1" x14ac:dyDescent="0.2">
      <c r="B65" s="317">
        <f>B63+1</f>
        <v>25</v>
      </c>
      <c r="C65" s="417"/>
      <c r="D65" s="419"/>
      <c r="E65" s="258"/>
      <c r="F65" s="420"/>
      <c r="G65" s="319"/>
      <c r="H65" s="320"/>
      <c r="I65" s="138"/>
      <c r="J65" s="139"/>
      <c r="K65" s="138"/>
      <c r="L65" s="139"/>
      <c r="M65" s="323"/>
      <c r="N65" s="324"/>
      <c r="O65" s="327"/>
      <c r="P65" s="328"/>
      <c r="Q65" s="328"/>
      <c r="R65" s="320"/>
      <c r="S65" s="331"/>
      <c r="T65" s="332"/>
      <c r="U65" s="332"/>
      <c r="V65" s="332"/>
      <c r="W65" s="333"/>
      <c r="X65" s="158" t="s">
        <v>150</v>
      </c>
      <c r="Z65" s="159"/>
      <c r="AA65" s="151"/>
      <c r="AB65" s="152"/>
      <c r="AC65" s="152"/>
      <c r="AD65" s="152"/>
      <c r="AE65" s="152"/>
      <c r="AF65" s="152"/>
      <c r="AG65" s="153"/>
      <c r="AH65" s="151"/>
      <c r="AI65" s="152"/>
      <c r="AJ65" s="152"/>
      <c r="AK65" s="152"/>
      <c r="AL65" s="152"/>
      <c r="AM65" s="152"/>
      <c r="AN65" s="153"/>
      <c r="AO65" s="151"/>
      <c r="AP65" s="152"/>
      <c r="AQ65" s="152"/>
      <c r="AR65" s="152"/>
      <c r="AS65" s="152"/>
      <c r="AT65" s="152"/>
      <c r="AU65" s="153"/>
      <c r="AV65" s="151"/>
      <c r="AW65" s="152"/>
      <c r="AX65" s="152"/>
      <c r="AY65" s="152"/>
      <c r="AZ65" s="152"/>
      <c r="BA65" s="152"/>
      <c r="BB65" s="153"/>
      <c r="BC65" s="151"/>
      <c r="BD65" s="152"/>
      <c r="BE65" s="154"/>
      <c r="BF65" s="334"/>
      <c r="BG65" s="335"/>
      <c r="BH65" s="347"/>
      <c r="BI65" s="348"/>
      <c r="BJ65" s="349"/>
      <c r="BK65" s="350"/>
      <c r="BL65" s="350"/>
      <c r="BM65" s="350"/>
      <c r="BN65" s="351"/>
    </row>
    <row r="66" spans="2:66" ht="20.25" customHeight="1" x14ac:dyDescent="0.2">
      <c r="B66" s="318"/>
      <c r="C66" s="418"/>
      <c r="D66" s="421"/>
      <c r="E66" s="258"/>
      <c r="F66" s="420"/>
      <c r="G66" s="321"/>
      <c r="H66" s="322"/>
      <c r="I66" s="138"/>
      <c r="J66" s="139">
        <f>G65</f>
        <v>0</v>
      </c>
      <c r="K66" s="138"/>
      <c r="L66" s="139">
        <f>M65</f>
        <v>0</v>
      </c>
      <c r="M66" s="325"/>
      <c r="N66" s="326"/>
      <c r="O66" s="329"/>
      <c r="P66" s="330"/>
      <c r="Q66" s="330"/>
      <c r="R66" s="322"/>
      <c r="S66" s="331"/>
      <c r="T66" s="332"/>
      <c r="U66" s="332"/>
      <c r="V66" s="332"/>
      <c r="W66" s="333"/>
      <c r="X66" s="155" t="s">
        <v>153</v>
      </c>
      <c r="Y66" s="156"/>
      <c r="Z66" s="157"/>
      <c r="AA66" s="143" t="str">
        <f>IF(AA65="","",VLOOKUP(AA65,'別紙１-１　シフト記号表（従来型・ユニット型共通）'!$C$6:$L$47,10,FALSE))</f>
        <v/>
      </c>
      <c r="AB66" s="144" t="str">
        <f>IF(AB65="","",VLOOKUP(AB65,'別紙１-１　シフト記号表（従来型・ユニット型共通）'!$C$6:$L$47,10,FALSE))</f>
        <v/>
      </c>
      <c r="AC66" s="144" t="str">
        <f>IF(AC65="","",VLOOKUP(AC65,'別紙１-１　シフト記号表（従来型・ユニット型共通）'!$C$6:$L$47,10,FALSE))</f>
        <v/>
      </c>
      <c r="AD66" s="144" t="str">
        <f>IF(AD65="","",VLOOKUP(AD65,'別紙１-１　シフト記号表（従来型・ユニット型共通）'!$C$6:$L$47,10,FALSE))</f>
        <v/>
      </c>
      <c r="AE66" s="144" t="str">
        <f>IF(AE65="","",VLOOKUP(AE65,'別紙１-１　シフト記号表（従来型・ユニット型共通）'!$C$6:$L$47,10,FALSE))</f>
        <v/>
      </c>
      <c r="AF66" s="144" t="str">
        <f>IF(AF65="","",VLOOKUP(AF65,'別紙１-１　シフト記号表（従来型・ユニット型共通）'!$C$6:$L$47,10,FALSE))</f>
        <v/>
      </c>
      <c r="AG66" s="145" t="str">
        <f>IF(AG65="","",VLOOKUP(AG65,'別紙１-１　シフト記号表（従来型・ユニット型共通）'!$C$6:$L$47,10,FALSE))</f>
        <v/>
      </c>
      <c r="AH66" s="143" t="str">
        <f>IF(AH65="","",VLOOKUP(AH65,'別紙１-１　シフト記号表（従来型・ユニット型共通）'!$C$6:$L$47,10,FALSE))</f>
        <v/>
      </c>
      <c r="AI66" s="144" t="str">
        <f>IF(AI65="","",VLOOKUP(AI65,'別紙１-１　シフト記号表（従来型・ユニット型共通）'!$C$6:$L$47,10,FALSE))</f>
        <v/>
      </c>
      <c r="AJ66" s="144" t="str">
        <f>IF(AJ65="","",VLOOKUP(AJ65,'別紙１-１　シフト記号表（従来型・ユニット型共通）'!$C$6:$L$47,10,FALSE))</f>
        <v/>
      </c>
      <c r="AK66" s="144" t="str">
        <f>IF(AK65="","",VLOOKUP(AK65,'別紙１-１　シフト記号表（従来型・ユニット型共通）'!$C$6:$L$47,10,FALSE))</f>
        <v/>
      </c>
      <c r="AL66" s="144" t="str">
        <f>IF(AL65="","",VLOOKUP(AL65,'別紙１-１　シフト記号表（従来型・ユニット型共通）'!$C$6:$L$47,10,FALSE))</f>
        <v/>
      </c>
      <c r="AM66" s="144" t="str">
        <f>IF(AM65="","",VLOOKUP(AM65,'別紙１-１　シフト記号表（従来型・ユニット型共通）'!$C$6:$L$47,10,FALSE))</f>
        <v/>
      </c>
      <c r="AN66" s="145" t="str">
        <f>IF(AN65="","",VLOOKUP(AN65,'別紙１-１　シフト記号表（従来型・ユニット型共通）'!$C$6:$L$47,10,FALSE))</f>
        <v/>
      </c>
      <c r="AO66" s="143" t="str">
        <f>IF(AO65="","",VLOOKUP(AO65,'別紙１-１　シフト記号表（従来型・ユニット型共通）'!$C$6:$L$47,10,FALSE))</f>
        <v/>
      </c>
      <c r="AP66" s="144" t="str">
        <f>IF(AP65="","",VLOOKUP(AP65,'別紙１-１　シフト記号表（従来型・ユニット型共通）'!$C$6:$L$47,10,FALSE))</f>
        <v/>
      </c>
      <c r="AQ66" s="144" t="str">
        <f>IF(AQ65="","",VLOOKUP(AQ65,'別紙１-１　シフト記号表（従来型・ユニット型共通）'!$C$6:$L$47,10,FALSE))</f>
        <v/>
      </c>
      <c r="AR66" s="144" t="str">
        <f>IF(AR65="","",VLOOKUP(AR65,'別紙１-１　シフト記号表（従来型・ユニット型共通）'!$C$6:$L$47,10,FALSE))</f>
        <v/>
      </c>
      <c r="AS66" s="144" t="str">
        <f>IF(AS65="","",VLOOKUP(AS65,'別紙１-１　シフト記号表（従来型・ユニット型共通）'!$C$6:$L$47,10,FALSE))</f>
        <v/>
      </c>
      <c r="AT66" s="144" t="str">
        <f>IF(AT65="","",VLOOKUP(AT65,'別紙１-１　シフト記号表（従来型・ユニット型共通）'!$C$6:$L$47,10,FALSE))</f>
        <v/>
      </c>
      <c r="AU66" s="145" t="str">
        <f>IF(AU65="","",VLOOKUP(AU65,'別紙１-１　シフト記号表（従来型・ユニット型共通）'!$C$6:$L$47,10,FALSE))</f>
        <v/>
      </c>
      <c r="AV66" s="143" t="str">
        <f>IF(AV65="","",VLOOKUP(AV65,'別紙１-１　シフト記号表（従来型・ユニット型共通）'!$C$6:$L$47,10,FALSE))</f>
        <v/>
      </c>
      <c r="AW66" s="144" t="str">
        <f>IF(AW65="","",VLOOKUP(AW65,'別紙１-１　シフト記号表（従来型・ユニット型共通）'!$C$6:$L$47,10,FALSE))</f>
        <v/>
      </c>
      <c r="AX66" s="144" t="str">
        <f>IF(AX65="","",VLOOKUP(AX65,'別紙１-１　シフト記号表（従来型・ユニット型共通）'!$C$6:$L$47,10,FALSE))</f>
        <v/>
      </c>
      <c r="AY66" s="144" t="str">
        <f>IF(AY65="","",VLOOKUP(AY65,'別紙１-１　シフト記号表（従来型・ユニット型共通）'!$C$6:$L$47,10,FALSE))</f>
        <v/>
      </c>
      <c r="AZ66" s="144" t="str">
        <f>IF(AZ65="","",VLOOKUP(AZ65,'別紙１-１　シフト記号表（従来型・ユニット型共通）'!$C$6:$L$47,10,FALSE))</f>
        <v/>
      </c>
      <c r="BA66" s="144" t="str">
        <f>IF(BA65="","",VLOOKUP(BA65,'別紙１-１　シフト記号表（従来型・ユニット型共通）'!$C$6:$L$47,10,FALSE))</f>
        <v/>
      </c>
      <c r="BB66" s="145" t="str">
        <f>IF(BB65="","",VLOOKUP(BB65,'別紙１-１　シフト記号表（従来型・ユニット型共通）'!$C$6:$L$47,10,FALSE))</f>
        <v/>
      </c>
      <c r="BC66" s="143" t="str">
        <f>IF(BC65="","",VLOOKUP(BC65,'別紙１-１　シフト記号表（従来型・ユニット型共通）'!$C$6:$L$47,10,FALSE))</f>
        <v/>
      </c>
      <c r="BD66" s="144" t="str">
        <f>IF(BD65="","",VLOOKUP(BD65,'別紙１-１　シフト記号表（従来型・ユニット型共通）'!$C$6:$L$47,10,FALSE))</f>
        <v/>
      </c>
      <c r="BE66" s="144" t="str">
        <f>IF(BE65="","",VLOOKUP(BE65,'別紙１-１　シフト記号表（従来型・ユニット型共通）'!$C$6:$L$47,10,FALSE))</f>
        <v/>
      </c>
      <c r="BF66" s="314">
        <f>IF($BI$3="４週",SUM(AA66:BB66),IF($BI$3="暦月",SUM(AA66:BE66),""))</f>
        <v>0</v>
      </c>
      <c r="BG66" s="315"/>
      <c r="BH66" s="316">
        <f>IF($BI$3="４週",BF66/4,IF($BI$3="暦月",(BF66/($BI$8/7)),""))</f>
        <v>0</v>
      </c>
      <c r="BI66" s="315"/>
      <c r="BJ66" s="311"/>
      <c r="BK66" s="312"/>
      <c r="BL66" s="312"/>
      <c r="BM66" s="312"/>
      <c r="BN66" s="313"/>
    </row>
    <row r="67" spans="2:66" ht="20.25" customHeight="1" x14ac:dyDescent="0.2">
      <c r="B67" s="317">
        <f>B65+1</f>
        <v>26</v>
      </c>
      <c r="C67" s="417"/>
      <c r="D67" s="419"/>
      <c r="E67" s="258"/>
      <c r="F67" s="420"/>
      <c r="G67" s="319"/>
      <c r="H67" s="320"/>
      <c r="I67" s="138"/>
      <c r="J67" s="139"/>
      <c r="K67" s="138"/>
      <c r="L67" s="139"/>
      <c r="M67" s="323"/>
      <c r="N67" s="324"/>
      <c r="O67" s="327"/>
      <c r="P67" s="328"/>
      <c r="Q67" s="328"/>
      <c r="R67" s="320"/>
      <c r="S67" s="331"/>
      <c r="T67" s="332"/>
      <c r="U67" s="332"/>
      <c r="V67" s="332"/>
      <c r="W67" s="333"/>
      <c r="X67" s="158" t="s">
        <v>150</v>
      </c>
      <c r="Z67" s="159"/>
      <c r="AA67" s="151"/>
      <c r="AB67" s="152"/>
      <c r="AC67" s="152"/>
      <c r="AD67" s="152"/>
      <c r="AE67" s="152"/>
      <c r="AF67" s="152"/>
      <c r="AG67" s="153"/>
      <c r="AH67" s="151"/>
      <c r="AI67" s="152"/>
      <c r="AJ67" s="152"/>
      <c r="AK67" s="152"/>
      <c r="AL67" s="152"/>
      <c r="AM67" s="152"/>
      <c r="AN67" s="153"/>
      <c r="AO67" s="151"/>
      <c r="AP67" s="152"/>
      <c r="AQ67" s="152"/>
      <c r="AR67" s="152"/>
      <c r="AS67" s="152"/>
      <c r="AT67" s="152"/>
      <c r="AU67" s="153"/>
      <c r="AV67" s="151"/>
      <c r="AW67" s="152"/>
      <c r="AX67" s="152"/>
      <c r="AY67" s="152"/>
      <c r="AZ67" s="152"/>
      <c r="BA67" s="152"/>
      <c r="BB67" s="153"/>
      <c r="BC67" s="151"/>
      <c r="BD67" s="152"/>
      <c r="BE67" s="154"/>
      <c r="BF67" s="334"/>
      <c r="BG67" s="335"/>
      <c r="BH67" s="347"/>
      <c r="BI67" s="348"/>
      <c r="BJ67" s="349"/>
      <c r="BK67" s="350"/>
      <c r="BL67" s="350"/>
      <c r="BM67" s="350"/>
      <c r="BN67" s="351"/>
    </row>
    <row r="68" spans="2:66" ht="20.25" customHeight="1" x14ac:dyDescent="0.2">
      <c r="B68" s="318"/>
      <c r="C68" s="418"/>
      <c r="D68" s="421"/>
      <c r="E68" s="258"/>
      <c r="F68" s="420"/>
      <c r="G68" s="321"/>
      <c r="H68" s="322"/>
      <c r="I68" s="138"/>
      <c r="J68" s="139">
        <f>G67</f>
        <v>0</v>
      </c>
      <c r="K68" s="138"/>
      <c r="L68" s="139">
        <f>M67</f>
        <v>0</v>
      </c>
      <c r="M68" s="325"/>
      <c r="N68" s="326"/>
      <c r="O68" s="329"/>
      <c r="P68" s="330"/>
      <c r="Q68" s="330"/>
      <c r="R68" s="322"/>
      <c r="S68" s="331"/>
      <c r="T68" s="332"/>
      <c r="U68" s="332"/>
      <c r="V68" s="332"/>
      <c r="W68" s="333"/>
      <c r="X68" s="155" t="s">
        <v>153</v>
      </c>
      <c r="Y68" s="156"/>
      <c r="Z68" s="157"/>
      <c r="AA68" s="143" t="str">
        <f>IF(AA67="","",VLOOKUP(AA67,'別紙１-１　シフト記号表（従来型・ユニット型共通）'!$C$6:$L$47,10,FALSE))</f>
        <v/>
      </c>
      <c r="AB68" s="144" t="str">
        <f>IF(AB67="","",VLOOKUP(AB67,'別紙１-１　シフト記号表（従来型・ユニット型共通）'!$C$6:$L$47,10,FALSE))</f>
        <v/>
      </c>
      <c r="AC68" s="144" t="str">
        <f>IF(AC67="","",VLOOKUP(AC67,'別紙１-１　シフト記号表（従来型・ユニット型共通）'!$C$6:$L$47,10,FALSE))</f>
        <v/>
      </c>
      <c r="AD68" s="144" t="str">
        <f>IF(AD67="","",VLOOKUP(AD67,'別紙１-１　シフト記号表（従来型・ユニット型共通）'!$C$6:$L$47,10,FALSE))</f>
        <v/>
      </c>
      <c r="AE68" s="144" t="str">
        <f>IF(AE67="","",VLOOKUP(AE67,'別紙１-１　シフト記号表（従来型・ユニット型共通）'!$C$6:$L$47,10,FALSE))</f>
        <v/>
      </c>
      <c r="AF68" s="144" t="str">
        <f>IF(AF67="","",VLOOKUP(AF67,'別紙１-１　シフト記号表（従来型・ユニット型共通）'!$C$6:$L$47,10,FALSE))</f>
        <v/>
      </c>
      <c r="AG68" s="145" t="str">
        <f>IF(AG67="","",VLOOKUP(AG67,'別紙１-１　シフト記号表（従来型・ユニット型共通）'!$C$6:$L$47,10,FALSE))</f>
        <v/>
      </c>
      <c r="AH68" s="143" t="str">
        <f>IF(AH67="","",VLOOKUP(AH67,'別紙１-１　シフト記号表（従来型・ユニット型共通）'!$C$6:$L$47,10,FALSE))</f>
        <v/>
      </c>
      <c r="AI68" s="144" t="str">
        <f>IF(AI67="","",VLOOKUP(AI67,'別紙１-１　シフト記号表（従来型・ユニット型共通）'!$C$6:$L$47,10,FALSE))</f>
        <v/>
      </c>
      <c r="AJ68" s="144" t="str">
        <f>IF(AJ67="","",VLOOKUP(AJ67,'別紙１-１　シフト記号表（従来型・ユニット型共通）'!$C$6:$L$47,10,FALSE))</f>
        <v/>
      </c>
      <c r="AK68" s="144" t="str">
        <f>IF(AK67="","",VLOOKUP(AK67,'別紙１-１　シフト記号表（従来型・ユニット型共通）'!$C$6:$L$47,10,FALSE))</f>
        <v/>
      </c>
      <c r="AL68" s="144" t="str">
        <f>IF(AL67="","",VLOOKUP(AL67,'別紙１-１　シフト記号表（従来型・ユニット型共通）'!$C$6:$L$47,10,FALSE))</f>
        <v/>
      </c>
      <c r="AM68" s="144" t="str">
        <f>IF(AM67="","",VLOOKUP(AM67,'別紙１-１　シフト記号表（従来型・ユニット型共通）'!$C$6:$L$47,10,FALSE))</f>
        <v/>
      </c>
      <c r="AN68" s="145" t="str">
        <f>IF(AN67="","",VLOOKUP(AN67,'別紙１-１　シフト記号表（従来型・ユニット型共通）'!$C$6:$L$47,10,FALSE))</f>
        <v/>
      </c>
      <c r="AO68" s="143" t="str">
        <f>IF(AO67="","",VLOOKUP(AO67,'別紙１-１　シフト記号表（従来型・ユニット型共通）'!$C$6:$L$47,10,FALSE))</f>
        <v/>
      </c>
      <c r="AP68" s="144" t="str">
        <f>IF(AP67="","",VLOOKUP(AP67,'別紙１-１　シフト記号表（従来型・ユニット型共通）'!$C$6:$L$47,10,FALSE))</f>
        <v/>
      </c>
      <c r="AQ68" s="144" t="str">
        <f>IF(AQ67="","",VLOOKUP(AQ67,'別紙１-１　シフト記号表（従来型・ユニット型共通）'!$C$6:$L$47,10,FALSE))</f>
        <v/>
      </c>
      <c r="AR68" s="144" t="str">
        <f>IF(AR67="","",VLOOKUP(AR67,'別紙１-１　シフト記号表（従来型・ユニット型共通）'!$C$6:$L$47,10,FALSE))</f>
        <v/>
      </c>
      <c r="AS68" s="144" t="str">
        <f>IF(AS67="","",VLOOKUP(AS67,'別紙１-１　シフト記号表（従来型・ユニット型共通）'!$C$6:$L$47,10,FALSE))</f>
        <v/>
      </c>
      <c r="AT68" s="144" t="str">
        <f>IF(AT67="","",VLOOKUP(AT67,'別紙１-１　シフト記号表（従来型・ユニット型共通）'!$C$6:$L$47,10,FALSE))</f>
        <v/>
      </c>
      <c r="AU68" s="145" t="str">
        <f>IF(AU67="","",VLOOKUP(AU67,'別紙１-１　シフト記号表（従来型・ユニット型共通）'!$C$6:$L$47,10,FALSE))</f>
        <v/>
      </c>
      <c r="AV68" s="143" t="str">
        <f>IF(AV67="","",VLOOKUP(AV67,'別紙１-１　シフト記号表（従来型・ユニット型共通）'!$C$6:$L$47,10,FALSE))</f>
        <v/>
      </c>
      <c r="AW68" s="144" t="str">
        <f>IF(AW67="","",VLOOKUP(AW67,'別紙１-１　シフト記号表（従来型・ユニット型共通）'!$C$6:$L$47,10,FALSE))</f>
        <v/>
      </c>
      <c r="AX68" s="144" t="str">
        <f>IF(AX67="","",VLOOKUP(AX67,'別紙１-１　シフト記号表（従来型・ユニット型共通）'!$C$6:$L$47,10,FALSE))</f>
        <v/>
      </c>
      <c r="AY68" s="144" t="str">
        <f>IF(AY67="","",VLOOKUP(AY67,'別紙１-１　シフト記号表（従来型・ユニット型共通）'!$C$6:$L$47,10,FALSE))</f>
        <v/>
      </c>
      <c r="AZ68" s="144" t="str">
        <f>IF(AZ67="","",VLOOKUP(AZ67,'別紙１-１　シフト記号表（従来型・ユニット型共通）'!$C$6:$L$47,10,FALSE))</f>
        <v/>
      </c>
      <c r="BA68" s="144" t="str">
        <f>IF(BA67="","",VLOOKUP(BA67,'別紙１-１　シフト記号表（従来型・ユニット型共通）'!$C$6:$L$47,10,FALSE))</f>
        <v/>
      </c>
      <c r="BB68" s="145" t="str">
        <f>IF(BB67="","",VLOOKUP(BB67,'別紙１-１　シフト記号表（従来型・ユニット型共通）'!$C$6:$L$47,10,FALSE))</f>
        <v/>
      </c>
      <c r="BC68" s="143" t="str">
        <f>IF(BC67="","",VLOOKUP(BC67,'別紙１-１　シフト記号表（従来型・ユニット型共通）'!$C$6:$L$47,10,FALSE))</f>
        <v/>
      </c>
      <c r="BD68" s="144" t="str">
        <f>IF(BD67="","",VLOOKUP(BD67,'別紙１-１　シフト記号表（従来型・ユニット型共通）'!$C$6:$L$47,10,FALSE))</f>
        <v/>
      </c>
      <c r="BE68" s="144" t="str">
        <f>IF(BE67="","",VLOOKUP(BE67,'別紙１-１　シフト記号表（従来型・ユニット型共通）'!$C$6:$L$47,10,FALSE))</f>
        <v/>
      </c>
      <c r="BF68" s="314">
        <f>IF($BI$3="４週",SUM(AA68:BB68),IF($BI$3="暦月",SUM(AA68:BE68),""))</f>
        <v>0</v>
      </c>
      <c r="BG68" s="315"/>
      <c r="BH68" s="316">
        <f>IF($BI$3="４週",BF68/4,IF($BI$3="暦月",(BF68/($BI$8/7)),""))</f>
        <v>0</v>
      </c>
      <c r="BI68" s="315"/>
      <c r="BJ68" s="311"/>
      <c r="BK68" s="312"/>
      <c r="BL68" s="312"/>
      <c r="BM68" s="312"/>
      <c r="BN68" s="313"/>
    </row>
    <row r="69" spans="2:66" ht="20.25" customHeight="1" x14ac:dyDescent="0.2">
      <c r="B69" s="317">
        <f>B67+1</f>
        <v>27</v>
      </c>
      <c r="C69" s="417"/>
      <c r="D69" s="419"/>
      <c r="E69" s="258"/>
      <c r="F69" s="420"/>
      <c r="G69" s="319"/>
      <c r="H69" s="320"/>
      <c r="I69" s="138"/>
      <c r="J69" s="139"/>
      <c r="K69" s="138"/>
      <c r="L69" s="139"/>
      <c r="M69" s="323"/>
      <c r="N69" s="324"/>
      <c r="O69" s="327"/>
      <c r="P69" s="328"/>
      <c r="Q69" s="328"/>
      <c r="R69" s="320"/>
      <c r="S69" s="331"/>
      <c r="T69" s="332"/>
      <c r="U69" s="332"/>
      <c r="V69" s="332"/>
      <c r="W69" s="333"/>
      <c r="X69" s="158" t="s">
        <v>150</v>
      </c>
      <c r="Z69" s="159"/>
      <c r="AA69" s="151"/>
      <c r="AB69" s="152"/>
      <c r="AC69" s="152"/>
      <c r="AD69" s="152"/>
      <c r="AE69" s="152"/>
      <c r="AF69" s="152"/>
      <c r="AG69" s="153"/>
      <c r="AH69" s="151"/>
      <c r="AI69" s="152"/>
      <c r="AJ69" s="152"/>
      <c r="AK69" s="152"/>
      <c r="AL69" s="152"/>
      <c r="AM69" s="152"/>
      <c r="AN69" s="153"/>
      <c r="AO69" s="151"/>
      <c r="AP69" s="152"/>
      <c r="AQ69" s="152"/>
      <c r="AR69" s="152"/>
      <c r="AS69" s="152"/>
      <c r="AT69" s="152"/>
      <c r="AU69" s="153"/>
      <c r="AV69" s="151"/>
      <c r="AW69" s="152"/>
      <c r="AX69" s="152"/>
      <c r="AY69" s="152"/>
      <c r="AZ69" s="152"/>
      <c r="BA69" s="152"/>
      <c r="BB69" s="153"/>
      <c r="BC69" s="151"/>
      <c r="BD69" s="152"/>
      <c r="BE69" s="154"/>
      <c r="BF69" s="334"/>
      <c r="BG69" s="335"/>
      <c r="BH69" s="347"/>
      <c r="BI69" s="348"/>
      <c r="BJ69" s="349"/>
      <c r="BK69" s="350"/>
      <c r="BL69" s="350"/>
      <c r="BM69" s="350"/>
      <c r="BN69" s="351"/>
    </row>
    <row r="70" spans="2:66" ht="20.25" customHeight="1" x14ac:dyDescent="0.2">
      <c r="B70" s="318"/>
      <c r="C70" s="418"/>
      <c r="D70" s="421"/>
      <c r="E70" s="258"/>
      <c r="F70" s="420"/>
      <c r="G70" s="321"/>
      <c r="H70" s="322"/>
      <c r="I70" s="138"/>
      <c r="J70" s="139">
        <f>G69</f>
        <v>0</v>
      </c>
      <c r="K70" s="138"/>
      <c r="L70" s="139">
        <f>M69</f>
        <v>0</v>
      </c>
      <c r="M70" s="325"/>
      <c r="N70" s="326"/>
      <c r="O70" s="329"/>
      <c r="P70" s="330"/>
      <c r="Q70" s="330"/>
      <c r="R70" s="322"/>
      <c r="S70" s="331"/>
      <c r="T70" s="332"/>
      <c r="U70" s="332"/>
      <c r="V70" s="332"/>
      <c r="W70" s="333"/>
      <c r="X70" s="155" t="s">
        <v>153</v>
      </c>
      <c r="Y70" s="156"/>
      <c r="Z70" s="157"/>
      <c r="AA70" s="143" t="str">
        <f>IF(AA69="","",VLOOKUP(AA69,'別紙１-１　シフト記号表（従来型・ユニット型共通）'!$C$6:$L$47,10,FALSE))</f>
        <v/>
      </c>
      <c r="AB70" s="144" t="str">
        <f>IF(AB69="","",VLOOKUP(AB69,'別紙１-１　シフト記号表（従来型・ユニット型共通）'!$C$6:$L$47,10,FALSE))</f>
        <v/>
      </c>
      <c r="AC70" s="144" t="str">
        <f>IF(AC69="","",VLOOKUP(AC69,'別紙１-１　シフト記号表（従来型・ユニット型共通）'!$C$6:$L$47,10,FALSE))</f>
        <v/>
      </c>
      <c r="AD70" s="144" t="str">
        <f>IF(AD69="","",VLOOKUP(AD69,'別紙１-１　シフト記号表（従来型・ユニット型共通）'!$C$6:$L$47,10,FALSE))</f>
        <v/>
      </c>
      <c r="AE70" s="144" t="str">
        <f>IF(AE69="","",VLOOKUP(AE69,'別紙１-１　シフト記号表（従来型・ユニット型共通）'!$C$6:$L$47,10,FALSE))</f>
        <v/>
      </c>
      <c r="AF70" s="144" t="str">
        <f>IF(AF69="","",VLOOKUP(AF69,'別紙１-１　シフト記号表（従来型・ユニット型共通）'!$C$6:$L$47,10,FALSE))</f>
        <v/>
      </c>
      <c r="AG70" s="145" t="str">
        <f>IF(AG69="","",VLOOKUP(AG69,'別紙１-１　シフト記号表（従来型・ユニット型共通）'!$C$6:$L$47,10,FALSE))</f>
        <v/>
      </c>
      <c r="AH70" s="143" t="str">
        <f>IF(AH69="","",VLOOKUP(AH69,'別紙１-１　シフト記号表（従来型・ユニット型共通）'!$C$6:$L$47,10,FALSE))</f>
        <v/>
      </c>
      <c r="AI70" s="144" t="str">
        <f>IF(AI69="","",VLOOKUP(AI69,'別紙１-１　シフト記号表（従来型・ユニット型共通）'!$C$6:$L$47,10,FALSE))</f>
        <v/>
      </c>
      <c r="AJ70" s="144" t="str">
        <f>IF(AJ69="","",VLOOKUP(AJ69,'別紙１-１　シフト記号表（従来型・ユニット型共通）'!$C$6:$L$47,10,FALSE))</f>
        <v/>
      </c>
      <c r="AK70" s="144" t="str">
        <f>IF(AK69="","",VLOOKUP(AK69,'別紙１-１　シフト記号表（従来型・ユニット型共通）'!$C$6:$L$47,10,FALSE))</f>
        <v/>
      </c>
      <c r="AL70" s="144" t="str">
        <f>IF(AL69="","",VLOOKUP(AL69,'別紙１-１　シフト記号表（従来型・ユニット型共通）'!$C$6:$L$47,10,FALSE))</f>
        <v/>
      </c>
      <c r="AM70" s="144" t="str">
        <f>IF(AM69="","",VLOOKUP(AM69,'別紙１-１　シフト記号表（従来型・ユニット型共通）'!$C$6:$L$47,10,FALSE))</f>
        <v/>
      </c>
      <c r="AN70" s="145" t="str">
        <f>IF(AN69="","",VLOOKUP(AN69,'別紙１-１　シフト記号表（従来型・ユニット型共通）'!$C$6:$L$47,10,FALSE))</f>
        <v/>
      </c>
      <c r="AO70" s="143" t="str">
        <f>IF(AO69="","",VLOOKUP(AO69,'別紙１-１　シフト記号表（従来型・ユニット型共通）'!$C$6:$L$47,10,FALSE))</f>
        <v/>
      </c>
      <c r="AP70" s="144" t="str">
        <f>IF(AP69="","",VLOOKUP(AP69,'別紙１-１　シフト記号表（従来型・ユニット型共通）'!$C$6:$L$47,10,FALSE))</f>
        <v/>
      </c>
      <c r="AQ70" s="144" t="str">
        <f>IF(AQ69="","",VLOOKUP(AQ69,'別紙１-１　シフト記号表（従来型・ユニット型共通）'!$C$6:$L$47,10,FALSE))</f>
        <v/>
      </c>
      <c r="AR70" s="144" t="str">
        <f>IF(AR69="","",VLOOKUP(AR69,'別紙１-１　シフト記号表（従来型・ユニット型共通）'!$C$6:$L$47,10,FALSE))</f>
        <v/>
      </c>
      <c r="AS70" s="144" t="str">
        <f>IF(AS69="","",VLOOKUP(AS69,'別紙１-１　シフト記号表（従来型・ユニット型共通）'!$C$6:$L$47,10,FALSE))</f>
        <v/>
      </c>
      <c r="AT70" s="144" t="str">
        <f>IF(AT69="","",VLOOKUP(AT69,'別紙１-１　シフト記号表（従来型・ユニット型共通）'!$C$6:$L$47,10,FALSE))</f>
        <v/>
      </c>
      <c r="AU70" s="145" t="str">
        <f>IF(AU69="","",VLOOKUP(AU69,'別紙１-１　シフト記号表（従来型・ユニット型共通）'!$C$6:$L$47,10,FALSE))</f>
        <v/>
      </c>
      <c r="AV70" s="143" t="str">
        <f>IF(AV69="","",VLOOKUP(AV69,'別紙１-１　シフト記号表（従来型・ユニット型共通）'!$C$6:$L$47,10,FALSE))</f>
        <v/>
      </c>
      <c r="AW70" s="144" t="str">
        <f>IF(AW69="","",VLOOKUP(AW69,'別紙１-１　シフト記号表（従来型・ユニット型共通）'!$C$6:$L$47,10,FALSE))</f>
        <v/>
      </c>
      <c r="AX70" s="144" t="str">
        <f>IF(AX69="","",VLOOKUP(AX69,'別紙１-１　シフト記号表（従来型・ユニット型共通）'!$C$6:$L$47,10,FALSE))</f>
        <v/>
      </c>
      <c r="AY70" s="144" t="str">
        <f>IF(AY69="","",VLOOKUP(AY69,'別紙１-１　シフト記号表（従来型・ユニット型共通）'!$C$6:$L$47,10,FALSE))</f>
        <v/>
      </c>
      <c r="AZ70" s="144" t="str">
        <f>IF(AZ69="","",VLOOKUP(AZ69,'別紙１-１　シフト記号表（従来型・ユニット型共通）'!$C$6:$L$47,10,FALSE))</f>
        <v/>
      </c>
      <c r="BA70" s="144" t="str">
        <f>IF(BA69="","",VLOOKUP(BA69,'別紙１-１　シフト記号表（従来型・ユニット型共通）'!$C$6:$L$47,10,FALSE))</f>
        <v/>
      </c>
      <c r="BB70" s="145" t="str">
        <f>IF(BB69="","",VLOOKUP(BB69,'別紙１-１　シフト記号表（従来型・ユニット型共通）'!$C$6:$L$47,10,FALSE))</f>
        <v/>
      </c>
      <c r="BC70" s="143" t="str">
        <f>IF(BC69="","",VLOOKUP(BC69,'別紙１-１　シフト記号表（従来型・ユニット型共通）'!$C$6:$L$47,10,FALSE))</f>
        <v/>
      </c>
      <c r="BD70" s="144" t="str">
        <f>IF(BD69="","",VLOOKUP(BD69,'別紙１-１　シフト記号表（従来型・ユニット型共通）'!$C$6:$L$47,10,FALSE))</f>
        <v/>
      </c>
      <c r="BE70" s="144" t="str">
        <f>IF(BE69="","",VLOOKUP(BE69,'別紙１-１　シフト記号表（従来型・ユニット型共通）'!$C$6:$L$47,10,FALSE))</f>
        <v/>
      </c>
      <c r="BF70" s="314">
        <f>IF($BI$3="４週",SUM(AA70:BB70),IF($BI$3="暦月",SUM(AA70:BE70),""))</f>
        <v>0</v>
      </c>
      <c r="BG70" s="315"/>
      <c r="BH70" s="316">
        <f>IF($BI$3="４週",BF70/4,IF($BI$3="暦月",(BF70/($BI$8/7)),""))</f>
        <v>0</v>
      </c>
      <c r="BI70" s="315"/>
      <c r="BJ70" s="311"/>
      <c r="BK70" s="312"/>
      <c r="BL70" s="312"/>
      <c r="BM70" s="312"/>
      <c r="BN70" s="313"/>
    </row>
    <row r="71" spans="2:66" ht="20.25" customHeight="1" x14ac:dyDescent="0.2">
      <c r="B71" s="317">
        <f>B69+1</f>
        <v>28</v>
      </c>
      <c r="C71" s="417"/>
      <c r="D71" s="419"/>
      <c r="E71" s="258"/>
      <c r="F71" s="420"/>
      <c r="G71" s="319"/>
      <c r="H71" s="320"/>
      <c r="I71" s="138"/>
      <c r="J71" s="139"/>
      <c r="K71" s="138"/>
      <c r="L71" s="139"/>
      <c r="M71" s="323"/>
      <c r="N71" s="324"/>
      <c r="O71" s="327"/>
      <c r="P71" s="328"/>
      <c r="Q71" s="328"/>
      <c r="R71" s="320"/>
      <c r="S71" s="331"/>
      <c r="T71" s="332"/>
      <c r="U71" s="332"/>
      <c r="V71" s="332"/>
      <c r="W71" s="333"/>
      <c r="X71" s="158" t="s">
        <v>150</v>
      </c>
      <c r="Z71" s="159"/>
      <c r="AA71" s="151"/>
      <c r="AB71" s="152"/>
      <c r="AC71" s="152"/>
      <c r="AD71" s="152"/>
      <c r="AE71" s="152"/>
      <c r="AF71" s="152"/>
      <c r="AG71" s="153"/>
      <c r="AH71" s="151"/>
      <c r="AI71" s="152"/>
      <c r="AJ71" s="152"/>
      <c r="AK71" s="152"/>
      <c r="AL71" s="152"/>
      <c r="AM71" s="152"/>
      <c r="AN71" s="153"/>
      <c r="AO71" s="151"/>
      <c r="AP71" s="152"/>
      <c r="AQ71" s="152"/>
      <c r="AR71" s="152"/>
      <c r="AS71" s="152"/>
      <c r="AT71" s="152"/>
      <c r="AU71" s="153"/>
      <c r="AV71" s="151"/>
      <c r="AW71" s="152"/>
      <c r="AX71" s="152"/>
      <c r="AY71" s="152"/>
      <c r="AZ71" s="152"/>
      <c r="BA71" s="152"/>
      <c r="BB71" s="153"/>
      <c r="BC71" s="151"/>
      <c r="BD71" s="152"/>
      <c r="BE71" s="154"/>
      <c r="BF71" s="334"/>
      <c r="BG71" s="335"/>
      <c r="BH71" s="347"/>
      <c r="BI71" s="348"/>
      <c r="BJ71" s="349"/>
      <c r="BK71" s="350"/>
      <c r="BL71" s="350"/>
      <c r="BM71" s="350"/>
      <c r="BN71" s="351"/>
    </row>
    <row r="72" spans="2:66" ht="20.25" customHeight="1" x14ac:dyDescent="0.2">
      <c r="B72" s="318"/>
      <c r="C72" s="418"/>
      <c r="D72" s="421"/>
      <c r="E72" s="258"/>
      <c r="F72" s="420"/>
      <c r="G72" s="321"/>
      <c r="H72" s="322"/>
      <c r="I72" s="138"/>
      <c r="J72" s="139">
        <f>G71</f>
        <v>0</v>
      </c>
      <c r="K72" s="138"/>
      <c r="L72" s="139">
        <f>M71</f>
        <v>0</v>
      </c>
      <c r="M72" s="325"/>
      <c r="N72" s="326"/>
      <c r="O72" s="329"/>
      <c r="P72" s="330"/>
      <c r="Q72" s="330"/>
      <c r="R72" s="322"/>
      <c r="S72" s="331"/>
      <c r="T72" s="332"/>
      <c r="U72" s="332"/>
      <c r="V72" s="332"/>
      <c r="W72" s="333"/>
      <c r="X72" s="155" t="s">
        <v>153</v>
      </c>
      <c r="Y72" s="156"/>
      <c r="Z72" s="157"/>
      <c r="AA72" s="143" t="str">
        <f>IF(AA71="","",VLOOKUP(AA71,'別紙１-１　シフト記号表（従来型・ユニット型共通）'!$C$6:$L$47,10,FALSE))</f>
        <v/>
      </c>
      <c r="AB72" s="144" t="str">
        <f>IF(AB71="","",VLOOKUP(AB71,'別紙１-１　シフト記号表（従来型・ユニット型共通）'!$C$6:$L$47,10,FALSE))</f>
        <v/>
      </c>
      <c r="AC72" s="144" t="str">
        <f>IF(AC71="","",VLOOKUP(AC71,'別紙１-１　シフト記号表（従来型・ユニット型共通）'!$C$6:$L$47,10,FALSE))</f>
        <v/>
      </c>
      <c r="AD72" s="144" t="str">
        <f>IF(AD71="","",VLOOKUP(AD71,'別紙１-１　シフト記号表（従来型・ユニット型共通）'!$C$6:$L$47,10,FALSE))</f>
        <v/>
      </c>
      <c r="AE72" s="144" t="str">
        <f>IF(AE71="","",VLOOKUP(AE71,'別紙１-１　シフト記号表（従来型・ユニット型共通）'!$C$6:$L$47,10,FALSE))</f>
        <v/>
      </c>
      <c r="AF72" s="144" t="str">
        <f>IF(AF71="","",VLOOKUP(AF71,'別紙１-１　シフト記号表（従来型・ユニット型共通）'!$C$6:$L$47,10,FALSE))</f>
        <v/>
      </c>
      <c r="AG72" s="145" t="str">
        <f>IF(AG71="","",VLOOKUP(AG71,'別紙１-１　シフト記号表（従来型・ユニット型共通）'!$C$6:$L$47,10,FALSE))</f>
        <v/>
      </c>
      <c r="AH72" s="143" t="str">
        <f>IF(AH71="","",VLOOKUP(AH71,'別紙１-１　シフト記号表（従来型・ユニット型共通）'!$C$6:$L$47,10,FALSE))</f>
        <v/>
      </c>
      <c r="AI72" s="144" t="str">
        <f>IF(AI71="","",VLOOKUP(AI71,'別紙１-１　シフト記号表（従来型・ユニット型共通）'!$C$6:$L$47,10,FALSE))</f>
        <v/>
      </c>
      <c r="AJ72" s="144" t="str">
        <f>IF(AJ71="","",VLOOKUP(AJ71,'別紙１-１　シフト記号表（従来型・ユニット型共通）'!$C$6:$L$47,10,FALSE))</f>
        <v/>
      </c>
      <c r="AK72" s="144" t="str">
        <f>IF(AK71="","",VLOOKUP(AK71,'別紙１-１　シフト記号表（従来型・ユニット型共通）'!$C$6:$L$47,10,FALSE))</f>
        <v/>
      </c>
      <c r="AL72" s="144" t="str">
        <f>IF(AL71="","",VLOOKUP(AL71,'別紙１-１　シフト記号表（従来型・ユニット型共通）'!$C$6:$L$47,10,FALSE))</f>
        <v/>
      </c>
      <c r="AM72" s="144" t="str">
        <f>IF(AM71="","",VLOOKUP(AM71,'別紙１-１　シフト記号表（従来型・ユニット型共通）'!$C$6:$L$47,10,FALSE))</f>
        <v/>
      </c>
      <c r="AN72" s="145" t="str">
        <f>IF(AN71="","",VLOOKUP(AN71,'別紙１-１　シフト記号表（従来型・ユニット型共通）'!$C$6:$L$47,10,FALSE))</f>
        <v/>
      </c>
      <c r="AO72" s="143" t="str">
        <f>IF(AO71="","",VLOOKUP(AO71,'別紙１-１　シフト記号表（従来型・ユニット型共通）'!$C$6:$L$47,10,FALSE))</f>
        <v/>
      </c>
      <c r="AP72" s="144" t="str">
        <f>IF(AP71="","",VLOOKUP(AP71,'別紙１-１　シフト記号表（従来型・ユニット型共通）'!$C$6:$L$47,10,FALSE))</f>
        <v/>
      </c>
      <c r="AQ72" s="144" t="str">
        <f>IF(AQ71="","",VLOOKUP(AQ71,'別紙１-１　シフト記号表（従来型・ユニット型共通）'!$C$6:$L$47,10,FALSE))</f>
        <v/>
      </c>
      <c r="AR72" s="144" t="str">
        <f>IF(AR71="","",VLOOKUP(AR71,'別紙１-１　シフト記号表（従来型・ユニット型共通）'!$C$6:$L$47,10,FALSE))</f>
        <v/>
      </c>
      <c r="AS72" s="144" t="str">
        <f>IF(AS71="","",VLOOKUP(AS71,'別紙１-１　シフト記号表（従来型・ユニット型共通）'!$C$6:$L$47,10,FALSE))</f>
        <v/>
      </c>
      <c r="AT72" s="144" t="str">
        <f>IF(AT71="","",VLOOKUP(AT71,'別紙１-１　シフト記号表（従来型・ユニット型共通）'!$C$6:$L$47,10,FALSE))</f>
        <v/>
      </c>
      <c r="AU72" s="145" t="str">
        <f>IF(AU71="","",VLOOKUP(AU71,'別紙１-１　シフト記号表（従来型・ユニット型共通）'!$C$6:$L$47,10,FALSE))</f>
        <v/>
      </c>
      <c r="AV72" s="143" t="str">
        <f>IF(AV71="","",VLOOKUP(AV71,'別紙１-１　シフト記号表（従来型・ユニット型共通）'!$C$6:$L$47,10,FALSE))</f>
        <v/>
      </c>
      <c r="AW72" s="144" t="str">
        <f>IF(AW71="","",VLOOKUP(AW71,'別紙１-１　シフト記号表（従来型・ユニット型共通）'!$C$6:$L$47,10,FALSE))</f>
        <v/>
      </c>
      <c r="AX72" s="144" t="str">
        <f>IF(AX71="","",VLOOKUP(AX71,'別紙１-１　シフト記号表（従来型・ユニット型共通）'!$C$6:$L$47,10,FALSE))</f>
        <v/>
      </c>
      <c r="AY72" s="144" t="str">
        <f>IF(AY71="","",VLOOKUP(AY71,'別紙１-１　シフト記号表（従来型・ユニット型共通）'!$C$6:$L$47,10,FALSE))</f>
        <v/>
      </c>
      <c r="AZ72" s="144" t="str">
        <f>IF(AZ71="","",VLOOKUP(AZ71,'別紙１-１　シフト記号表（従来型・ユニット型共通）'!$C$6:$L$47,10,FALSE))</f>
        <v/>
      </c>
      <c r="BA72" s="144" t="str">
        <f>IF(BA71="","",VLOOKUP(BA71,'別紙１-１　シフト記号表（従来型・ユニット型共通）'!$C$6:$L$47,10,FALSE))</f>
        <v/>
      </c>
      <c r="BB72" s="145" t="str">
        <f>IF(BB71="","",VLOOKUP(BB71,'別紙１-１　シフト記号表（従来型・ユニット型共通）'!$C$6:$L$47,10,FALSE))</f>
        <v/>
      </c>
      <c r="BC72" s="143" t="str">
        <f>IF(BC71="","",VLOOKUP(BC71,'別紙１-１　シフト記号表（従来型・ユニット型共通）'!$C$6:$L$47,10,FALSE))</f>
        <v/>
      </c>
      <c r="BD72" s="144" t="str">
        <f>IF(BD71="","",VLOOKUP(BD71,'別紙１-１　シフト記号表（従来型・ユニット型共通）'!$C$6:$L$47,10,FALSE))</f>
        <v/>
      </c>
      <c r="BE72" s="144" t="str">
        <f>IF(BE71="","",VLOOKUP(BE71,'別紙１-１　シフト記号表（従来型・ユニット型共通）'!$C$6:$L$47,10,FALSE))</f>
        <v/>
      </c>
      <c r="BF72" s="314">
        <f>IF($BI$3="４週",SUM(AA72:BB72),IF($BI$3="暦月",SUM(AA72:BE72),""))</f>
        <v>0</v>
      </c>
      <c r="BG72" s="315"/>
      <c r="BH72" s="316">
        <f>IF($BI$3="４週",BF72/4,IF($BI$3="暦月",(BF72/($BI$8/7)),""))</f>
        <v>0</v>
      </c>
      <c r="BI72" s="315"/>
      <c r="BJ72" s="311"/>
      <c r="BK72" s="312"/>
      <c r="BL72" s="312"/>
      <c r="BM72" s="312"/>
      <c r="BN72" s="313"/>
    </row>
    <row r="73" spans="2:66" ht="20.25" customHeight="1" x14ac:dyDescent="0.2">
      <c r="B73" s="317">
        <f>B71+1</f>
        <v>29</v>
      </c>
      <c r="C73" s="417"/>
      <c r="D73" s="419"/>
      <c r="E73" s="258"/>
      <c r="F73" s="420"/>
      <c r="G73" s="319"/>
      <c r="H73" s="320"/>
      <c r="I73" s="138"/>
      <c r="J73" s="139"/>
      <c r="K73" s="138"/>
      <c r="L73" s="139"/>
      <c r="M73" s="323"/>
      <c r="N73" s="324"/>
      <c r="O73" s="327"/>
      <c r="P73" s="328"/>
      <c r="Q73" s="328"/>
      <c r="R73" s="320"/>
      <c r="S73" s="331"/>
      <c r="T73" s="332"/>
      <c r="U73" s="332"/>
      <c r="V73" s="332"/>
      <c r="W73" s="333"/>
      <c r="X73" s="158" t="s">
        <v>150</v>
      </c>
      <c r="Z73" s="159"/>
      <c r="AA73" s="151"/>
      <c r="AB73" s="152"/>
      <c r="AC73" s="152"/>
      <c r="AD73" s="152"/>
      <c r="AE73" s="152"/>
      <c r="AF73" s="152"/>
      <c r="AG73" s="153"/>
      <c r="AH73" s="151"/>
      <c r="AI73" s="152"/>
      <c r="AJ73" s="152"/>
      <c r="AK73" s="152"/>
      <c r="AL73" s="152"/>
      <c r="AM73" s="152"/>
      <c r="AN73" s="153"/>
      <c r="AO73" s="151"/>
      <c r="AP73" s="152"/>
      <c r="AQ73" s="152"/>
      <c r="AR73" s="152"/>
      <c r="AS73" s="152"/>
      <c r="AT73" s="152"/>
      <c r="AU73" s="153"/>
      <c r="AV73" s="151"/>
      <c r="AW73" s="152"/>
      <c r="AX73" s="152"/>
      <c r="AY73" s="152"/>
      <c r="AZ73" s="152"/>
      <c r="BA73" s="152"/>
      <c r="BB73" s="153"/>
      <c r="BC73" s="151"/>
      <c r="BD73" s="152"/>
      <c r="BE73" s="154"/>
      <c r="BF73" s="334"/>
      <c r="BG73" s="335"/>
      <c r="BH73" s="347"/>
      <c r="BI73" s="348"/>
      <c r="BJ73" s="349"/>
      <c r="BK73" s="350"/>
      <c r="BL73" s="350"/>
      <c r="BM73" s="350"/>
      <c r="BN73" s="351"/>
    </row>
    <row r="74" spans="2:66" ht="20.25" customHeight="1" x14ac:dyDescent="0.2">
      <c r="B74" s="318"/>
      <c r="C74" s="418"/>
      <c r="D74" s="421"/>
      <c r="E74" s="258"/>
      <c r="F74" s="420"/>
      <c r="G74" s="358"/>
      <c r="H74" s="359"/>
      <c r="I74" s="160"/>
      <c r="J74" s="161">
        <f>G73</f>
        <v>0</v>
      </c>
      <c r="K74" s="160"/>
      <c r="L74" s="161">
        <f>M73</f>
        <v>0</v>
      </c>
      <c r="M74" s="360"/>
      <c r="N74" s="361"/>
      <c r="O74" s="362"/>
      <c r="P74" s="363"/>
      <c r="Q74" s="363"/>
      <c r="R74" s="359"/>
      <c r="S74" s="331"/>
      <c r="T74" s="332"/>
      <c r="U74" s="332"/>
      <c r="V74" s="332"/>
      <c r="W74" s="333"/>
      <c r="X74" s="155" t="s">
        <v>153</v>
      </c>
      <c r="Y74" s="156"/>
      <c r="Z74" s="157"/>
      <c r="AA74" s="143" t="str">
        <f>IF(AA73="","",VLOOKUP(AA73,'別紙１-１　シフト記号表（従来型・ユニット型共通）'!$C$6:$L$47,10,FALSE))</f>
        <v/>
      </c>
      <c r="AB74" s="144" t="str">
        <f>IF(AB73="","",VLOOKUP(AB73,'別紙１-１　シフト記号表（従来型・ユニット型共通）'!$C$6:$L$47,10,FALSE))</f>
        <v/>
      </c>
      <c r="AC74" s="144" t="str">
        <f>IF(AC73="","",VLOOKUP(AC73,'別紙１-１　シフト記号表（従来型・ユニット型共通）'!$C$6:$L$47,10,FALSE))</f>
        <v/>
      </c>
      <c r="AD74" s="144" t="str">
        <f>IF(AD73="","",VLOOKUP(AD73,'別紙１-１　シフト記号表（従来型・ユニット型共通）'!$C$6:$L$47,10,FALSE))</f>
        <v/>
      </c>
      <c r="AE74" s="144" t="str">
        <f>IF(AE73="","",VLOOKUP(AE73,'別紙１-１　シフト記号表（従来型・ユニット型共通）'!$C$6:$L$47,10,FALSE))</f>
        <v/>
      </c>
      <c r="AF74" s="144" t="str">
        <f>IF(AF73="","",VLOOKUP(AF73,'別紙１-１　シフト記号表（従来型・ユニット型共通）'!$C$6:$L$47,10,FALSE))</f>
        <v/>
      </c>
      <c r="AG74" s="145" t="str">
        <f>IF(AG73="","",VLOOKUP(AG73,'別紙１-１　シフト記号表（従来型・ユニット型共通）'!$C$6:$L$47,10,FALSE))</f>
        <v/>
      </c>
      <c r="AH74" s="143" t="str">
        <f>IF(AH73="","",VLOOKUP(AH73,'別紙１-１　シフト記号表（従来型・ユニット型共通）'!$C$6:$L$47,10,FALSE))</f>
        <v/>
      </c>
      <c r="AI74" s="144" t="str">
        <f>IF(AI73="","",VLOOKUP(AI73,'別紙１-１　シフト記号表（従来型・ユニット型共通）'!$C$6:$L$47,10,FALSE))</f>
        <v/>
      </c>
      <c r="AJ74" s="144" t="str">
        <f>IF(AJ73="","",VLOOKUP(AJ73,'別紙１-１　シフト記号表（従来型・ユニット型共通）'!$C$6:$L$47,10,FALSE))</f>
        <v/>
      </c>
      <c r="AK74" s="144" t="str">
        <f>IF(AK73="","",VLOOKUP(AK73,'別紙１-１　シフト記号表（従来型・ユニット型共通）'!$C$6:$L$47,10,FALSE))</f>
        <v/>
      </c>
      <c r="AL74" s="144" t="str">
        <f>IF(AL73="","",VLOOKUP(AL73,'別紙１-１　シフト記号表（従来型・ユニット型共通）'!$C$6:$L$47,10,FALSE))</f>
        <v/>
      </c>
      <c r="AM74" s="144" t="str">
        <f>IF(AM73="","",VLOOKUP(AM73,'別紙１-１　シフト記号表（従来型・ユニット型共通）'!$C$6:$L$47,10,FALSE))</f>
        <v/>
      </c>
      <c r="AN74" s="145" t="str">
        <f>IF(AN73="","",VLOOKUP(AN73,'別紙１-１　シフト記号表（従来型・ユニット型共通）'!$C$6:$L$47,10,FALSE))</f>
        <v/>
      </c>
      <c r="AO74" s="143" t="str">
        <f>IF(AO73="","",VLOOKUP(AO73,'別紙１-１　シフト記号表（従来型・ユニット型共通）'!$C$6:$L$47,10,FALSE))</f>
        <v/>
      </c>
      <c r="AP74" s="144" t="str">
        <f>IF(AP73="","",VLOOKUP(AP73,'別紙１-１　シフト記号表（従来型・ユニット型共通）'!$C$6:$L$47,10,FALSE))</f>
        <v/>
      </c>
      <c r="AQ74" s="144" t="str">
        <f>IF(AQ73="","",VLOOKUP(AQ73,'別紙１-１　シフト記号表（従来型・ユニット型共通）'!$C$6:$L$47,10,FALSE))</f>
        <v/>
      </c>
      <c r="AR74" s="144" t="str">
        <f>IF(AR73="","",VLOOKUP(AR73,'別紙１-１　シフト記号表（従来型・ユニット型共通）'!$C$6:$L$47,10,FALSE))</f>
        <v/>
      </c>
      <c r="AS74" s="144" t="str">
        <f>IF(AS73="","",VLOOKUP(AS73,'別紙１-１　シフト記号表（従来型・ユニット型共通）'!$C$6:$L$47,10,FALSE))</f>
        <v/>
      </c>
      <c r="AT74" s="144" t="str">
        <f>IF(AT73="","",VLOOKUP(AT73,'別紙１-１　シフト記号表（従来型・ユニット型共通）'!$C$6:$L$47,10,FALSE))</f>
        <v/>
      </c>
      <c r="AU74" s="145" t="str">
        <f>IF(AU73="","",VLOOKUP(AU73,'別紙１-１　シフト記号表（従来型・ユニット型共通）'!$C$6:$L$47,10,FALSE))</f>
        <v/>
      </c>
      <c r="AV74" s="143" t="str">
        <f>IF(AV73="","",VLOOKUP(AV73,'別紙１-１　シフト記号表（従来型・ユニット型共通）'!$C$6:$L$47,10,FALSE))</f>
        <v/>
      </c>
      <c r="AW74" s="144" t="str">
        <f>IF(AW73="","",VLOOKUP(AW73,'別紙１-１　シフト記号表（従来型・ユニット型共通）'!$C$6:$L$47,10,FALSE))</f>
        <v/>
      </c>
      <c r="AX74" s="144" t="str">
        <f>IF(AX73="","",VLOOKUP(AX73,'別紙１-１　シフト記号表（従来型・ユニット型共通）'!$C$6:$L$47,10,FALSE))</f>
        <v/>
      </c>
      <c r="AY74" s="144" t="str">
        <f>IF(AY73="","",VLOOKUP(AY73,'別紙１-１　シフト記号表（従来型・ユニット型共通）'!$C$6:$L$47,10,FALSE))</f>
        <v/>
      </c>
      <c r="AZ74" s="144" t="str">
        <f>IF(AZ73="","",VLOOKUP(AZ73,'別紙１-１　シフト記号表（従来型・ユニット型共通）'!$C$6:$L$47,10,FALSE))</f>
        <v/>
      </c>
      <c r="BA74" s="144" t="str">
        <f>IF(BA73="","",VLOOKUP(BA73,'別紙１-１　シフト記号表（従来型・ユニット型共通）'!$C$6:$L$47,10,FALSE))</f>
        <v/>
      </c>
      <c r="BB74" s="145" t="str">
        <f>IF(BB73="","",VLOOKUP(BB73,'別紙１-１　シフト記号表（従来型・ユニット型共通）'!$C$6:$L$47,10,FALSE))</f>
        <v/>
      </c>
      <c r="BC74" s="143" t="str">
        <f>IF(BC73="","",VLOOKUP(BC73,'別紙１-１　シフト記号表（従来型・ユニット型共通）'!$C$6:$L$47,10,FALSE))</f>
        <v/>
      </c>
      <c r="BD74" s="144" t="str">
        <f>IF(BD73="","",VLOOKUP(BD73,'別紙１-１　シフト記号表（従来型・ユニット型共通）'!$C$6:$L$47,10,FALSE))</f>
        <v/>
      </c>
      <c r="BE74" s="144" t="str">
        <f>IF(BE73="","",VLOOKUP(BE73,'別紙１-１　シフト記号表（従来型・ユニット型共通）'!$C$6:$L$47,10,FALSE))</f>
        <v/>
      </c>
      <c r="BF74" s="367">
        <f>IF($BI$3="４週",SUM(AA74:BB74),IF($BI$3="暦月",SUM(AA74:BE74),""))</f>
        <v>0</v>
      </c>
      <c r="BG74" s="368"/>
      <c r="BH74" s="369">
        <f>IF($BI$3="４週",BF74/4,IF($BI$3="暦月",(BF74/($BI$8/7)),""))</f>
        <v>0</v>
      </c>
      <c r="BI74" s="368"/>
      <c r="BJ74" s="364"/>
      <c r="BK74" s="365"/>
      <c r="BL74" s="365"/>
      <c r="BM74" s="365"/>
      <c r="BN74" s="366"/>
    </row>
    <row r="75" spans="2:66" ht="20.25" customHeight="1" x14ac:dyDescent="0.2">
      <c r="B75" s="317">
        <f>B73+1</f>
        <v>30</v>
      </c>
      <c r="C75" s="417"/>
      <c r="D75" s="419"/>
      <c r="E75" s="258"/>
      <c r="F75" s="420"/>
      <c r="G75" s="319"/>
      <c r="H75" s="320"/>
      <c r="I75" s="138"/>
      <c r="J75" s="139"/>
      <c r="K75" s="138"/>
      <c r="L75" s="139"/>
      <c r="M75" s="323"/>
      <c r="N75" s="324"/>
      <c r="O75" s="327"/>
      <c r="P75" s="328"/>
      <c r="Q75" s="328"/>
      <c r="R75" s="320"/>
      <c r="S75" s="331"/>
      <c r="T75" s="332"/>
      <c r="U75" s="332"/>
      <c r="V75" s="332"/>
      <c r="W75" s="333"/>
      <c r="X75" s="158" t="s">
        <v>150</v>
      </c>
      <c r="Z75" s="159"/>
      <c r="AA75" s="151"/>
      <c r="AB75" s="152"/>
      <c r="AC75" s="152"/>
      <c r="AD75" s="152"/>
      <c r="AE75" s="152"/>
      <c r="AF75" s="152"/>
      <c r="AG75" s="153"/>
      <c r="AH75" s="151"/>
      <c r="AI75" s="152"/>
      <c r="AJ75" s="152"/>
      <c r="AK75" s="152"/>
      <c r="AL75" s="152"/>
      <c r="AM75" s="152"/>
      <c r="AN75" s="153"/>
      <c r="AO75" s="151"/>
      <c r="AP75" s="152"/>
      <c r="AQ75" s="152"/>
      <c r="AR75" s="152"/>
      <c r="AS75" s="152"/>
      <c r="AT75" s="152"/>
      <c r="AU75" s="153"/>
      <c r="AV75" s="151"/>
      <c r="AW75" s="152"/>
      <c r="AX75" s="152"/>
      <c r="AY75" s="152"/>
      <c r="AZ75" s="152"/>
      <c r="BA75" s="152"/>
      <c r="BB75" s="153"/>
      <c r="BC75" s="151"/>
      <c r="BD75" s="152"/>
      <c r="BE75" s="154"/>
      <c r="BF75" s="334"/>
      <c r="BG75" s="335"/>
      <c r="BH75" s="347"/>
      <c r="BI75" s="348"/>
      <c r="BJ75" s="349"/>
      <c r="BK75" s="350"/>
      <c r="BL75" s="350"/>
      <c r="BM75" s="350"/>
      <c r="BN75" s="351"/>
    </row>
    <row r="76" spans="2:66" ht="20.25" customHeight="1" x14ac:dyDescent="0.2">
      <c r="B76" s="318"/>
      <c r="C76" s="418"/>
      <c r="D76" s="421"/>
      <c r="E76" s="258"/>
      <c r="F76" s="420"/>
      <c r="G76" s="358"/>
      <c r="H76" s="359"/>
      <c r="I76" s="160"/>
      <c r="J76" s="161">
        <f>G75</f>
        <v>0</v>
      </c>
      <c r="K76" s="160"/>
      <c r="L76" s="161">
        <f>M75</f>
        <v>0</v>
      </c>
      <c r="M76" s="360"/>
      <c r="N76" s="361"/>
      <c r="O76" s="362"/>
      <c r="P76" s="363"/>
      <c r="Q76" s="363"/>
      <c r="R76" s="359"/>
      <c r="S76" s="331"/>
      <c r="T76" s="332"/>
      <c r="U76" s="332"/>
      <c r="V76" s="332"/>
      <c r="W76" s="333"/>
      <c r="X76" s="155" t="s">
        <v>153</v>
      </c>
      <c r="Y76" s="156"/>
      <c r="Z76" s="157"/>
      <c r="AA76" s="143" t="str">
        <f>IF(AA75="","",VLOOKUP(AA75,'別紙１-１　シフト記号表（従来型・ユニット型共通）'!$C$6:$L$47,10,FALSE))</f>
        <v/>
      </c>
      <c r="AB76" s="144" t="str">
        <f>IF(AB75="","",VLOOKUP(AB75,'別紙１-１　シフト記号表（従来型・ユニット型共通）'!$C$6:$L$47,10,FALSE))</f>
        <v/>
      </c>
      <c r="AC76" s="144" t="str">
        <f>IF(AC75="","",VLOOKUP(AC75,'別紙１-１　シフト記号表（従来型・ユニット型共通）'!$C$6:$L$47,10,FALSE))</f>
        <v/>
      </c>
      <c r="AD76" s="144" t="str">
        <f>IF(AD75="","",VLOOKUP(AD75,'別紙１-１　シフト記号表（従来型・ユニット型共通）'!$C$6:$L$47,10,FALSE))</f>
        <v/>
      </c>
      <c r="AE76" s="144" t="str">
        <f>IF(AE75="","",VLOOKUP(AE75,'別紙１-１　シフト記号表（従来型・ユニット型共通）'!$C$6:$L$47,10,FALSE))</f>
        <v/>
      </c>
      <c r="AF76" s="144" t="str">
        <f>IF(AF75="","",VLOOKUP(AF75,'別紙１-１　シフト記号表（従来型・ユニット型共通）'!$C$6:$L$47,10,FALSE))</f>
        <v/>
      </c>
      <c r="AG76" s="145" t="str">
        <f>IF(AG75="","",VLOOKUP(AG75,'別紙１-１　シフト記号表（従来型・ユニット型共通）'!$C$6:$L$47,10,FALSE))</f>
        <v/>
      </c>
      <c r="AH76" s="143" t="str">
        <f>IF(AH75="","",VLOOKUP(AH75,'別紙１-１　シフト記号表（従来型・ユニット型共通）'!$C$6:$L$47,10,FALSE))</f>
        <v/>
      </c>
      <c r="AI76" s="144" t="str">
        <f>IF(AI75="","",VLOOKUP(AI75,'別紙１-１　シフト記号表（従来型・ユニット型共通）'!$C$6:$L$47,10,FALSE))</f>
        <v/>
      </c>
      <c r="AJ76" s="144" t="str">
        <f>IF(AJ75="","",VLOOKUP(AJ75,'別紙１-１　シフト記号表（従来型・ユニット型共通）'!$C$6:$L$47,10,FALSE))</f>
        <v/>
      </c>
      <c r="AK76" s="144" t="str">
        <f>IF(AK75="","",VLOOKUP(AK75,'別紙１-１　シフト記号表（従来型・ユニット型共通）'!$C$6:$L$47,10,FALSE))</f>
        <v/>
      </c>
      <c r="AL76" s="144" t="str">
        <f>IF(AL75="","",VLOOKUP(AL75,'別紙１-１　シフト記号表（従来型・ユニット型共通）'!$C$6:$L$47,10,FALSE))</f>
        <v/>
      </c>
      <c r="AM76" s="144" t="str">
        <f>IF(AM75="","",VLOOKUP(AM75,'別紙１-１　シフト記号表（従来型・ユニット型共通）'!$C$6:$L$47,10,FALSE))</f>
        <v/>
      </c>
      <c r="AN76" s="145" t="str">
        <f>IF(AN75="","",VLOOKUP(AN75,'別紙１-１　シフト記号表（従来型・ユニット型共通）'!$C$6:$L$47,10,FALSE))</f>
        <v/>
      </c>
      <c r="AO76" s="143" t="str">
        <f>IF(AO75="","",VLOOKUP(AO75,'別紙１-１　シフト記号表（従来型・ユニット型共通）'!$C$6:$L$47,10,FALSE))</f>
        <v/>
      </c>
      <c r="AP76" s="144" t="str">
        <f>IF(AP75="","",VLOOKUP(AP75,'別紙１-１　シフト記号表（従来型・ユニット型共通）'!$C$6:$L$47,10,FALSE))</f>
        <v/>
      </c>
      <c r="AQ76" s="144" t="str">
        <f>IF(AQ75="","",VLOOKUP(AQ75,'別紙１-１　シフト記号表（従来型・ユニット型共通）'!$C$6:$L$47,10,FALSE))</f>
        <v/>
      </c>
      <c r="AR76" s="144" t="str">
        <f>IF(AR75="","",VLOOKUP(AR75,'別紙１-１　シフト記号表（従来型・ユニット型共通）'!$C$6:$L$47,10,FALSE))</f>
        <v/>
      </c>
      <c r="AS76" s="144" t="str">
        <f>IF(AS75="","",VLOOKUP(AS75,'別紙１-１　シフト記号表（従来型・ユニット型共通）'!$C$6:$L$47,10,FALSE))</f>
        <v/>
      </c>
      <c r="AT76" s="144" t="str">
        <f>IF(AT75="","",VLOOKUP(AT75,'別紙１-１　シフト記号表（従来型・ユニット型共通）'!$C$6:$L$47,10,FALSE))</f>
        <v/>
      </c>
      <c r="AU76" s="145" t="str">
        <f>IF(AU75="","",VLOOKUP(AU75,'別紙１-１　シフト記号表（従来型・ユニット型共通）'!$C$6:$L$47,10,FALSE))</f>
        <v/>
      </c>
      <c r="AV76" s="143" t="str">
        <f>IF(AV75="","",VLOOKUP(AV75,'別紙１-１　シフト記号表（従来型・ユニット型共通）'!$C$6:$L$47,10,FALSE))</f>
        <v/>
      </c>
      <c r="AW76" s="144" t="str">
        <f>IF(AW75="","",VLOOKUP(AW75,'別紙１-１　シフト記号表（従来型・ユニット型共通）'!$C$6:$L$47,10,FALSE))</f>
        <v/>
      </c>
      <c r="AX76" s="144" t="str">
        <f>IF(AX75="","",VLOOKUP(AX75,'別紙１-１　シフト記号表（従来型・ユニット型共通）'!$C$6:$L$47,10,FALSE))</f>
        <v/>
      </c>
      <c r="AY76" s="144" t="str">
        <f>IF(AY75="","",VLOOKUP(AY75,'別紙１-１　シフト記号表（従来型・ユニット型共通）'!$C$6:$L$47,10,FALSE))</f>
        <v/>
      </c>
      <c r="AZ76" s="144" t="str">
        <f>IF(AZ75="","",VLOOKUP(AZ75,'別紙１-１　シフト記号表（従来型・ユニット型共通）'!$C$6:$L$47,10,FALSE))</f>
        <v/>
      </c>
      <c r="BA76" s="144" t="str">
        <f>IF(BA75="","",VLOOKUP(BA75,'別紙１-１　シフト記号表（従来型・ユニット型共通）'!$C$6:$L$47,10,FALSE))</f>
        <v/>
      </c>
      <c r="BB76" s="145" t="str">
        <f>IF(BB75="","",VLOOKUP(BB75,'別紙１-１　シフト記号表（従来型・ユニット型共通）'!$C$6:$L$47,10,FALSE))</f>
        <v/>
      </c>
      <c r="BC76" s="143" t="str">
        <f>IF(BC75="","",VLOOKUP(BC75,'別紙１-１　シフト記号表（従来型・ユニット型共通）'!$C$6:$L$47,10,FALSE))</f>
        <v/>
      </c>
      <c r="BD76" s="144" t="str">
        <f>IF(BD75="","",VLOOKUP(BD75,'別紙１-１　シフト記号表（従来型・ユニット型共通）'!$C$6:$L$47,10,FALSE))</f>
        <v/>
      </c>
      <c r="BE76" s="144" t="str">
        <f>IF(BE75="","",VLOOKUP(BE75,'別紙１-１　シフト記号表（従来型・ユニット型共通）'!$C$6:$L$47,10,FALSE))</f>
        <v/>
      </c>
      <c r="BF76" s="367">
        <f>IF($BI$3="４週",SUM(AA76:BB76),IF($BI$3="暦月",SUM(AA76:BE76),""))</f>
        <v>0</v>
      </c>
      <c r="BG76" s="368"/>
      <c r="BH76" s="369">
        <f>IF($BI$3="４週",BF76/4,IF($BI$3="暦月",(BF76/($BI$8/7)),""))</f>
        <v>0</v>
      </c>
      <c r="BI76" s="368"/>
      <c r="BJ76" s="364"/>
      <c r="BK76" s="365"/>
      <c r="BL76" s="365"/>
      <c r="BM76" s="365"/>
      <c r="BN76" s="366"/>
    </row>
    <row r="77" spans="2:66" ht="20.25" customHeight="1" x14ac:dyDescent="0.2">
      <c r="B77" s="317">
        <f>B75+1</f>
        <v>31</v>
      </c>
      <c r="C77" s="417"/>
      <c r="D77" s="419"/>
      <c r="E77" s="258"/>
      <c r="F77" s="420"/>
      <c r="G77" s="319"/>
      <c r="H77" s="320"/>
      <c r="I77" s="138"/>
      <c r="J77" s="139"/>
      <c r="K77" s="138"/>
      <c r="L77" s="139"/>
      <c r="M77" s="323"/>
      <c r="N77" s="324"/>
      <c r="O77" s="327"/>
      <c r="P77" s="328"/>
      <c r="Q77" s="328"/>
      <c r="R77" s="320"/>
      <c r="S77" s="331"/>
      <c r="T77" s="332"/>
      <c r="U77" s="332"/>
      <c r="V77" s="332"/>
      <c r="W77" s="333"/>
      <c r="X77" s="158" t="s">
        <v>150</v>
      </c>
      <c r="Z77" s="159"/>
      <c r="AA77" s="151"/>
      <c r="AB77" s="152"/>
      <c r="AC77" s="152"/>
      <c r="AD77" s="152"/>
      <c r="AE77" s="152"/>
      <c r="AF77" s="152"/>
      <c r="AG77" s="153"/>
      <c r="AH77" s="151"/>
      <c r="AI77" s="152"/>
      <c r="AJ77" s="152"/>
      <c r="AK77" s="152"/>
      <c r="AL77" s="152"/>
      <c r="AM77" s="152"/>
      <c r="AN77" s="153"/>
      <c r="AO77" s="151"/>
      <c r="AP77" s="152"/>
      <c r="AQ77" s="152"/>
      <c r="AR77" s="152"/>
      <c r="AS77" s="152"/>
      <c r="AT77" s="152"/>
      <c r="AU77" s="153"/>
      <c r="AV77" s="151"/>
      <c r="AW77" s="152"/>
      <c r="AX77" s="152"/>
      <c r="AY77" s="152"/>
      <c r="AZ77" s="152"/>
      <c r="BA77" s="152"/>
      <c r="BB77" s="153"/>
      <c r="BC77" s="151"/>
      <c r="BD77" s="152"/>
      <c r="BE77" s="154"/>
      <c r="BF77" s="334"/>
      <c r="BG77" s="335"/>
      <c r="BH77" s="347"/>
      <c r="BI77" s="348"/>
      <c r="BJ77" s="349"/>
      <c r="BK77" s="350"/>
      <c r="BL77" s="350"/>
      <c r="BM77" s="350"/>
      <c r="BN77" s="351"/>
    </row>
    <row r="78" spans="2:66" ht="20.25" customHeight="1" x14ac:dyDescent="0.2">
      <c r="B78" s="318"/>
      <c r="C78" s="418"/>
      <c r="D78" s="421"/>
      <c r="E78" s="258"/>
      <c r="F78" s="420"/>
      <c r="G78" s="358"/>
      <c r="H78" s="359"/>
      <c r="I78" s="160"/>
      <c r="J78" s="161">
        <f>G77</f>
        <v>0</v>
      </c>
      <c r="K78" s="160"/>
      <c r="L78" s="161">
        <f>M77</f>
        <v>0</v>
      </c>
      <c r="M78" s="360"/>
      <c r="N78" s="361"/>
      <c r="O78" s="362"/>
      <c r="P78" s="363"/>
      <c r="Q78" s="363"/>
      <c r="R78" s="359"/>
      <c r="S78" s="331"/>
      <c r="T78" s="332"/>
      <c r="U78" s="332"/>
      <c r="V78" s="332"/>
      <c r="W78" s="333"/>
      <c r="X78" s="155" t="s">
        <v>153</v>
      </c>
      <c r="Y78" s="156"/>
      <c r="Z78" s="157"/>
      <c r="AA78" s="143" t="str">
        <f>IF(AA77="","",VLOOKUP(AA77,'別紙１-１　シフト記号表（従来型・ユニット型共通）'!$C$6:$L$47,10,FALSE))</f>
        <v/>
      </c>
      <c r="AB78" s="144" t="str">
        <f>IF(AB77="","",VLOOKUP(AB77,'別紙１-１　シフト記号表（従来型・ユニット型共通）'!$C$6:$L$47,10,FALSE))</f>
        <v/>
      </c>
      <c r="AC78" s="144" t="str">
        <f>IF(AC77="","",VLOOKUP(AC77,'別紙１-１　シフト記号表（従来型・ユニット型共通）'!$C$6:$L$47,10,FALSE))</f>
        <v/>
      </c>
      <c r="AD78" s="144" t="str">
        <f>IF(AD77="","",VLOOKUP(AD77,'別紙１-１　シフト記号表（従来型・ユニット型共通）'!$C$6:$L$47,10,FALSE))</f>
        <v/>
      </c>
      <c r="AE78" s="144" t="str">
        <f>IF(AE77="","",VLOOKUP(AE77,'別紙１-１　シフト記号表（従来型・ユニット型共通）'!$C$6:$L$47,10,FALSE))</f>
        <v/>
      </c>
      <c r="AF78" s="144" t="str">
        <f>IF(AF77="","",VLOOKUP(AF77,'別紙１-１　シフト記号表（従来型・ユニット型共通）'!$C$6:$L$47,10,FALSE))</f>
        <v/>
      </c>
      <c r="AG78" s="145" t="str">
        <f>IF(AG77="","",VLOOKUP(AG77,'別紙１-１　シフト記号表（従来型・ユニット型共通）'!$C$6:$L$47,10,FALSE))</f>
        <v/>
      </c>
      <c r="AH78" s="143" t="str">
        <f>IF(AH77="","",VLOOKUP(AH77,'別紙１-１　シフト記号表（従来型・ユニット型共通）'!$C$6:$L$47,10,FALSE))</f>
        <v/>
      </c>
      <c r="AI78" s="144" t="str">
        <f>IF(AI77="","",VLOOKUP(AI77,'別紙１-１　シフト記号表（従来型・ユニット型共通）'!$C$6:$L$47,10,FALSE))</f>
        <v/>
      </c>
      <c r="AJ78" s="144" t="str">
        <f>IF(AJ77="","",VLOOKUP(AJ77,'別紙１-１　シフト記号表（従来型・ユニット型共通）'!$C$6:$L$47,10,FALSE))</f>
        <v/>
      </c>
      <c r="AK78" s="144" t="str">
        <f>IF(AK77="","",VLOOKUP(AK77,'別紙１-１　シフト記号表（従来型・ユニット型共通）'!$C$6:$L$47,10,FALSE))</f>
        <v/>
      </c>
      <c r="AL78" s="144" t="str">
        <f>IF(AL77="","",VLOOKUP(AL77,'別紙１-１　シフト記号表（従来型・ユニット型共通）'!$C$6:$L$47,10,FALSE))</f>
        <v/>
      </c>
      <c r="AM78" s="144" t="str">
        <f>IF(AM77="","",VLOOKUP(AM77,'別紙１-１　シフト記号表（従来型・ユニット型共通）'!$C$6:$L$47,10,FALSE))</f>
        <v/>
      </c>
      <c r="AN78" s="145" t="str">
        <f>IF(AN77="","",VLOOKUP(AN77,'別紙１-１　シフト記号表（従来型・ユニット型共通）'!$C$6:$L$47,10,FALSE))</f>
        <v/>
      </c>
      <c r="AO78" s="143" t="str">
        <f>IF(AO77="","",VLOOKUP(AO77,'別紙１-１　シフト記号表（従来型・ユニット型共通）'!$C$6:$L$47,10,FALSE))</f>
        <v/>
      </c>
      <c r="AP78" s="144" t="str">
        <f>IF(AP77="","",VLOOKUP(AP77,'別紙１-１　シフト記号表（従来型・ユニット型共通）'!$C$6:$L$47,10,FALSE))</f>
        <v/>
      </c>
      <c r="AQ78" s="144" t="str">
        <f>IF(AQ77="","",VLOOKUP(AQ77,'別紙１-１　シフト記号表（従来型・ユニット型共通）'!$C$6:$L$47,10,FALSE))</f>
        <v/>
      </c>
      <c r="AR78" s="144" t="str">
        <f>IF(AR77="","",VLOOKUP(AR77,'別紙１-１　シフト記号表（従来型・ユニット型共通）'!$C$6:$L$47,10,FALSE))</f>
        <v/>
      </c>
      <c r="AS78" s="144" t="str">
        <f>IF(AS77="","",VLOOKUP(AS77,'別紙１-１　シフト記号表（従来型・ユニット型共通）'!$C$6:$L$47,10,FALSE))</f>
        <v/>
      </c>
      <c r="AT78" s="144" t="str">
        <f>IF(AT77="","",VLOOKUP(AT77,'別紙１-１　シフト記号表（従来型・ユニット型共通）'!$C$6:$L$47,10,FALSE))</f>
        <v/>
      </c>
      <c r="AU78" s="145" t="str">
        <f>IF(AU77="","",VLOOKUP(AU77,'別紙１-１　シフト記号表（従来型・ユニット型共通）'!$C$6:$L$47,10,FALSE))</f>
        <v/>
      </c>
      <c r="AV78" s="143" t="str">
        <f>IF(AV77="","",VLOOKUP(AV77,'別紙１-１　シフト記号表（従来型・ユニット型共通）'!$C$6:$L$47,10,FALSE))</f>
        <v/>
      </c>
      <c r="AW78" s="144" t="str">
        <f>IF(AW77="","",VLOOKUP(AW77,'別紙１-１　シフト記号表（従来型・ユニット型共通）'!$C$6:$L$47,10,FALSE))</f>
        <v/>
      </c>
      <c r="AX78" s="144" t="str">
        <f>IF(AX77="","",VLOOKUP(AX77,'別紙１-１　シフト記号表（従来型・ユニット型共通）'!$C$6:$L$47,10,FALSE))</f>
        <v/>
      </c>
      <c r="AY78" s="144" t="str">
        <f>IF(AY77="","",VLOOKUP(AY77,'別紙１-１　シフト記号表（従来型・ユニット型共通）'!$C$6:$L$47,10,FALSE))</f>
        <v/>
      </c>
      <c r="AZ78" s="144" t="str">
        <f>IF(AZ77="","",VLOOKUP(AZ77,'別紙１-１　シフト記号表（従来型・ユニット型共通）'!$C$6:$L$47,10,FALSE))</f>
        <v/>
      </c>
      <c r="BA78" s="144" t="str">
        <f>IF(BA77="","",VLOOKUP(BA77,'別紙１-１　シフト記号表（従来型・ユニット型共通）'!$C$6:$L$47,10,FALSE))</f>
        <v/>
      </c>
      <c r="BB78" s="145" t="str">
        <f>IF(BB77="","",VLOOKUP(BB77,'別紙１-１　シフト記号表（従来型・ユニット型共通）'!$C$6:$L$47,10,FALSE))</f>
        <v/>
      </c>
      <c r="BC78" s="143" t="str">
        <f>IF(BC77="","",VLOOKUP(BC77,'別紙１-１　シフト記号表（従来型・ユニット型共通）'!$C$6:$L$47,10,FALSE))</f>
        <v/>
      </c>
      <c r="BD78" s="144" t="str">
        <f>IF(BD77="","",VLOOKUP(BD77,'別紙１-１　シフト記号表（従来型・ユニット型共通）'!$C$6:$L$47,10,FALSE))</f>
        <v/>
      </c>
      <c r="BE78" s="144" t="str">
        <f>IF(BE77="","",VLOOKUP(BE77,'別紙１-１　シフト記号表（従来型・ユニット型共通）'!$C$6:$L$47,10,FALSE))</f>
        <v/>
      </c>
      <c r="BF78" s="367">
        <f>IF($BI$3="４週",SUM(AA78:BB78),IF($BI$3="暦月",SUM(AA78:BE78),""))</f>
        <v>0</v>
      </c>
      <c r="BG78" s="368"/>
      <c r="BH78" s="369">
        <f>IF($BI$3="４週",BF78/4,IF($BI$3="暦月",(BF78/($BI$8/7)),""))</f>
        <v>0</v>
      </c>
      <c r="BI78" s="368"/>
      <c r="BJ78" s="364"/>
      <c r="BK78" s="365"/>
      <c r="BL78" s="365"/>
      <c r="BM78" s="365"/>
      <c r="BN78" s="366"/>
    </row>
    <row r="79" spans="2:66" ht="20.25" customHeight="1" x14ac:dyDescent="0.2">
      <c r="B79" s="317">
        <f>B77+1</f>
        <v>32</v>
      </c>
      <c r="C79" s="417"/>
      <c r="D79" s="419"/>
      <c r="E79" s="258"/>
      <c r="F79" s="420"/>
      <c r="G79" s="319"/>
      <c r="H79" s="320"/>
      <c r="I79" s="138"/>
      <c r="J79" s="139"/>
      <c r="K79" s="138"/>
      <c r="L79" s="139"/>
      <c r="M79" s="323"/>
      <c r="N79" s="324"/>
      <c r="O79" s="327"/>
      <c r="P79" s="328"/>
      <c r="Q79" s="328"/>
      <c r="R79" s="320"/>
      <c r="S79" s="331"/>
      <c r="T79" s="332"/>
      <c r="U79" s="332"/>
      <c r="V79" s="332"/>
      <c r="W79" s="333"/>
      <c r="X79" s="158" t="s">
        <v>150</v>
      </c>
      <c r="Z79" s="159"/>
      <c r="AA79" s="151"/>
      <c r="AB79" s="152"/>
      <c r="AC79" s="152"/>
      <c r="AD79" s="152"/>
      <c r="AE79" s="152"/>
      <c r="AF79" s="152"/>
      <c r="AG79" s="153"/>
      <c r="AH79" s="151"/>
      <c r="AI79" s="152"/>
      <c r="AJ79" s="152"/>
      <c r="AK79" s="152"/>
      <c r="AL79" s="152"/>
      <c r="AM79" s="152"/>
      <c r="AN79" s="153"/>
      <c r="AO79" s="151"/>
      <c r="AP79" s="152"/>
      <c r="AQ79" s="152"/>
      <c r="AR79" s="152"/>
      <c r="AS79" s="152"/>
      <c r="AT79" s="152"/>
      <c r="AU79" s="153"/>
      <c r="AV79" s="151"/>
      <c r="AW79" s="152"/>
      <c r="AX79" s="152"/>
      <c r="AY79" s="152"/>
      <c r="AZ79" s="152"/>
      <c r="BA79" s="152"/>
      <c r="BB79" s="153"/>
      <c r="BC79" s="151"/>
      <c r="BD79" s="152"/>
      <c r="BE79" s="154"/>
      <c r="BF79" s="334"/>
      <c r="BG79" s="335"/>
      <c r="BH79" s="347"/>
      <c r="BI79" s="348"/>
      <c r="BJ79" s="349"/>
      <c r="BK79" s="350"/>
      <c r="BL79" s="350"/>
      <c r="BM79" s="350"/>
      <c r="BN79" s="351"/>
    </row>
    <row r="80" spans="2:66" ht="20.25" customHeight="1" x14ac:dyDescent="0.2">
      <c r="B80" s="318"/>
      <c r="C80" s="418"/>
      <c r="D80" s="421"/>
      <c r="E80" s="258"/>
      <c r="F80" s="420"/>
      <c r="G80" s="358"/>
      <c r="H80" s="359"/>
      <c r="I80" s="160"/>
      <c r="J80" s="161">
        <f>G79</f>
        <v>0</v>
      </c>
      <c r="K80" s="160"/>
      <c r="L80" s="161">
        <f>M79</f>
        <v>0</v>
      </c>
      <c r="M80" s="360"/>
      <c r="N80" s="361"/>
      <c r="O80" s="362"/>
      <c r="P80" s="363"/>
      <c r="Q80" s="363"/>
      <c r="R80" s="359"/>
      <c r="S80" s="331"/>
      <c r="T80" s="332"/>
      <c r="U80" s="332"/>
      <c r="V80" s="332"/>
      <c r="W80" s="333"/>
      <c r="X80" s="155" t="s">
        <v>153</v>
      </c>
      <c r="Y80" s="156"/>
      <c r="Z80" s="157"/>
      <c r="AA80" s="143" t="str">
        <f>IF(AA79="","",VLOOKUP(AA79,'別紙１-１　シフト記号表（従来型・ユニット型共通）'!$C$6:$L$47,10,FALSE))</f>
        <v/>
      </c>
      <c r="AB80" s="144" t="str">
        <f>IF(AB79="","",VLOOKUP(AB79,'別紙１-１　シフト記号表（従来型・ユニット型共通）'!$C$6:$L$47,10,FALSE))</f>
        <v/>
      </c>
      <c r="AC80" s="144" t="str">
        <f>IF(AC79="","",VLOOKUP(AC79,'別紙１-１　シフト記号表（従来型・ユニット型共通）'!$C$6:$L$47,10,FALSE))</f>
        <v/>
      </c>
      <c r="AD80" s="144" t="str">
        <f>IF(AD79="","",VLOOKUP(AD79,'別紙１-１　シフト記号表（従来型・ユニット型共通）'!$C$6:$L$47,10,FALSE))</f>
        <v/>
      </c>
      <c r="AE80" s="144" t="str">
        <f>IF(AE79="","",VLOOKUP(AE79,'別紙１-１　シフト記号表（従来型・ユニット型共通）'!$C$6:$L$47,10,FALSE))</f>
        <v/>
      </c>
      <c r="AF80" s="144" t="str">
        <f>IF(AF79="","",VLOOKUP(AF79,'別紙１-１　シフト記号表（従来型・ユニット型共通）'!$C$6:$L$47,10,FALSE))</f>
        <v/>
      </c>
      <c r="AG80" s="145" t="str">
        <f>IF(AG79="","",VLOOKUP(AG79,'別紙１-１　シフト記号表（従来型・ユニット型共通）'!$C$6:$L$47,10,FALSE))</f>
        <v/>
      </c>
      <c r="AH80" s="143" t="str">
        <f>IF(AH79="","",VLOOKUP(AH79,'別紙１-１　シフト記号表（従来型・ユニット型共通）'!$C$6:$L$47,10,FALSE))</f>
        <v/>
      </c>
      <c r="AI80" s="144" t="str">
        <f>IF(AI79="","",VLOOKUP(AI79,'別紙１-１　シフト記号表（従来型・ユニット型共通）'!$C$6:$L$47,10,FALSE))</f>
        <v/>
      </c>
      <c r="AJ80" s="144" t="str">
        <f>IF(AJ79="","",VLOOKUP(AJ79,'別紙１-１　シフト記号表（従来型・ユニット型共通）'!$C$6:$L$47,10,FALSE))</f>
        <v/>
      </c>
      <c r="AK80" s="144" t="str">
        <f>IF(AK79="","",VLOOKUP(AK79,'別紙１-１　シフト記号表（従来型・ユニット型共通）'!$C$6:$L$47,10,FALSE))</f>
        <v/>
      </c>
      <c r="AL80" s="144" t="str">
        <f>IF(AL79="","",VLOOKUP(AL79,'別紙１-１　シフト記号表（従来型・ユニット型共通）'!$C$6:$L$47,10,FALSE))</f>
        <v/>
      </c>
      <c r="AM80" s="144" t="str">
        <f>IF(AM79="","",VLOOKUP(AM79,'別紙１-１　シフト記号表（従来型・ユニット型共通）'!$C$6:$L$47,10,FALSE))</f>
        <v/>
      </c>
      <c r="AN80" s="145" t="str">
        <f>IF(AN79="","",VLOOKUP(AN79,'別紙１-１　シフト記号表（従来型・ユニット型共通）'!$C$6:$L$47,10,FALSE))</f>
        <v/>
      </c>
      <c r="AO80" s="143" t="str">
        <f>IF(AO79="","",VLOOKUP(AO79,'別紙１-１　シフト記号表（従来型・ユニット型共通）'!$C$6:$L$47,10,FALSE))</f>
        <v/>
      </c>
      <c r="AP80" s="144" t="str">
        <f>IF(AP79="","",VLOOKUP(AP79,'別紙１-１　シフト記号表（従来型・ユニット型共通）'!$C$6:$L$47,10,FALSE))</f>
        <v/>
      </c>
      <c r="AQ80" s="144" t="str">
        <f>IF(AQ79="","",VLOOKUP(AQ79,'別紙１-１　シフト記号表（従来型・ユニット型共通）'!$C$6:$L$47,10,FALSE))</f>
        <v/>
      </c>
      <c r="AR80" s="144" t="str">
        <f>IF(AR79="","",VLOOKUP(AR79,'別紙１-１　シフト記号表（従来型・ユニット型共通）'!$C$6:$L$47,10,FALSE))</f>
        <v/>
      </c>
      <c r="AS80" s="144" t="str">
        <f>IF(AS79="","",VLOOKUP(AS79,'別紙１-１　シフト記号表（従来型・ユニット型共通）'!$C$6:$L$47,10,FALSE))</f>
        <v/>
      </c>
      <c r="AT80" s="144" t="str">
        <f>IF(AT79="","",VLOOKUP(AT79,'別紙１-１　シフト記号表（従来型・ユニット型共通）'!$C$6:$L$47,10,FALSE))</f>
        <v/>
      </c>
      <c r="AU80" s="145" t="str">
        <f>IF(AU79="","",VLOOKUP(AU79,'別紙１-１　シフト記号表（従来型・ユニット型共通）'!$C$6:$L$47,10,FALSE))</f>
        <v/>
      </c>
      <c r="AV80" s="143" t="str">
        <f>IF(AV79="","",VLOOKUP(AV79,'別紙１-１　シフト記号表（従来型・ユニット型共通）'!$C$6:$L$47,10,FALSE))</f>
        <v/>
      </c>
      <c r="AW80" s="144" t="str">
        <f>IF(AW79="","",VLOOKUP(AW79,'別紙１-１　シフト記号表（従来型・ユニット型共通）'!$C$6:$L$47,10,FALSE))</f>
        <v/>
      </c>
      <c r="AX80" s="144" t="str">
        <f>IF(AX79="","",VLOOKUP(AX79,'別紙１-１　シフト記号表（従来型・ユニット型共通）'!$C$6:$L$47,10,FALSE))</f>
        <v/>
      </c>
      <c r="AY80" s="144" t="str">
        <f>IF(AY79="","",VLOOKUP(AY79,'別紙１-１　シフト記号表（従来型・ユニット型共通）'!$C$6:$L$47,10,FALSE))</f>
        <v/>
      </c>
      <c r="AZ80" s="144" t="str">
        <f>IF(AZ79="","",VLOOKUP(AZ79,'別紙１-１　シフト記号表（従来型・ユニット型共通）'!$C$6:$L$47,10,FALSE))</f>
        <v/>
      </c>
      <c r="BA80" s="144" t="str">
        <f>IF(BA79="","",VLOOKUP(BA79,'別紙１-１　シフト記号表（従来型・ユニット型共通）'!$C$6:$L$47,10,FALSE))</f>
        <v/>
      </c>
      <c r="BB80" s="145" t="str">
        <f>IF(BB79="","",VLOOKUP(BB79,'別紙１-１　シフト記号表（従来型・ユニット型共通）'!$C$6:$L$47,10,FALSE))</f>
        <v/>
      </c>
      <c r="BC80" s="143" t="str">
        <f>IF(BC79="","",VLOOKUP(BC79,'別紙１-１　シフト記号表（従来型・ユニット型共通）'!$C$6:$L$47,10,FALSE))</f>
        <v/>
      </c>
      <c r="BD80" s="144" t="str">
        <f>IF(BD79="","",VLOOKUP(BD79,'別紙１-１　シフト記号表（従来型・ユニット型共通）'!$C$6:$L$47,10,FALSE))</f>
        <v/>
      </c>
      <c r="BE80" s="144" t="str">
        <f>IF(BE79="","",VLOOKUP(BE79,'別紙１-１　シフト記号表（従来型・ユニット型共通）'!$C$6:$L$47,10,FALSE))</f>
        <v/>
      </c>
      <c r="BF80" s="367">
        <f>IF($BI$3="４週",SUM(AA80:BB80),IF($BI$3="暦月",SUM(AA80:BE80),""))</f>
        <v>0</v>
      </c>
      <c r="BG80" s="368"/>
      <c r="BH80" s="369">
        <f>IF($BI$3="４週",BF80/4,IF($BI$3="暦月",(BF80/($BI$8/7)),""))</f>
        <v>0</v>
      </c>
      <c r="BI80" s="368"/>
      <c r="BJ80" s="364"/>
      <c r="BK80" s="365"/>
      <c r="BL80" s="365"/>
      <c r="BM80" s="365"/>
      <c r="BN80" s="366"/>
    </row>
    <row r="81" spans="2:66" ht="20.25" customHeight="1" x14ac:dyDescent="0.2">
      <c r="B81" s="317">
        <f>B79+1</f>
        <v>33</v>
      </c>
      <c r="C81" s="417"/>
      <c r="D81" s="419"/>
      <c r="E81" s="258"/>
      <c r="F81" s="420"/>
      <c r="G81" s="319"/>
      <c r="H81" s="320"/>
      <c r="I81" s="138"/>
      <c r="J81" s="139"/>
      <c r="K81" s="138"/>
      <c r="L81" s="139"/>
      <c r="M81" s="323"/>
      <c r="N81" s="324"/>
      <c r="O81" s="327"/>
      <c r="P81" s="328"/>
      <c r="Q81" s="328"/>
      <c r="R81" s="320"/>
      <c r="S81" s="331"/>
      <c r="T81" s="332"/>
      <c r="U81" s="332"/>
      <c r="V81" s="332"/>
      <c r="W81" s="333"/>
      <c r="X81" s="158" t="s">
        <v>150</v>
      </c>
      <c r="Z81" s="159"/>
      <c r="AA81" s="151"/>
      <c r="AB81" s="152"/>
      <c r="AC81" s="152"/>
      <c r="AD81" s="152"/>
      <c r="AE81" s="152"/>
      <c r="AF81" s="152"/>
      <c r="AG81" s="153"/>
      <c r="AH81" s="151"/>
      <c r="AI81" s="152"/>
      <c r="AJ81" s="152"/>
      <c r="AK81" s="152"/>
      <c r="AL81" s="152"/>
      <c r="AM81" s="152"/>
      <c r="AN81" s="153"/>
      <c r="AO81" s="151"/>
      <c r="AP81" s="152"/>
      <c r="AQ81" s="152"/>
      <c r="AR81" s="152"/>
      <c r="AS81" s="152"/>
      <c r="AT81" s="152"/>
      <c r="AU81" s="153"/>
      <c r="AV81" s="151"/>
      <c r="AW81" s="152"/>
      <c r="AX81" s="152"/>
      <c r="AY81" s="152"/>
      <c r="AZ81" s="152"/>
      <c r="BA81" s="152"/>
      <c r="BB81" s="153"/>
      <c r="BC81" s="151"/>
      <c r="BD81" s="152"/>
      <c r="BE81" s="154"/>
      <c r="BF81" s="334"/>
      <c r="BG81" s="335"/>
      <c r="BH81" s="347"/>
      <c r="BI81" s="348"/>
      <c r="BJ81" s="349"/>
      <c r="BK81" s="350"/>
      <c r="BL81" s="350"/>
      <c r="BM81" s="350"/>
      <c r="BN81" s="351"/>
    </row>
    <row r="82" spans="2:66" ht="20.25" customHeight="1" x14ac:dyDescent="0.2">
      <c r="B82" s="318"/>
      <c r="C82" s="418"/>
      <c r="D82" s="421"/>
      <c r="E82" s="258"/>
      <c r="F82" s="420"/>
      <c r="G82" s="358"/>
      <c r="H82" s="359"/>
      <c r="I82" s="160"/>
      <c r="J82" s="161">
        <f>G81</f>
        <v>0</v>
      </c>
      <c r="K82" s="160"/>
      <c r="L82" s="161">
        <f>M81</f>
        <v>0</v>
      </c>
      <c r="M82" s="360"/>
      <c r="N82" s="361"/>
      <c r="O82" s="362"/>
      <c r="P82" s="363"/>
      <c r="Q82" s="363"/>
      <c r="R82" s="359"/>
      <c r="S82" s="331"/>
      <c r="T82" s="332"/>
      <c r="U82" s="332"/>
      <c r="V82" s="332"/>
      <c r="W82" s="333"/>
      <c r="X82" s="155" t="s">
        <v>153</v>
      </c>
      <c r="Y82" s="156"/>
      <c r="Z82" s="157"/>
      <c r="AA82" s="143" t="str">
        <f>IF(AA81="","",VLOOKUP(AA81,'別紙１-１　シフト記号表（従来型・ユニット型共通）'!$C$6:$L$47,10,FALSE))</f>
        <v/>
      </c>
      <c r="AB82" s="144" t="str">
        <f>IF(AB81="","",VLOOKUP(AB81,'別紙１-１　シフト記号表（従来型・ユニット型共通）'!$C$6:$L$47,10,FALSE))</f>
        <v/>
      </c>
      <c r="AC82" s="144" t="str">
        <f>IF(AC81="","",VLOOKUP(AC81,'別紙１-１　シフト記号表（従来型・ユニット型共通）'!$C$6:$L$47,10,FALSE))</f>
        <v/>
      </c>
      <c r="AD82" s="144" t="str">
        <f>IF(AD81="","",VLOOKUP(AD81,'別紙１-１　シフト記号表（従来型・ユニット型共通）'!$C$6:$L$47,10,FALSE))</f>
        <v/>
      </c>
      <c r="AE82" s="144" t="str">
        <f>IF(AE81="","",VLOOKUP(AE81,'別紙１-１　シフト記号表（従来型・ユニット型共通）'!$C$6:$L$47,10,FALSE))</f>
        <v/>
      </c>
      <c r="AF82" s="144" t="str">
        <f>IF(AF81="","",VLOOKUP(AF81,'別紙１-１　シフト記号表（従来型・ユニット型共通）'!$C$6:$L$47,10,FALSE))</f>
        <v/>
      </c>
      <c r="AG82" s="145" t="str">
        <f>IF(AG81="","",VLOOKUP(AG81,'別紙１-１　シフト記号表（従来型・ユニット型共通）'!$C$6:$L$47,10,FALSE))</f>
        <v/>
      </c>
      <c r="AH82" s="143" t="str">
        <f>IF(AH81="","",VLOOKUP(AH81,'別紙１-１　シフト記号表（従来型・ユニット型共通）'!$C$6:$L$47,10,FALSE))</f>
        <v/>
      </c>
      <c r="AI82" s="144" t="str">
        <f>IF(AI81="","",VLOOKUP(AI81,'別紙１-１　シフト記号表（従来型・ユニット型共通）'!$C$6:$L$47,10,FALSE))</f>
        <v/>
      </c>
      <c r="AJ82" s="144" t="str">
        <f>IF(AJ81="","",VLOOKUP(AJ81,'別紙１-１　シフト記号表（従来型・ユニット型共通）'!$C$6:$L$47,10,FALSE))</f>
        <v/>
      </c>
      <c r="AK82" s="144" t="str">
        <f>IF(AK81="","",VLOOKUP(AK81,'別紙１-１　シフト記号表（従来型・ユニット型共通）'!$C$6:$L$47,10,FALSE))</f>
        <v/>
      </c>
      <c r="AL82" s="144" t="str">
        <f>IF(AL81="","",VLOOKUP(AL81,'別紙１-１　シフト記号表（従来型・ユニット型共通）'!$C$6:$L$47,10,FALSE))</f>
        <v/>
      </c>
      <c r="AM82" s="144" t="str">
        <f>IF(AM81="","",VLOOKUP(AM81,'別紙１-１　シフト記号表（従来型・ユニット型共通）'!$C$6:$L$47,10,FALSE))</f>
        <v/>
      </c>
      <c r="AN82" s="145" t="str">
        <f>IF(AN81="","",VLOOKUP(AN81,'別紙１-１　シフト記号表（従来型・ユニット型共通）'!$C$6:$L$47,10,FALSE))</f>
        <v/>
      </c>
      <c r="AO82" s="143" t="str">
        <f>IF(AO81="","",VLOOKUP(AO81,'別紙１-１　シフト記号表（従来型・ユニット型共通）'!$C$6:$L$47,10,FALSE))</f>
        <v/>
      </c>
      <c r="AP82" s="144" t="str">
        <f>IF(AP81="","",VLOOKUP(AP81,'別紙１-１　シフト記号表（従来型・ユニット型共通）'!$C$6:$L$47,10,FALSE))</f>
        <v/>
      </c>
      <c r="AQ82" s="144" t="str">
        <f>IF(AQ81="","",VLOOKUP(AQ81,'別紙１-１　シフト記号表（従来型・ユニット型共通）'!$C$6:$L$47,10,FALSE))</f>
        <v/>
      </c>
      <c r="AR82" s="144" t="str">
        <f>IF(AR81="","",VLOOKUP(AR81,'別紙１-１　シフト記号表（従来型・ユニット型共通）'!$C$6:$L$47,10,FALSE))</f>
        <v/>
      </c>
      <c r="AS82" s="144" t="str">
        <f>IF(AS81="","",VLOOKUP(AS81,'別紙１-１　シフト記号表（従来型・ユニット型共通）'!$C$6:$L$47,10,FALSE))</f>
        <v/>
      </c>
      <c r="AT82" s="144" t="str">
        <f>IF(AT81="","",VLOOKUP(AT81,'別紙１-１　シフト記号表（従来型・ユニット型共通）'!$C$6:$L$47,10,FALSE))</f>
        <v/>
      </c>
      <c r="AU82" s="145" t="str">
        <f>IF(AU81="","",VLOOKUP(AU81,'別紙１-１　シフト記号表（従来型・ユニット型共通）'!$C$6:$L$47,10,FALSE))</f>
        <v/>
      </c>
      <c r="AV82" s="143" t="str">
        <f>IF(AV81="","",VLOOKUP(AV81,'別紙１-１　シフト記号表（従来型・ユニット型共通）'!$C$6:$L$47,10,FALSE))</f>
        <v/>
      </c>
      <c r="AW82" s="144" t="str">
        <f>IF(AW81="","",VLOOKUP(AW81,'別紙１-１　シフト記号表（従来型・ユニット型共通）'!$C$6:$L$47,10,FALSE))</f>
        <v/>
      </c>
      <c r="AX82" s="144" t="str">
        <f>IF(AX81="","",VLOOKUP(AX81,'別紙１-１　シフト記号表（従来型・ユニット型共通）'!$C$6:$L$47,10,FALSE))</f>
        <v/>
      </c>
      <c r="AY82" s="144" t="str">
        <f>IF(AY81="","",VLOOKUP(AY81,'別紙１-１　シフト記号表（従来型・ユニット型共通）'!$C$6:$L$47,10,FALSE))</f>
        <v/>
      </c>
      <c r="AZ82" s="144" t="str">
        <f>IF(AZ81="","",VLOOKUP(AZ81,'別紙１-１　シフト記号表（従来型・ユニット型共通）'!$C$6:$L$47,10,FALSE))</f>
        <v/>
      </c>
      <c r="BA82" s="144" t="str">
        <f>IF(BA81="","",VLOOKUP(BA81,'別紙１-１　シフト記号表（従来型・ユニット型共通）'!$C$6:$L$47,10,FALSE))</f>
        <v/>
      </c>
      <c r="BB82" s="145" t="str">
        <f>IF(BB81="","",VLOOKUP(BB81,'別紙１-１　シフト記号表（従来型・ユニット型共通）'!$C$6:$L$47,10,FALSE))</f>
        <v/>
      </c>
      <c r="BC82" s="143" t="str">
        <f>IF(BC81="","",VLOOKUP(BC81,'別紙１-１　シフト記号表（従来型・ユニット型共通）'!$C$6:$L$47,10,FALSE))</f>
        <v/>
      </c>
      <c r="BD82" s="144" t="str">
        <f>IF(BD81="","",VLOOKUP(BD81,'別紙１-１　シフト記号表（従来型・ユニット型共通）'!$C$6:$L$47,10,FALSE))</f>
        <v/>
      </c>
      <c r="BE82" s="144" t="str">
        <f>IF(BE81="","",VLOOKUP(BE81,'別紙１-１　シフト記号表（従来型・ユニット型共通）'!$C$6:$L$47,10,FALSE))</f>
        <v/>
      </c>
      <c r="BF82" s="367">
        <f>IF($BI$3="４週",SUM(AA82:BB82),IF($BI$3="暦月",SUM(AA82:BE82),""))</f>
        <v>0</v>
      </c>
      <c r="BG82" s="368"/>
      <c r="BH82" s="369">
        <f>IF($BI$3="４週",BF82/4,IF($BI$3="暦月",(BF82/($BI$8/7)),""))</f>
        <v>0</v>
      </c>
      <c r="BI82" s="368"/>
      <c r="BJ82" s="364"/>
      <c r="BK82" s="365"/>
      <c r="BL82" s="365"/>
      <c r="BM82" s="365"/>
      <c r="BN82" s="366"/>
    </row>
    <row r="83" spans="2:66" ht="20.25" customHeight="1" x14ac:dyDescent="0.2">
      <c r="B83" s="317">
        <f>B81+1</f>
        <v>34</v>
      </c>
      <c r="C83" s="417"/>
      <c r="D83" s="419"/>
      <c r="E83" s="258"/>
      <c r="F83" s="420"/>
      <c r="G83" s="319"/>
      <c r="H83" s="320"/>
      <c r="I83" s="138"/>
      <c r="J83" s="139"/>
      <c r="K83" s="138"/>
      <c r="L83" s="139"/>
      <c r="M83" s="323"/>
      <c r="N83" s="324"/>
      <c r="O83" s="327"/>
      <c r="P83" s="328"/>
      <c r="Q83" s="328"/>
      <c r="R83" s="320"/>
      <c r="S83" s="331"/>
      <c r="T83" s="332"/>
      <c r="U83" s="332"/>
      <c r="V83" s="332"/>
      <c r="W83" s="333"/>
      <c r="X83" s="158" t="s">
        <v>150</v>
      </c>
      <c r="Z83" s="159"/>
      <c r="AA83" s="151"/>
      <c r="AB83" s="152"/>
      <c r="AC83" s="152"/>
      <c r="AD83" s="152"/>
      <c r="AE83" s="152"/>
      <c r="AF83" s="152"/>
      <c r="AG83" s="153"/>
      <c r="AH83" s="151"/>
      <c r="AI83" s="152"/>
      <c r="AJ83" s="152"/>
      <c r="AK83" s="152"/>
      <c r="AL83" s="152"/>
      <c r="AM83" s="152"/>
      <c r="AN83" s="153"/>
      <c r="AO83" s="151"/>
      <c r="AP83" s="152"/>
      <c r="AQ83" s="152"/>
      <c r="AR83" s="152"/>
      <c r="AS83" s="152"/>
      <c r="AT83" s="152"/>
      <c r="AU83" s="153"/>
      <c r="AV83" s="151"/>
      <c r="AW83" s="152"/>
      <c r="AX83" s="152"/>
      <c r="AY83" s="152"/>
      <c r="AZ83" s="152"/>
      <c r="BA83" s="152"/>
      <c r="BB83" s="153"/>
      <c r="BC83" s="151"/>
      <c r="BD83" s="152"/>
      <c r="BE83" s="154"/>
      <c r="BF83" s="334"/>
      <c r="BG83" s="335"/>
      <c r="BH83" s="347"/>
      <c r="BI83" s="348"/>
      <c r="BJ83" s="349"/>
      <c r="BK83" s="350"/>
      <c r="BL83" s="350"/>
      <c r="BM83" s="350"/>
      <c r="BN83" s="351"/>
    </row>
    <row r="84" spans="2:66" ht="20.25" customHeight="1" x14ac:dyDescent="0.2">
      <c r="B84" s="318"/>
      <c r="C84" s="418"/>
      <c r="D84" s="421"/>
      <c r="E84" s="258"/>
      <c r="F84" s="420"/>
      <c r="G84" s="358"/>
      <c r="H84" s="359"/>
      <c r="I84" s="160"/>
      <c r="J84" s="161">
        <f>G83</f>
        <v>0</v>
      </c>
      <c r="K84" s="160"/>
      <c r="L84" s="161">
        <f>M83</f>
        <v>0</v>
      </c>
      <c r="M84" s="360"/>
      <c r="N84" s="361"/>
      <c r="O84" s="362"/>
      <c r="P84" s="363"/>
      <c r="Q84" s="363"/>
      <c r="R84" s="359"/>
      <c r="S84" s="331"/>
      <c r="T84" s="332"/>
      <c r="U84" s="332"/>
      <c r="V84" s="332"/>
      <c r="W84" s="333"/>
      <c r="X84" s="155" t="s">
        <v>153</v>
      </c>
      <c r="Y84" s="156"/>
      <c r="Z84" s="157"/>
      <c r="AA84" s="143" t="str">
        <f>IF(AA83="","",VLOOKUP(AA83,'別紙１-１　シフト記号表（従来型・ユニット型共通）'!$C$6:$L$47,10,FALSE))</f>
        <v/>
      </c>
      <c r="AB84" s="144" t="str">
        <f>IF(AB83="","",VLOOKUP(AB83,'別紙１-１　シフト記号表（従来型・ユニット型共通）'!$C$6:$L$47,10,FALSE))</f>
        <v/>
      </c>
      <c r="AC84" s="144" t="str">
        <f>IF(AC83="","",VLOOKUP(AC83,'別紙１-１　シフト記号表（従来型・ユニット型共通）'!$C$6:$L$47,10,FALSE))</f>
        <v/>
      </c>
      <c r="AD84" s="144" t="str">
        <f>IF(AD83="","",VLOOKUP(AD83,'別紙１-１　シフト記号表（従来型・ユニット型共通）'!$C$6:$L$47,10,FALSE))</f>
        <v/>
      </c>
      <c r="AE84" s="144" t="str">
        <f>IF(AE83="","",VLOOKUP(AE83,'別紙１-１　シフト記号表（従来型・ユニット型共通）'!$C$6:$L$47,10,FALSE))</f>
        <v/>
      </c>
      <c r="AF84" s="144" t="str">
        <f>IF(AF83="","",VLOOKUP(AF83,'別紙１-１　シフト記号表（従来型・ユニット型共通）'!$C$6:$L$47,10,FALSE))</f>
        <v/>
      </c>
      <c r="AG84" s="145" t="str">
        <f>IF(AG83="","",VLOOKUP(AG83,'別紙１-１　シフト記号表（従来型・ユニット型共通）'!$C$6:$L$47,10,FALSE))</f>
        <v/>
      </c>
      <c r="AH84" s="143" t="str">
        <f>IF(AH83="","",VLOOKUP(AH83,'別紙１-１　シフト記号表（従来型・ユニット型共通）'!$C$6:$L$47,10,FALSE))</f>
        <v/>
      </c>
      <c r="AI84" s="144" t="str">
        <f>IF(AI83="","",VLOOKUP(AI83,'別紙１-１　シフト記号表（従来型・ユニット型共通）'!$C$6:$L$47,10,FALSE))</f>
        <v/>
      </c>
      <c r="AJ84" s="144" t="str">
        <f>IF(AJ83="","",VLOOKUP(AJ83,'別紙１-１　シフト記号表（従来型・ユニット型共通）'!$C$6:$L$47,10,FALSE))</f>
        <v/>
      </c>
      <c r="AK84" s="144" t="str">
        <f>IF(AK83="","",VLOOKUP(AK83,'別紙１-１　シフト記号表（従来型・ユニット型共通）'!$C$6:$L$47,10,FALSE))</f>
        <v/>
      </c>
      <c r="AL84" s="144" t="str">
        <f>IF(AL83="","",VLOOKUP(AL83,'別紙１-１　シフト記号表（従来型・ユニット型共通）'!$C$6:$L$47,10,FALSE))</f>
        <v/>
      </c>
      <c r="AM84" s="144" t="str">
        <f>IF(AM83="","",VLOOKUP(AM83,'別紙１-１　シフト記号表（従来型・ユニット型共通）'!$C$6:$L$47,10,FALSE))</f>
        <v/>
      </c>
      <c r="AN84" s="145" t="str">
        <f>IF(AN83="","",VLOOKUP(AN83,'別紙１-１　シフト記号表（従来型・ユニット型共通）'!$C$6:$L$47,10,FALSE))</f>
        <v/>
      </c>
      <c r="AO84" s="143" t="str">
        <f>IF(AO83="","",VLOOKUP(AO83,'別紙１-１　シフト記号表（従来型・ユニット型共通）'!$C$6:$L$47,10,FALSE))</f>
        <v/>
      </c>
      <c r="AP84" s="144" t="str">
        <f>IF(AP83="","",VLOOKUP(AP83,'別紙１-１　シフト記号表（従来型・ユニット型共通）'!$C$6:$L$47,10,FALSE))</f>
        <v/>
      </c>
      <c r="AQ84" s="144" t="str">
        <f>IF(AQ83="","",VLOOKUP(AQ83,'別紙１-１　シフト記号表（従来型・ユニット型共通）'!$C$6:$L$47,10,FALSE))</f>
        <v/>
      </c>
      <c r="AR84" s="144" t="str">
        <f>IF(AR83="","",VLOOKUP(AR83,'別紙１-１　シフト記号表（従来型・ユニット型共通）'!$C$6:$L$47,10,FALSE))</f>
        <v/>
      </c>
      <c r="AS84" s="144" t="str">
        <f>IF(AS83="","",VLOOKUP(AS83,'別紙１-１　シフト記号表（従来型・ユニット型共通）'!$C$6:$L$47,10,FALSE))</f>
        <v/>
      </c>
      <c r="AT84" s="144" t="str">
        <f>IF(AT83="","",VLOOKUP(AT83,'別紙１-１　シフト記号表（従来型・ユニット型共通）'!$C$6:$L$47,10,FALSE))</f>
        <v/>
      </c>
      <c r="AU84" s="145" t="str">
        <f>IF(AU83="","",VLOOKUP(AU83,'別紙１-１　シフト記号表（従来型・ユニット型共通）'!$C$6:$L$47,10,FALSE))</f>
        <v/>
      </c>
      <c r="AV84" s="143" t="str">
        <f>IF(AV83="","",VLOOKUP(AV83,'別紙１-１　シフト記号表（従来型・ユニット型共通）'!$C$6:$L$47,10,FALSE))</f>
        <v/>
      </c>
      <c r="AW84" s="144" t="str">
        <f>IF(AW83="","",VLOOKUP(AW83,'別紙１-１　シフト記号表（従来型・ユニット型共通）'!$C$6:$L$47,10,FALSE))</f>
        <v/>
      </c>
      <c r="AX84" s="144" t="str">
        <f>IF(AX83="","",VLOOKUP(AX83,'別紙１-１　シフト記号表（従来型・ユニット型共通）'!$C$6:$L$47,10,FALSE))</f>
        <v/>
      </c>
      <c r="AY84" s="144" t="str">
        <f>IF(AY83="","",VLOOKUP(AY83,'別紙１-１　シフト記号表（従来型・ユニット型共通）'!$C$6:$L$47,10,FALSE))</f>
        <v/>
      </c>
      <c r="AZ84" s="144" t="str">
        <f>IF(AZ83="","",VLOOKUP(AZ83,'別紙１-１　シフト記号表（従来型・ユニット型共通）'!$C$6:$L$47,10,FALSE))</f>
        <v/>
      </c>
      <c r="BA84" s="144" t="str">
        <f>IF(BA83="","",VLOOKUP(BA83,'別紙１-１　シフト記号表（従来型・ユニット型共通）'!$C$6:$L$47,10,FALSE))</f>
        <v/>
      </c>
      <c r="BB84" s="145" t="str">
        <f>IF(BB83="","",VLOOKUP(BB83,'別紙１-１　シフト記号表（従来型・ユニット型共通）'!$C$6:$L$47,10,FALSE))</f>
        <v/>
      </c>
      <c r="BC84" s="143" t="str">
        <f>IF(BC83="","",VLOOKUP(BC83,'別紙１-１　シフト記号表（従来型・ユニット型共通）'!$C$6:$L$47,10,FALSE))</f>
        <v/>
      </c>
      <c r="BD84" s="144" t="str">
        <f>IF(BD83="","",VLOOKUP(BD83,'別紙１-１　シフト記号表（従来型・ユニット型共通）'!$C$6:$L$47,10,FALSE))</f>
        <v/>
      </c>
      <c r="BE84" s="144" t="str">
        <f>IF(BE83="","",VLOOKUP(BE83,'別紙１-１　シフト記号表（従来型・ユニット型共通）'!$C$6:$L$47,10,FALSE))</f>
        <v/>
      </c>
      <c r="BF84" s="367">
        <f>IF($BI$3="４週",SUM(AA84:BB84),IF($BI$3="暦月",SUM(AA84:BE84),""))</f>
        <v>0</v>
      </c>
      <c r="BG84" s="368"/>
      <c r="BH84" s="369">
        <f>IF($BI$3="４週",BF84/4,IF($BI$3="暦月",(BF84/($BI$8/7)),""))</f>
        <v>0</v>
      </c>
      <c r="BI84" s="368"/>
      <c r="BJ84" s="364"/>
      <c r="BK84" s="365"/>
      <c r="BL84" s="365"/>
      <c r="BM84" s="365"/>
      <c r="BN84" s="366"/>
    </row>
    <row r="85" spans="2:66" ht="20.25" customHeight="1" x14ac:dyDescent="0.2">
      <c r="B85" s="317">
        <f>B83+1</f>
        <v>35</v>
      </c>
      <c r="C85" s="417"/>
      <c r="D85" s="419"/>
      <c r="E85" s="258"/>
      <c r="F85" s="420"/>
      <c r="G85" s="319"/>
      <c r="H85" s="320"/>
      <c r="I85" s="138"/>
      <c r="J85" s="139"/>
      <c r="K85" s="138"/>
      <c r="L85" s="139"/>
      <c r="M85" s="323"/>
      <c r="N85" s="324"/>
      <c r="O85" s="327"/>
      <c r="P85" s="328"/>
      <c r="Q85" s="328"/>
      <c r="R85" s="320"/>
      <c r="S85" s="331"/>
      <c r="T85" s="332"/>
      <c r="U85" s="332"/>
      <c r="V85" s="332"/>
      <c r="W85" s="333"/>
      <c r="X85" s="158" t="s">
        <v>150</v>
      </c>
      <c r="Z85" s="159"/>
      <c r="AA85" s="151"/>
      <c r="AB85" s="152"/>
      <c r="AC85" s="152"/>
      <c r="AD85" s="152"/>
      <c r="AE85" s="152"/>
      <c r="AF85" s="152"/>
      <c r="AG85" s="153"/>
      <c r="AH85" s="151"/>
      <c r="AI85" s="152"/>
      <c r="AJ85" s="152"/>
      <c r="AK85" s="152"/>
      <c r="AL85" s="152"/>
      <c r="AM85" s="152"/>
      <c r="AN85" s="153"/>
      <c r="AO85" s="151"/>
      <c r="AP85" s="152"/>
      <c r="AQ85" s="152"/>
      <c r="AR85" s="152"/>
      <c r="AS85" s="152"/>
      <c r="AT85" s="152"/>
      <c r="AU85" s="153"/>
      <c r="AV85" s="151"/>
      <c r="AW85" s="152"/>
      <c r="AX85" s="152"/>
      <c r="AY85" s="152"/>
      <c r="AZ85" s="152"/>
      <c r="BA85" s="152"/>
      <c r="BB85" s="153"/>
      <c r="BC85" s="151"/>
      <c r="BD85" s="152"/>
      <c r="BE85" s="154"/>
      <c r="BF85" s="334"/>
      <c r="BG85" s="335"/>
      <c r="BH85" s="347"/>
      <c r="BI85" s="348"/>
      <c r="BJ85" s="349"/>
      <c r="BK85" s="350"/>
      <c r="BL85" s="350"/>
      <c r="BM85" s="350"/>
      <c r="BN85" s="351"/>
    </row>
    <row r="86" spans="2:66" ht="20.25" customHeight="1" x14ac:dyDescent="0.2">
      <c r="B86" s="318"/>
      <c r="C86" s="418"/>
      <c r="D86" s="421"/>
      <c r="E86" s="258"/>
      <c r="F86" s="420"/>
      <c r="G86" s="358"/>
      <c r="H86" s="359"/>
      <c r="I86" s="160"/>
      <c r="J86" s="161">
        <f>G85</f>
        <v>0</v>
      </c>
      <c r="K86" s="160"/>
      <c r="L86" s="161">
        <f>M85</f>
        <v>0</v>
      </c>
      <c r="M86" s="360"/>
      <c r="N86" s="361"/>
      <c r="O86" s="362"/>
      <c r="P86" s="363"/>
      <c r="Q86" s="363"/>
      <c r="R86" s="359"/>
      <c r="S86" s="331"/>
      <c r="T86" s="332"/>
      <c r="U86" s="332"/>
      <c r="V86" s="332"/>
      <c r="W86" s="333"/>
      <c r="X86" s="155" t="s">
        <v>153</v>
      </c>
      <c r="Y86" s="156"/>
      <c r="Z86" s="157"/>
      <c r="AA86" s="143" t="str">
        <f>IF(AA85="","",VLOOKUP(AA85,'別紙１-１　シフト記号表（従来型・ユニット型共通）'!$C$6:$L$47,10,FALSE))</f>
        <v/>
      </c>
      <c r="AB86" s="144" t="str">
        <f>IF(AB85="","",VLOOKUP(AB85,'別紙１-１　シフト記号表（従来型・ユニット型共通）'!$C$6:$L$47,10,FALSE))</f>
        <v/>
      </c>
      <c r="AC86" s="144" t="str">
        <f>IF(AC85="","",VLOOKUP(AC85,'別紙１-１　シフト記号表（従来型・ユニット型共通）'!$C$6:$L$47,10,FALSE))</f>
        <v/>
      </c>
      <c r="AD86" s="144" t="str">
        <f>IF(AD85="","",VLOOKUP(AD85,'別紙１-１　シフト記号表（従来型・ユニット型共通）'!$C$6:$L$47,10,FALSE))</f>
        <v/>
      </c>
      <c r="AE86" s="144" t="str">
        <f>IF(AE85="","",VLOOKUP(AE85,'別紙１-１　シフト記号表（従来型・ユニット型共通）'!$C$6:$L$47,10,FALSE))</f>
        <v/>
      </c>
      <c r="AF86" s="144" t="str">
        <f>IF(AF85="","",VLOOKUP(AF85,'別紙１-１　シフト記号表（従来型・ユニット型共通）'!$C$6:$L$47,10,FALSE))</f>
        <v/>
      </c>
      <c r="AG86" s="145" t="str">
        <f>IF(AG85="","",VLOOKUP(AG85,'別紙１-１　シフト記号表（従来型・ユニット型共通）'!$C$6:$L$47,10,FALSE))</f>
        <v/>
      </c>
      <c r="AH86" s="143" t="str">
        <f>IF(AH85="","",VLOOKUP(AH85,'別紙１-１　シフト記号表（従来型・ユニット型共通）'!$C$6:$L$47,10,FALSE))</f>
        <v/>
      </c>
      <c r="AI86" s="144" t="str">
        <f>IF(AI85="","",VLOOKUP(AI85,'別紙１-１　シフト記号表（従来型・ユニット型共通）'!$C$6:$L$47,10,FALSE))</f>
        <v/>
      </c>
      <c r="AJ86" s="144" t="str">
        <f>IF(AJ85="","",VLOOKUP(AJ85,'別紙１-１　シフト記号表（従来型・ユニット型共通）'!$C$6:$L$47,10,FALSE))</f>
        <v/>
      </c>
      <c r="AK86" s="144" t="str">
        <f>IF(AK85="","",VLOOKUP(AK85,'別紙１-１　シフト記号表（従来型・ユニット型共通）'!$C$6:$L$47,10,FALSE))</f>
        <v/>
      </c>
      <c r="AL86" s="144" t="str">
        <f>IF(AL85="","",VLOOKUP(AL85,'別紙１-１　シフト記号表（従来型・ユニット型共通）'!$C$6:$L$47,10,FALSE))</f>
        <v/>
      </c>
      <c r="AM86" s="144" t="str">
        <f>IF(AM85="","",VLOOKUP(AM85,'別紙１-１　シフト記号表（従来型・ユニット型共通）'!$C$6:$L$47,10,FALSE))</f>
        <v/>
      </c>
      <c r="AN86" s="145" t="str">
        <f>IF(AN85="","",VLOOKUP(AN85,'別紙１-１　シフト記号表（従来型・ユニット型共通）'!$C$6:$L$47,10,FALSE))</f>
        <v/>
      </c>
      <c r="AO86" s="143" t="str">
        <f>IF(AO85="","",VLOOKUP(AO85,'別紙１-１　シフト記号表（従来型・ユニット型共通）'!$C$6:$L$47,10,FALSE))</f>
        <v/>
      </c>
      <c r="AP86" s="144" t="str">
        <f>IF(AP85="","",VLOOKUP(AP85,'別紙１-１　シフト記号表（従来型・ユニット型共通）'!$C$6:$L$47,10,FALSE))</f>
        <v/>
      </c>
      <c r="AQ86" s="144" t="str">
        <f>IF(AQ85="","",VLOOKUP(AQ85,'別紙１-１　シフト記号表（従来型・ユニット型共通）'!$C$6:$L$47,10,FALSE))</f>
        <v/>
      </c>
      <c r="AR86" s="144" t="str">
        <f>IF(AR85="","",VLOOKUP(AR85,'別紙１-１　シフト記号表（従来型・ユニット型共通）'!$C$6:$L$47,10,FALSE))</f>
        <v/>
      </c>
      <c r="AS86" s="144" t="str">
        <f>IF(AS85="","",VLOOKUP(AS85,'別紙１-１　シフト記号表（従来型・ユニット型共通）'!$C$6:$L$47,10,FALSE))</f>
        <v/>
      </c>
      <c r="AT86" s="144" t="str">
        <f>IF(AT85="","",VLOOKUP(AT85,'別紙１-１　シフト記号表（従来型・ユニット型共通）'!$C$6:$L$47,10,FALSE))</f>
        <v/>
      </c>
      <c r="AU86" s="145" t="str">
        <f>IF(AU85="","",VLOOKUP(AU85,'別紙１-１　シフト記号表（従来型・ユニット型共通）'!$C$6:$L$47,10,FALSE))</f>
        <v/>
      </c>
      <c r="AV86" s="143" t="str">
        <f>IF(AV85="","",VLOOKUP(AV85,'別紙１-１　シフト記号表（従来型・ユニット型共通）'!$C$6:$L$47,10,FALSE))</f>
        <v/>
      </c>
      <c r="AW86" s="144" t="str">
        <f>IF(AW85="","",VLOOKUP(AW85,'別紙１-１　シフト記号表（従来型・ユニット型共通）'!$C$6:$L$47,10,FALSE))</f>
        <v/>
      </c>
      <c r="AX86" s="144" t="str">
        <f>IF(AX85="","",VLOOKUP(AX85,'別紙１-１　シフト記号表（従来型・ユニット型共通）'!$C$6:$L$47,10,FALSE))</f>
        <v/>
      </c>
      <c r="AY86" s="144" t="str">
        <f>IF(AY85="","",VLOOKUP(AY85,'別紙１-１　シフト記号表（従来型・ユニット型共通）'!$C$6:$L$47,10,FALSE))</f>
        <v/>
      </c>
      <c r="AZ86" s="144" t="str">
        <f>IF(AZ85="","",VLOOKUP(AZ85,'別紙１-１　シフト記号表（従来型・ユニット型共通）'!$C$6:$L$47,10,FALSE))</f>
        <v/>
      </c>
      <c r="BA86" s="144" t="str">
        <f>IF(BA85="","",VLOOKUP(BA85,'別紙１-１　シフト記号表（従来型・ユニット型共通）'!$C$6:$L$47,10,FALSE))</f>
        <v/>
      </c>
      <c r="BB86" s="145" t="str">
        <f>IF(BB85="","",VLOOKUP(BB85,'別紙１-１　シフト記号表（従来型・ユニット型共通）'!$C$6:$L$47,10,FALSE))</f>
        <v/>
      </c>
      <c r="BC86" s="143" t="str">
        <f>IF(BC85="","",VLOOKUP(BC85,'別紙１-１　シフト記号表（従来型・ユニット型共通）'!$C$6:$L$47,10,FALSE))</f>
        <v/>
      </c>
      <c r="BD86" s="144" t="str">
        <f>IF(BD85="","",VLOOKUP(BD85,'別紙１-１　シフト記号表（従来型・ユニット型共通）'!$C$6:$L$47,10,FALSE))</f>
        <v/>
      </c>
      <c r="BE86" s="144" t="str">
        <f>IF(BE85="","",VLOOKUP(BE85,'別紙１-１　シフト記号表（従来型・ユニット型共通）'!$C$6:$L$47,10,FALSE))</f>
        <v/>
      </c>
      <c r="BF86" s="367">
        <f>IF($BI$3="４週",SUM(AA86:BB86),IF($BI$3="暦月",SUM(AA86:BE86),""))</f>
        <v>0</v>
      </c>
      <c r="BG86" s="368"/>
      <c r="BH86" s="369">
        <f>IF($BI$3="４週",BF86/4,IF($BI$3="暦月",(BF86/($BI$8/7)),""))</f>
        <v>0</v>
      </c>
      <c r="BI86" s="368"/>
      <c r="BJ86" s="364"/>
      <c r="BK86" s="365"/>
      <c r="BL86" s="365"/>
      <c r="BM86" s="365"/>
      <c r="BN86" s="366"/>
    </row>
    <row r="87" spans="2:66" ht="20.25" customHeight="1" x14ac:dyDescent="0.2">
      <c r="B87" s="317">
        <f>B85+1</f>
        <v>36</v>
      </c>
      <c r="C87" s="417"/>
      <c r="D87" s="419"/>
      <c r="E87" s="258"/>
      <c r="F87" s="420"/>
      <c r="G87" s="319"/>
      <c r="H87" s="320"/>
      <c r="I87" s="138"/>
      <c r="J87" s="139"/>
      <c r="K87" s="138"/>
      <c r="L87" s="139"/>
      <c r="M87" s="323"/>
      <c r="N87" s="324"/>
      <c r="O87" s="327"/>
      <c r="P87" s="328"/>
      <c r="Q87" s="328"/>
      <c r="R87" s="320"/>
      <c r="S87" s="331"/>
      <c r="T87" s="332"/>
      <c r="U87" s="332"/>
      <c r="V87" s="332"/>
      <c r="W87" s="333"/>
      <c r="X87" s="158" t="s">
        <v>150</v>
      </c>
      <c r="Z87" s="159"/>
      <c r="AA87" s="151"/>
      <c r="AB87" s="152"/>
      <c r="AC87" s="152"/>
      <c r="AD87" s="152"/>
      <c r="AE87" s="152"/>
      <c r="AF87" s="152"/>
      <c r="AG87" s="153"/>
      <c r="AH87" s="151"/>
      <c r="AI87" s="152"/>
      <c r="AJ87" s="152"/>
      <c r="AK87" s="152"/>
      <c r="AL87" s="152"/>
      <c r="AM87" s="152"/>
      <c r="AN87" s="153"/>
      <c r="AO87" s="151"/>
      <c r="AP87" s="152"/>
      <c r="AQ87" s="152"/>
      <c r="AR87" s="152"/>
      <c r="AS87" s="152"/>
      <c r="AT87" s="152"/>
      <c r="AU87" s="153"/>
      <c r="AV87" s="151"/>
      <c r="AW87" s="152"/>
      <c r="AX87" s="152"/>
      <c r="AY87" s="152"/>
      <c r="AZ87" s="152"/>
      <c r="BA87" s="152"/>
      <c r="BB87" s="153"/>
      <c r="BC87" s="151"/>
      <c r="BD87" s="152"/>
      <c r="BE87" s="154"/>
      <c r="BF87" s="334"/>
      <c r="BG87" s="335"/>
      <c r="BH87" s="347"/>
      <c r="BI87" s="348"/>
      <c r="BJ87" s="349"/>
      <c r="BK87" s="350"/>
      <c r="BL87" s="350"/>
      <c r="BM87" s="350"/>
      <c r="BN87" s="351"/>
    </row>
    <row r="88" spans="2:66" ht="20.25" customHeight="1" x14ac:dyDescent="0.2">
      <c r="B88" s="318"/>
      <c r="C88" s="418"/>
      <c r="D88" s="421"/>
      <c r="E88" s="258"/>
      <c r="F88" s="420"/>
      <c r="G88" s="358"/>
      <c r="H88" s="359"/>
      <c r="I88" s="160"/>
      <c r="J88" s="161">
        <f>G87</f>
        <v>0</v>
      </c>
      <c r="K88" s="160"/>
      <c r="L88" s="161">
        <f>M87</f>
        <v>0</v>
      </c>
      <c r="M88" s="360"/>
      <c r="N88" s="361"/>
      <c r="O88" s="362"/>
      <c r="P88" s="363"/>
      <c r="Q88" s="363"/>
      <c r="R88" s="359"/>
      <c r="S88" s="331"/>
      <c r="T88" s="332"/>
      <c r="U88" s="332"/>
      <c r="V88" s="332"/>
      <c r="W88" s="333"/>
      <c r="X88" s="155" t="s">
        <v>153</v>
      </c>
      <c r="Y88" s="156"/>
      <c r="Z88" s="157"/>
      <c r="AA88" s="143" t="str">
        <f>IF(AA87="","",VLOOKUP(AA87,'別紙１-１　シフト記号表（従来型・ユニット型共通）'!$C$6:$L$47,10,FALSE))</f>
        <v/>
      </c>
      <c r="AB88" s="144" t="str">
        <f>IF(AB87="","",VLOOKUP(AB87,'別紙１-１　シフト記号表（従来型・ユニット型共通）'!$C$6:$L$47,10,FALSE))</f>
        <v/>
      </c>
      <c r="AC88" s="144" t="str">
        <f>IF(AC87="","",VLOOKUP(AC87,'別紙１-１　シフト記号表（従来型・ユニット型共通）'!$C$6:$L$47,10,FALSE))</f>
        <v/>
      </c>
      <c r="AD88" s="144" t="str">
        <f>IF(AD87="","",VLOOKUP(AD87,'別紙１-１　シフト記号表（従来型・ユニット型共通）'!$C$6:$L$47,10,FALSE))</f>
        <v/>
      </c>
      <c r="AE88" s="144" t="str">
        <f>IF(AE87="","",VLOOKUP(AE87,'別紙１-１　シフト記号表（従来型・ユニット型共通）'!$C$6:$L$47,10,FALSE))</f>
        <v/>
      </c>
      <c r="AF88" s="144" t="str">
        <f>IF(AF87="","",VLOOKUP(AF87,'別紙１-１　シフト記号表（従来型・ユニット型共通）'!$C$6:$L$47,10,FALSE))</f>
        <v/>
      </c>
      <c r="AG88" s="145" t="str">
        <f>IF(AG87="","",VLOOKUP(AG87,'別紙１-１　シフト記号表（従来型・ユニット型共通）'!$C$6:$L$47,10,FALSE))</f>
        <v/>
      </c>
      <c r="AH88" s="143" t="str">
        <f>IF(AH87="","",VLOOKUP(AH87,'別紙１-１　シフト記号表（従来型・ユニット型共通）'!$C$6:$L$47,10,FALSE))</f>
        <v/>
      </c>
      <c r="AI88" s="144" t="str">
        <f>IF(AI87="","",VLOOKUP(AI87,'別紙１-１　シフト記号表（従来型・ユニット型共通）'!$C$6:$L$47,10,FALSE))</f>
        <v/>
      </c>
      <c r="AJ88" s="144" t="str">
        <f>IF(AJ87="","",VLOOKUP(AJ87,'別紙１-１　シフト記号表（従来型・ユニット型共通）'!$C$6:$L$47,10,FALSE))</f>
        <v/>
      </c>
      <c r="AK88" s="144" t="str">
        <f>IF(AK87="","",VLOOKUP(AK87,'別紙１-１　シフト記号表（従来型・ユニット型共通）'!$C$6:$L$47,10,FALSE))</f>
        <v/>
      </c>
      <c r="AL88" s="144" t="str">
        <f>IF(AL87="","",VLOOKUP(AL87,'別紙１-１　シフト記号表（従来型・ユニット型共通）'!$C$6:$L$47,10,FALSE))</f>
        <v/>
      </c>
      <c r="AM88" s="144" t="str">
        <f>IF(AM87="","",VLOOKUP(AM87,'別紙１-１　シフト記号表（従来型・ユニット型共通）'!$C$6:$L$47,10,FALSE))</f>
        <v/>
      </c>
      <c r="AN88" s="145" t="str">
        <f>IF(AN87="","",VLOOKUP(AN87,'別紙１-１　シフト記号表（従来型・ユニット型共通）'!$C$6:$L$47,10,FALSE))</f>
        <v/>
      </c>
      <c r="AO88" s="143" t="str">
        <f>IF(AO87="","",VLOOKUP(AO87,'別紙１-１　シフト記号表（従来型・ユニット型共通）'!$C$6:$L$47,10,FALSE))</f>
        <v/>
      </c>
      <c r="AP88" s="144" t="str">
        <f>IF(AP87="","",VLOOKUP(AP87,'別紙１-１　シフト記号表（従来型・ユニット型共通）'!$C$6:$L$47,10,FALSE))</f>
        <v/>
      </c>
      <c r="AQ88" s="144" t="str">
        <f>IF(AQ87="","",VLOOKUP(AQ87,'別紙１-１　シフト記号表（従来型・ユニット型共通）'!$C$6:$L$47,10,FALSE))</f>
        <v/>
      </c>
      <c r="AR88" s="144" t="str">
        <f>IF(AR87="","",VLOOKUP(AR87,'別紙１-１　シフト記号表（従来型・ユニット型共通）'!$C$6:$L$47,10,FALSE))</f>
        <v/>
      </c>
      <c r="AS88" s="144" t="str">
        <f>IF(AS87="","",VLOOKUP(AS87,'別紙１-１　シフト記号表（従来型・ユニット型共通）'!$C$6:$L$47,10,FALSE))</f>
        <v/>
      </c>
      <c r="AT88" s="144" t="str">
        <f>IF(AT87="","",VLOOKUP(AT87,'別紙１-１　シフト記号表（従来型・ユニット型共通）'!$C$6:$L$47,10,FALSE))</f>
        <v/>
      </c>
      <c r="AU88" s="145" t="str">
        <f>IF(AU87="","",VLOOKUP(AU87,'別紙１-１　シフト記号表（従来型・ユニット型共通）'!$C$6:$L$47,10,FALSE))</f>
        <v/>
      </c>
      <c r="AV88" s="143" t="str">
        <f>IF(AV87="","",VLOOKUP(AV87,'別紙１-１　シフト記号表（従来型・ユニット型共通）'!$C$6:$L$47,10,FALSE))</f>
        <v/>
      </c>
      <c r="AW88" s="144" t="str">
        <f>IF(AW87="","",VLOOKUP(AW87,'別紙１-１　シフト記号表（従来型・ユニット型共通）'!$C$6:$L$47,10,FALSE))</f>
        <v/>
      </c>
      <c r="AX88" s="144" t="str">
        <f>IF(AX87="","",VLOOKUP(AX87,'別紙１-１　シフト記号表（従来型・ユニット型共通）'!$C$6:$L$47,10,FALSE))</f>
        <v/>
      </c>
      <c r="AY88" s="144" t="str">
        <f>IF(AY87="","",VLOOKUP(AY87,'別紙１-１　シフト記号表（従来型・ユニット型共通）'!$C$6:$L$47,10,FALSE))</f>
        <v/>
      </c>
      <c r="AZ88" s="144" t="str">
        <f>IF(AZ87="","",VLOOKUP(AZ87,'別紙１-１　シフト記号表（従来型・ユニット型共通）'!$C$6:$L$47,10,FALSE))</f>
        <v/>
      </c>
      <c r="BA88" s="144" t="str">
        <f>IF(BA87="","",VLOOKUP(BA87,'別紙１-１　シフト記号表（従来型・ユニット型共通）'!$C$6:$L$47,10,FALSE))</f>
        <v/>
      </c>
      <c r="BB88" s="145" t="str">
        <f>IF(BB87="","",VLOOKUP(BB87,'別紙１-１　シフト記号表（従来型・ユニット型共通）'!$C$6:$L$47,10,FALSE))</f>
        <v/>
      </c>
      <c r="BC88" s="143" t="str">
        <f>IF(BC87="","",VLOOKUP(BC87,'別紙１-１　シフト記号表（従来型・ユニット型共通）'!$C$6:$L$47,10,FALSE))</f>
        <v/>
      </c>
      <c r="BD88" s="144" t="str">
        <f>IF(BD87="","",VLOOKUP(BD87,'別紙１-１　シフト記号表（従来型・ユニット型共通）'!$C$6:$L$47,10,FALSE))</f>
        <v/>
      </c>
      <c r="BE88" s="144" t="str">
        <f>IF(BE87="","",VLOOKUP(BE87,'別紙１-１　シフト記号表（従来型・ユニット型共通）'!$C$6:$L$47,10,FALSE))</f>
        <v/>
      </c>
      <c r="BF88" s="367">
        <f>IF($BI$3="４週",SUM(AA88:BB88),IF($BI$3="暦月",SUM(AA88:BE88),""))</f>
        <v>0</v>
      </c>
      <c r="BG88" s="368"/>
      <c r="BH88" s="369">
        <f>IF($BI$3="４週",BF88/4,IF($BI$3="暦月",(BF88/($BI$8/7)),""))</f>
        <v>0</v>
      </c>
      <c r="BI88" s="368"/>
      <c r="BJ88" s="364"/>
      <c r="BK88" s="365"/>
      <c r="BL88" s="365"/>
      <c r="BM88" s="365"/>
      <c r="BN88" s="366"/>
    </row>
    <row r="89" spans="2:66" ht="20.25" customHeight="1" x14ac:dyDescent="0.2">
      <c r="B89" s="317">
        <f>B87+1</f>
        <v>37</v>
      </c>
      <c r="C89" s="417"/>
      <c r="D89" s="419"/>
      <c r="E89" s="258"/>
      <c r="F89" s="420"/>
      <c r="G89" s="319"/>
      <c r="H89" s="320"/>
      <c r="I89" s="138"/>
      <c r="J89" s="139"/>
      <c r="K89" s="138"/>
      <c r="L89" s="139"/>
      <c r="M89" s="323"/>
      <c r="N89" s="324"/>
      <c r="O89" s="327"/>
      <c r="P89" s="328"/>
      <c r="Q89" s="328"/>
      <c r="R89" s="320"/>
      <c r="S89" s="331"/>
      <c r="T89" s="332"/>
      <c r="U89" s="332"/>
      <c r="V89" s="332"/>
      <c r="W89" s="333"/>
      <c r="X89" s="158" t="s">
        <v>150</v>
      </c>
      <c r="Z89" s="159"/>
      <c r="AA89" s="151"/>
      <c r="AB89" s="152"/>
      <c r="AC89" s="152"/>
      <c r="AD89" s="152"/>
      <c r="AE89" s="152"/>
      <c r="AF89" s="152"/>
      <c r="AG89" s="153"/>
      <c r="AH89" s="151"/>
      <c r="AI89" s="152"/>
      <c r="AJ89" s="152"/>
      <c r="AK89" s="152"/>
      <c r="AL89" s="152"/>
      <c r="AM89" s="152"/>
      <c r="AN89" s="153"/>
      <c r="AO89" s="151"/>
      <c r="AP89" s="152"/>
      <c r="AQ89" s="152"/>
      <c r="AR89" s="152"/>
      <c r="AS89" s="152"/>
      <c r="AT89" s="152"/>
      <c r="AU89" s="153"/>
      <c r="AV89" s="151"/>
      <c r="AW89" s="152"/>
      <c r="AX89" s="152"/>
      <c r="AY89" s="152"/>
      <c r="AZ89" s="152"/>
      <c r="BA89" s="152"/>
      <c r="BB89" s="153"/>
      <c r="BC89" s="151"/>
      <c r="BD89" s="152"/>
      <c r="BE89" s="154"/>
      <c r="BF89" s="334"/>
      <c r="BG89" s="335"/>
      <c r="BH89" s="347"/>
      <c r="BI89" s="348"/>
      <c r="BJ89" s="349"/>
      <c r="BK89" s="350"/>
      <c r="BL89" s="350"/>
      <c r="BM89" s="350"/>
      <c r="BN89" s="351"/>
    </row>
    <row r="90" spans="2:66" ht="20.25" customHeight="1" x14ac:dyDescent="0.2">
      <c r="B90" s="318"/>
      <c r="C90" s="418"/>
      <c r="D90" s="421"/>
      <c r="E90" s="258"/>
      <c r="F90" s="420"/>
      <c r="G90" s="358"/>
      <c r="H90" s="359"/>
      <c r="I90" s="160"/>
      <c r="J90" s="161">
        <f>G89</f>
        <v>0</v>
      </c>
      <c r="K90" s="160"/>
      <c r="L90" s="161">
        <f>M89</f>
        <v>0</v>
      </c>
      <c r="M90" s="360"/>
      <c r="N90" s="361"/>
      <c r="O90" s="362"/>
      <c r="P90" s="363"/>
      <c r="Q90" s="363"/>
      <c r="R90" s="359"/>
      <c r="S90" s="331"/>
      <c r="T90" s="332"/>
      <c r="U90" s="332"/>
      <c r="V90" s="332"/>
      <c r="W90" s="333"/>
      <c r="X90" s="155" t="s">
        <v>153</v>
      </c>
      <c r="Y90" s="156"/>
      <c r="Z90" s="157"/>
      <c r="AA90" s="143" t="str">
        <f>IF(AA89="","",VLOOKUP(AA89,'別紙１-１　シフト記号表（従来型・ユニット型共通）'!$C$6:$L$47,10,FALSE))</f>
        <v/>
      </c>
      <c r="AB90" s="144" t="str">
        <f>IF(AB89="","",VLOOKUP(AB89,'別紙１-１　シフト記号表（従来型・ユニット型共通）'!$C$6:$L$47,10,FALSE))</f>
        <v/>
      </c>
      <c r="AC90" s="144" t="str">
        <f>IF(AC89="","",VLOOKUP(AC89,'別紙１-１　シフト記号表（従来型・ユニット型共通）'!$C$6:$L$47,10,FALSE))</f>
        <v/>
      </c>
      <c r="AD90" s="144" t="str">
        <f>IF(AD89="","",VLOOKUP(AD89,'別紙１-１　シフト記号表（従来型・ユニット型共通）'!$C$6:$L$47,10,FALSE))</f>
        <v/>
      </c>
      <c r="AE90" s="144" t="str">
        <f>IF(AE89="","",VLOOKUP(AE89,'別紙１-１　シフト記号表（従来型・ユニット型共通）'!$C$6:$L$47,10,FALSE))</f>
        <v/>
      </c>
      <c r="AF90" s="144" t="str">
        <f>IF(AF89="","",VLOOKUP(AF89,'別紙１-１　シフト記号表（従来型・ユニット型共通）'!$C$6:$L$47,10,FALSE))</f>
        <v/>
      </c>
      <c r="AG90" s="145" t="str">
        <f>IF(AG89="","",VLOOKUP(AG89,'別紙１-１　シフト記号表（従来型・ユニット型共通）'!$C$6:$L$47,10,FALSE))</f>
        <v/>
      </c>
      <c r="AH90" s="143" t="str">
        <f>IF(AH89="","",VLOOKUP(AH89,'別紙１-１　シフト記号表（従来型・ユニット型共通）'!$C$6:$L$47,10,FALSE))</f>
        <v/>
      </c>
      <c r="AI90" s="144" t="str">
        <f>IF(AI89="","",VLOOKUP(AI89,'別紙１-１　シフト記号表（従来型・ユニット型共通）'!$C$6:$L$47,10,FALSE))</f>
        <v/>
      </c>
      <c r="AJ90" s="144" t="str">
        <f>IF(AJ89="","",VLOOKUP(AJ89,'別紙１-１　シフト記号表（従来型・ユニット型共通）'!$C$6:$L$47,10,FALSE))</f>
        <v/>
      </c>
      <c r="AK90" s="144" t="str">
        <f>IF(AK89="","",VLOOKUP(AK89,'別紙１-１　シフト記号表（従来型・ユニット型共通）'!$C$6:$L$47,10,FALSE))</f>
        <v/>
      </c>
      <c r="AL90" s="144" t="str">
        <f>IF(AL89="","",VLOOKUP(AL89,'別紙１-１　シフト記号表（従来型・ユニット型共通）'!$C$6:$L$47,10,FALSE))</f>
        <v/>
      </c>
      <c r="AM90" s="144" t="str">
        <f>IF(AM89="","",VLOOKUP(AM89,'別紙１-１　シフト記号表（従来型・ユニット型共通）'!$C$6:$L$47,10,FALSE))</f>
        <v/>
      </c>
      <c r="AN90" s="145" t="str">
        <f>IF(AN89="","",VLOOKUP(AN89,'別紙１-１　シフト記号表（従来型・ユニット型共通）'!$C$6:$L$47,10,FALSE))</f>
        <v/>
      </c>
      <c r="AO90" s="143" t="str">
        <f>IF(AO89="","",VLOOKUP(AO89,'別紙１-１　シフト記号表（従来型・ユニット型共通）'!$C$6:$L$47,10,FALSE))</f>
        <v/>
      </c>
      <c r="AP90" s="144" t="str">
        <f>IF(AP89="","",VLOOKUP(AP89,'別紙１-１　シフト記号表（従来型・ユニット型共通）'!$C$6:$L$47,10,FALSE))</f>
        <v/>
      </c>
      <c r="AQ90" s="144" t="str">
        <f>IF(AQ89="","",VLOOKUP(AQ89,'別紙１-１　シフト記号表（従来型・ユニット型共通）'!$C$6:$L$47,10,FALSE))</f>
        <v/>
      </c>
      <c r="AR90" s="144" t="str">
        <f>IF(AR89="","",VLOOKUP(AR89,'別紙１-１　シフト記号表（従来型・ユニット型共通）'!$C$6:$L$47,10,FALSE))</f>
        <v/>
      </c>
      <c r="AS90" s="144" t="str">
        <f>IF(AS89="","",VLOOKUP(AS89,'別紙１-１　シフト記号表（従来型・ユニット型共通）'!$C$6:$L$47,10,FALSE))</f>
        <v/>
      </c>
      <c r="AT90" s="144" t="str">
        <f>IF(AT89="","",VLOOKUP(AT89,'別紙１-１　シフト記号表（従来型・ユニット型共通）'!$C$6:$L$47,10,FALSE))</f>
        <v/>
      </c>
      <c r="AU90" s="145" t="str">
        <f>IF(AU89="","",VLOOKUP(AU89,'別紙１-１　シフト記号表（従来型・ユニット型共通）'!$C$6:$L$47,10,FALSE))</f>
        <v/>
      </c>
      <c r="AV90" s="143" t="str">
        <f>IF(AV89="","",VLOOKUP(AV89,'別紙１-１　シフト記号表（従来型・ユニット型共通）'!$C$6:$L$47,10,FALSE))</f>
        <v/>
      </c>
      <c r="AW90" s="144" t="str">
        <f>IF(AW89="","",VLOOKUP(AW89,'別紙１-１　シフト記号表（従来型・ユニット型共通）'!$C$6:$L$47,10,FALSE))</f>
        <v/>
      </c>
      <c r="AX90" s="144" t="str">
        <f>IF(AX89="","",VLOOKUP(AX89,'別紙１-１　シフト記号表（従来型・ユニット型共通）'!$C$6:$L$47,10,FALSE))</f>
        <v/>
      </c>
      <c r="AY90" s="144" t="str">
        <f>IF(AY89="","",VLOOKUP(AY89,'別紙１-１　シフト記号表（従来型・ユニット型共通）'!$C$6:$L$47,10,FALSE))</f>
        <v/>
      </c>
      <c r="AZ90" s="144" t="str">
        <f>IF(AZ89="","",VLOOKUP(AZ89,'別紙１-１　シフト記号表（従来型・ユニット型共通）'!$C$6:$L$47,10,FALSE))</f>
        <v/>
      </c>
      <c r="BA90" s="144" t="str">
        <f>IF(BA89="","",VLOOKUP(BA89,'別紙１-１　シフト記号表（従来型・ユニット型共通）'!$C$6:$L$47,10,FALSE))</f>
        <v/>
      </c>
      <c r="BB90" s="145" t="str">
        <f>IF(BB89="","",VLOOKUP(BB89,'別紙１-１　シフト記号表（従来型・ユニット型共通）'!$C$6:$L$47,10,FALSE))</f>
        <v/>
      </c>
      <c r="BC90" s="143" t="str">
        <f>IF(BC89="","",VLOOKUP(BC89,'別紙１-１　シフト記号表（従来型・ユニット型共通）'!$C$6:$L$47,10,FALSE))</f>
        <v/>
      </c>
      <c r="BD90" s="144" t="str">
        <f>IF(BD89="","",VLOOKUP(BD89,'別紙１-１　シフト記号表（従来型・ユニット型共通）'!$C$6:$L$47,10,FALSE))</f>
        <v/>
      </c>
      <c r="BE90" s="144" t="str">
        <f>IF(BE89="","",VLOOKUP(BE89,'別紙１-１　シフト記号表（従来型・ユニット型共通）'!$C$6:$L$47,10,FALSE))</f>
        <v/>
      </c>
      <c r="BF90" s="367">
        <f>IF($BI$3="４週",SUM(AA90:BB90),IF($BI$3="暦月",SUM(AA90:BE90),""))</f>
        <v>0</v>
      </c>
      <c r="BG90" s="368"/>
      <c r="BH90" s="369">
        <f>IF($BI$3="４週",BF90/4,IF($BI$3="暦月",(BF90/($BI$8/7)),""))</f>
        <v>0</v>
      </c>
      <c r="BI90" s="368"/>
      <c r="BJ90" s="364"/>
      <c r="BK90" s="365"/>
      <c r="BL90" s="365"/>
      <c r="BM90" s="365"/>
      <c r="BN90" s="366"/>
    </row>
    <row r="91" spans="2:66" ht="20.25" customHeight="1" x14ac:dyDescent="0.2">
      <c r="B91" s="317">
        <f>B89+1</f>
        <v>38</v>
      </c>
      <c r="C91" s="417"/>
      <c r="D91" s="419"/>
      <c r="E91" s="258"/>
      <c r="F91" s="420"/>
      <c r="G91" s="319"/>
      <c r="H91" s="320"/>
      <c r="I91" s="138"/>
      <c r="J91" s="139"/>
      <c r="K91" s="138"/>
      <c r="L91" s="139"/>
      <c r="M91" s="323"/>
      <c r="N91" s="324"/>
      <c r="O91" s="327"/>
      <c r="P91" s="328"/>
      <c r="Q91" s="328"/>
      <c r="R91" s="320"/>
      <c r="S91" s="331"/>
      <c r="T91" s="332"/>
      <c r="U91" s="332"/>
      <c r="V91" s="332"/>
      <c r="W91" s="333"/>
      <c r="X91" s="158" t="s">
        <v>150</v>
      </c>
      <c r="Z91" s="159"/>
      <c r="AA91" s="151"/>
      <c r="AB91" s="152"/>
      <c r="AC91" s="152"/>
      <c r="AD91" s="152"/>
      <c r="AE91" s="152"/>
      <c r="AF91" s="152"/>
      <c r="AG91" s="153"/>
      <c r="AH91" s="151"/>
      <c r="AI91" s="152"/>
      <c r="AJ91" s="152"/>
      <c r="AK91" s="152"/>
      <c r="AL91" s="152"/>
      <c r="AM91" s="152"/>
      <c r="AN91" s="153"/>
      <c r="AO91" s="151"/>
      <c r="AP91" s="152"/>
      <c r="AQ91" s="152"/>
      <c r="AR91" s="152"/>
      <c r="AS91" s="152"/>
      <c r="AT91" s="152"/>
      <c r="AU91" s="153"/>
      <c r="AV91" s="151"/>
      <c r="AW91" s="152"/>
      <c r="AX91" s="152"/>
      <c r="AY91" s="152"/>
      <c r="AZ91" s="152"/>
      <c r="BA91" s="152"/>
      <c r="BB91" s="153"/>
      <c r="BC91" s="151"/>
      <c r="BD91" s="152"/>
      <c r="BE91" s="154"/>
      <c r="BF91" s="334"/>
      <c r="BG91" s="335"/>
      <c r="BH91" s="347"/>
      <c r="BI91" s="348"/>
      <c r="BJ91" s="349"/>
      <c r="BK91" s="350"/>
      <c r="BL91" s="350"/>
      <c r="BM91" s="350"/>
      <c r="BN91" s="351"/>
    </row>
    <row r="92" spans="2:66" ht="20.25" customHeight="1" x14ac:dyDescent="0.2">
      <c r="B92" s="318"/>
      <c r="C92" s="418"/>
      <c r="D92" s="421"/>
      <c r="E92" s="258"/>
      <c r="F92" s="420"/>
      <c r="G92" s="358"/>
      <c r="H92" s="359"/>
      <c r="I92" s="160"/>
      <c r="J92" s="161">
        <f>G91</f>
        <v>0</v>
      </c>
      <c r="K92" s="160"/>
      <c r="L92" s="161">
        <f>M91</f>
        <v>0</v>
      </c>
      <c r="M92" s="360"/>
      <c r="N92" s="361"/>
      <c r="O92" s="362"/>
      <c r="P92" s="363"/>
      <c r="Q92" s="363"/>
      <c r="R92" s="359"/>
      <c r="S92" s="331"/>
      <c r="T92" s="332"/>
      <c r="U92" s="332"/>
      <c r="V92" s="332"/>
      <c r="W92" s="333"/>
      <c r="X92" s="155" t="s">
        <v>153</v>
      </c>
      <c r="Y92" s="156"/>
      <c r="Z92" s="157"/>
      <c r="AA92" s="143" t="str">
        <f>IF(AA91="","",VLOOKUP(AA91,'別紙１-１　シフト記号表（従来型・ユニット型共通）'!$C$6:$L$47,10,FALSE))</f>
        <v/>
      </c>
      <c r="AB92" s="144" t="str">
        <f>IF(AB91="","",VLOOKUP(AB91,'別紙１-１　シフト記号表（従来型・ユニット型共通）'!$C$6:$L$47,10,FALSE))</f>
        <v/>
      </c>
      <c r="AC92" s="144" t="str">
        <f>IF(AC91="","",VLOOKUP(AC91,'別紙１-１　シフト記号表（従来型・ユニット型共通）'!$C$6:$L$47,10,FALSE))</f>
        <v/>
      </c>
      <c r="AD92" s="144" t="str">
        <f>IF(AD91="","",VLOOKUP(AD91,'別紙１-１　シフト記号表（従来型・ユニット型共通）'!$C$6:$L$47,10,FALSE))</f>
        <v/>
      </c>
      <c r="AE92" s="144" t="str">
        <f>IF(AE91="","",VLOOKUP(AE91,'別紙１-１　シフト記号表（従来型・ユニット型共通）'!$C$6:$L$47,10,FALSE))</f>
        <v/>
      </c>
      <c r="AF92" s="144" t="str">
        <f>IF(AF91="","",VLOOKUP(AF91,'別紙１-１　シフト記号表（従来型・ユニット型共通）'!$C$6:$L$47,10,FALSE))</f>
        <v/>
      </c>
      <c r="AG92" s="145" t="str">
        <f>IF(AG91="","",VLOOKUP(AG91,'別紙１-１　シフト記号表（従来型・ユニット型共通）'!$C$6:$L$47,10,FALSE))</f>
        <v/>
      </c>
      <c r="AH92" s="143" t="str">
        <f>IF(AH91="","",VLOOKUP(AH91,'別紙１-１　シフト記号表（従来型・ユニット型共通）'!$C$6:$L$47,10,FALSE))</f>
        <v/>
      </c>
      <c r="AI92" s="144" t="str">
        <f>IF(AI91="","",VLOOKUP(AI91,'別紙１-１　シフト記号表（従来型・ユニット型共通）'!$C$6:$L$47,10,FALSE))</f>
        <v/>
      </c>
      <c r="AJ92" s="144" t="str">
        <f>IF(AJ91="","",VLOOKUP(AJ91,'別紙１-１　シフト記号表（従来型・ユニット型共通）'!$C$6:$L$47,10,FALSE))</f>
        <v/>
      </c>
      <c r="AK92" s="144" t="str">
        <f>IF(AK91="","",VLOOKUP(AK91,'別紙１-１　シフト記号表（従来型・ユニット型共通）'!$C$6:$L$47,10,FALSE))</f>
        <v/>
      </c>
      <c r="AL92" s="144" t="str">
        <f>IF(AL91="","",VLOOKUP(AL91,'別紙１-１　シフト記号表（従来型・ユニット型共通）'!$C$6:$L$47,10,FALSE))</f>
        <v/>
      </c>
      <c r="AM92" s="144" t="str">
        <f>IF(AM91="","",VLOOKUP(AM91,'別紙１-１　シフト記号表（従来型・ユニット型共通）'!$C$6:$L$47,10,FALSE))</f>
        <v/>
      </c>
      <c r="AN92" s="145" t="str">
        <f>IF(AN91="","",VLOOKUP(AN91,'別紙１-１　シフト記号表（従来型・ユニット型共通）'!$C$6:$L$47,10,FALSE))</f>
        <v/>
      </c>
      <c r="AO92" s="143" t="str">
        <f>IF(AO91="","",VLOOKUP(AO91,'別紙１-１　シフト記号表（従来型・ユニット型共通）'!$C$6:$L$47,10,FALSE))</f>
        <v/>
      </c>
      <c r="AP92" s="144" t="str">
        <f>IF(AP91="","",VLOOKUP(AP91,'別紙１-１　シフト記号表（従来型・ユニット型共通）'!$C$6:$L$47,10,FALSE))</f>
        <v/>
      </c>
      <c r="AQ92" s="144" t="str">
        <f>IF(AQ91="","",VLOOKUP(AQ91,'別紙１-１　シフト記号表（従来型・ユニット型共通）'!$C$6:$L$47,10,FALSE))</f>
        <v/>
      </c>
      <c r="AR92" s="144" t="str">
        <f>IF(AR91="","",VLOOKUP(AR91,'別紙１-１　シフト記号表（従来型・ユニット型共通）'!$C$6:$L$47,10,FALSE))</f>
        <v/>
      </c>
      <c r="AS92" s="144" t="str">
        <f>IF(AS91="","",VLOOKUP(AS91,'別紙１-１　シフト記号表（従来型・ユニット型共通）'!$C$6:$L$47,10,FALSE))</f>
        <v/>
      </c>
      <c r="AT92" s="144" t="str">
        <f>IF(AT91="","",VLOOKUP(AT91,'別紙１-１　シフト記号表（従来型・ユニット型共通）'!$C$6:$L$47,10,FALSE))</f>
        <v/>
      </c>
      <c r="AU92" s="145" t="str">
        <f>IF(AU91="","",VLOOKUP(AU91,'別紙１-１　シフト記号表（従来型・ユニット型共通）'!$C$6:$L$47,10,FALSE))</f>
        <v/>
      </c>
      <c r="AV92" s="143" t="str">
        <f>IF(AV91="","",VLOOKUP(AV91,'別紙１-１　シフト記号表（従来型・ユニット型共通）'!$C$6:$L$47,10,FALSE))</f>
        <v/>
      </c>
      <c r="AW92" s="144" t="str">
        <f>IF(AW91="","",VLOOKUP(AW91,'別紙１-１　シフト記号表（従来型・ユニット型共通）'!$C$6:$L$47,10,FALSE))</f>
        <v/>
      </c>
      <c r="AX92" s="144" t="str">
        <f>IF(AX91="","",VLOOKUP(AX91,'別紙１-１　シフト記号表（従来型・ユニット型共通）'!$C$6:$L$47,10,FALSE))</f>
        <v/>
      </c>
      <c r="AY92" s="144" t="str">
        <f>IF(AY91="","",VLOOKUP(AY91,'別紙１-１　シフト記号表（従来型・ユニット型共通）'!$C$6:$L$47,10,FALSE))</f>
        <v/>
      </c>
      <c r="AZ92" s="144" t="str">
        <f>IF(AZ91="","",VLOOKUP(AZ91,'別紙１-１　シフト記号表（従来型・ユニット型共通）'!$C$6:$L$47,10,FALSE))</f>
        <v/>
      </c>
      <c r="BA92" s="144" t="str">
        <f>IF(BA91="","",VLOOKUP(BA91,'別紙１-１　シフト記号表（従来型・ユニット型共通）'!$C$6:$L$47,10,FALSE))</f>
        <v/>
      </c>
      <c r="BB92" s="145" t="str">
        <f>IF(BB91="","",VLOOKUP(BB91,'別紙１-１　シフト記号表（従来型・ユニット型共通）'!$C$6:$L$47,10,FALSE))</f>
        <v/>
      </c>
      <c r="BC92" s="143" t="str">
        <f>IF(BC91="","",VLOOKUP(BC91,'別紙１-１　シフト記号表（従来型・ユニット型共通）'!$C$6:$L$47,10,FALSE))</f>
        <v/>
      </c>
      <c r="BD92" s="144" t="str">
        <f>IF(BD91="","",VLOOKUP(BD91,'別紙１-１　シフト記号表（従来型・ユニット型共通）'!$C$6:$L$47,10,FALSE))</f>
        <v/>
      </c>
      <c r="BE92" s="144" t="str">
        <f>IF(BE91="","",VLOOKUP(BE91,'別紙１-１　シフト記号表（従来型・ユニット型共通）'!$C$6:$L$47,10,FALSE))</f>
        <v/>
      </c>
      <c r="BF92" s="367">
        <f>IF($BI$3="４週",SUM(AA92:BB92),IF($BI$3="暦月",SUM(AA92:BE92),""))</f>
        <v>0</v>
      </c>
      <c r="BG92" s="368"/>
      <c r="BH92" s="369">
        <f>IF($BI$3="４週",BF92/4,IF($BI$3="暦月",(BF92/($BI$8/7)),""))</f>
        <v>0</v>
      </c>
      <c r="BI92" s="368"/>
      <c r="BJ92" s="364"/>
      <c r="BK92" s="365"/>
      <c r="BL92" s="365"/>
      <c r="BM92" s="365"/>
      <c r="BN92" s="366"/>
    </row>
    <row r="93" spans="2:66" ht="20.25" customHeight="1" x14ac:dyDescent="0.2">
      <c r="B93" s="317">
        <f>B91+1</f>
        <v>39</v>
      </c>
      <c r="C93" s="417"/>
      <c r="D93" s="419"/>
      <c r="E93" s="258"/>
      <c r="F93" s="420"/>
      <c r="G93" s="319"/>
      <c r="H93" s="320"/>
      <c r="I93" s="138"/>
      <c r="J93" s="139"/>
      <c r="K93" s="138"/>
      <c r="L93" s="139"/>
      <c r="M93" s="323"/>
      <c r="N93" s="324"/>
      <c r="O93" s="327"/>
      <c r="P93" s="328"/>
      <c r="Q93" s="328"/>
      <c r="R93" s="320"/>
      <c r="S93" s="331"/>
      <c r="T93" s="332"/>
      <c r="U93" s="332"/>
      <c r="V93" s="332"/>
      <c r="W93" s="333"/>
      <c r="X93" s="158" t="s">
        <v>150</v>
      </c>
      <c r="Z93" s="159"/>
      <c r="AA93" s="151"/>
      <c r="AB93" s="152"/>
      <c r="AC93" s="152"/>
      <c r="AD93" s="152"/>
      <c r="AE93" s="152"/>
      <c r="AF93" s="152"/>
      <c r="AG93" s="153"/>
      <c r="AH93" s="151"/>
      <c r="AI93" s="152"/>
      <c r="AJ93" s="152"/>
      <c r="AK93" s="152"/>
      <c r="AL93" s="152"/>
      <c r="AM93" s="152"/>
      <c r="AN93" s="153"/>
      <c r="AO93" s="151"/>
      <c r="AP93" s="152"/>
      <c r="AQ93" s="152"/>
      <c r="AR93" s="152"/>
      <c r="AS93" s="152"/>
      <c r="AT93" s="152"/>
      <c r="AU93" s="153"/>
      <c r="AV93" s="151"/>
      <c r="AW93" s="152"/>
      <c r="AX93" s="152"/>
      <c r="AY93" s="152"/>
      <c r="AZ93" s="152"/>
      <c r="BA93" s="152"/>
      <c r="BB93" s="153"/>
      <c r="BC93" s="151"/>
      <c r="BD93" s="152"/>
      <c r="BE93" s="154"/>
      <c r="BF93" s="334"/>
      <c r="BG93" s="335"/>
      <c r="BH93" s="347"/>
      <c r="BI93" s="348"/>
      <c r="BJ93" s="349"/>
      <c r="BK93" s="350"/>
      <c r="BL93" s="350"/>
      <c r="BM93" s="350"/>
      <c r="BN93" s="351"/>
    </row>
    <row r="94" spans="2:66" ht="20.25" customHeight="1" x14ac:dyDescent="0.2">
      <c r="B94" s="318"/>
      <c r="C94" s="418"/>
      <c r="D94" s="421"/>
      <c r="E94" s="258"/>
      <c r="F94" s="420"/>
      <c r="G94" s="358"/>
      <c r="H94" s="359"/>
      <c r="I94" s="160"/>
      <c r="J94" s="161">
        <f>G93</f>
        <v>0</v>
      </c>
      <c r="K94" s="160"/>
      <c r="L94" s="161">
        <f>M93</f>
        <v>0</v>
      </c>
      <c r="M94" s="360"/>
      <c r="N94" s="361"/>
      <c r="O94" s="362"/>
      <c r="P94" s="363"/>
      <c r="Q94" s="363"/>
      <c r="R94" s="359"/>
      <c r="S94" s="331"/>
      <c r="T94" s="332"/>
      <c r="U94" s="332"/>
      <c r="V94" s="332"/>
      <c r="W94" s="333"/>
      <c r="X94" s="155" t="s">
        <v>153</v>
      </c>
      <c r="Y94" s="156"/>
      <c r="Z94" s="157"/>
      <c r="AA94" s="143" t="str">
        <f>IF(AA93="","",VLOOKUP(AA93,'別紙１-１　シフト記号表（従来型・ユニット型共通）'!$C$6:$L$47,10,FALSE))</f>
        <v/>
      </c>
      <c r="AB94" s="144" t="str">
        <f>IF(AB93="","",VLOOKUP(AB93,'別紙１-１　シフト記号表（従来型・ユニット型共通）'!$C$6:$L$47,10,FALSE))</f>
        <v/>
      </c>
      <c r="AC94" s="144" t="str">
        <f>IF(AC93="","",VLOOKUP(AC93,'別紙１-１　シフト記号表（従来型・ユニット型共通）'!$C$6:$L$47,10,FALSE))</f>
        <v/>
      </c>
      <c r="AD94" s="144" t="str">
        <f>IF(AD93="","",VLOOKUP(AD93,'別紙１-１　シフト記号表（従来型・ユニット型共通）'!$C$6:$L$47,10,FALSE))</f>
        <v/>
      </c>
      <c r="AE94" s="144" t="str">
        <f>IF(AE93="","",VLOOKUP(AE93,'別紙１-１　シフト記号表（従来型・ユニット型共通）'!$C$6:$L$47,10,FALSE))</f>
        <v/>
      </c>
      <c r="AF94" s="144" t="str">
        <f>IF(AF93="","",VLOOKUP(AF93,'別紙１-１　シフト記号表（従来型・ユニット型共通）'!$C$6:$L$47,10,FALSE))</f>
        <v/>
      </c>
      <c r="AG94" s="145" t="str">
        <f>IF(AG93="","",VLOOKUP(AG93,'別紙１-１　シフト記号表（従来型・ユニット型共通）'!$C$6:$L$47,10,FALSE))</f>
        <v/>
      </c>
      <c r="AH94" s="143" t="str">
        <f>IF(AH93="","",VLOOKUP(AH93,'別紙１-１　シフト記号表（従来型・ユニット型共通）'!$C$6:$L$47,10,FALSE))</f>
        <v/>
      </c>
      <c r="AI94" s="144" t="str">
        <f>IF(AI93="","",VLOOKUP(AI93,'別紙１-１　シフト記号表（従来型・ユニット型共通）'!$C$6:$L$47,10,FALSE))</f>
        <v/>
      </c>
      <c r="AJ94" s="144" t="str">
        <f>IF(AJ93="","",VLOOKUP(AJ93,'別紙１-１　シフト記号表（従来型・ユニット型共通）'!$C$6:$L$47,10,FALSE))</f>
        <v/>
      </c>
      <c r="AK94" s="144" t="str">
        <f>IF(AK93="","",VLOOKUP(AK93,'別紙１-１　シフト記号表（従来型・ユニット型共通）'!$C$6:$L$47,10,FALSE))</f>
        <v/>
      </c>
      <c r="AL94" s="144" t="str">
        <f>IF(AL93="","",VLOOKUP(AL93,'別紙１-１　シフト記号表（従来型・ユニット型共通）'!$C$6:$L$47,10,FALSE))</f>
        <v/>
      </c>
      <c r="AM94" s="144" t="str">
        <f>IF(AM93="","",VLOOKUP(AM93,'別紙１-１　シフト記号表（従来型・ユニット型共通）'!$C$6:$L$47,10,FALSE))</f>
        <v/>
      </c>
      <c r="AN94" s="145" t="str">
        <f>IF(AN93="","",VLOOKUP(AN93,'別紙１-１　シフト記号表（従来型・ユニット型共通）'!$C$6:$L$47,10,FALSE))</f>
        <v/>
      </c>
      <c r="AO94" s="143" t="str">
        <f>IF(AO93="","",VLOOKUP(AO93,'別紙１-１　シフト記号表（従来型・ユニット型共通）'!$C$6:$L$47,10,FALSE))</f>
        <v/>
      </c>
      <c r="AP94" s="144" t="str">
        <f>IF(AP93="","",VLOOKUP(AP93,'別紙１-１　シフト記号表（従来型・ユニット型共通）'!$C$6:$L$47,10,FALSE))</f>
        <v/>
      </c>
      <c r="AQ94" s="144" t="str">
        <f>IF(AQ93="","",VLOOKUP(AQ93,'別紙１-１　シフト記号表（従来型・ユニット型共通）'!$C$6:$L$47,10,FALSE))</f>
        <v/>
      </c>
      <c r="AR94" s="144" t="str">
        <f>IF(AR93="","",VLOOKUP(AR93,'別紙１-１　シフト記号表（従来型・ユニット型共通）'!$C$6:$L$47,10,FALSE))</f>
        <v/>
      </c>
      <c r="AS94" s="144" t="str">
        <f>IF(AS93="","",VLOOKUP(AS93,'別紙１-１　シフト記号表（従来型・ユニット型共通）'!$C$6:$L$47,10,FALSE))</f>
        <v/>
      </c>
      <c r="AT94" s="144" t="str">
        <f>IF(AT93="","",VLOOKUP(AT93,'別紙１-１　シフト記号表（従来型・ユニット型共通）'!$C$6:$L$47,10,FALSE))</f>
        <v/>
      </c>
      <c r="AU94" s="145" t="str">
        <f>IF(AU93="","",VLOOKUP(AU93,'別紙１-１　シフト記号表（従来型・ユニット型共通）'!$C$6:$L$47,10,FALSE))</f>
        <v/>
      </c>
      <c r="AV94" s="143" t="str">
        <f>IF(AV93="","",VLOOKUP(AV93,'別紙１-１　シフト記号表（従来型・ユニット型共通）'!$C$6:$L$47,10,FALSE))</f>
        <v/>
      </c>
      <c r="AW94" s="144" t="str">
        <f>IF(AW93="","",VLOOKUP(AW93,'別紙１-１　シフト記号表（従来型・ユニット型共通）'!$C$6:$L$47,10,FALSE))</f>
        <v/>
      </c>
      <c r="AX94" s="144" t="str">
        <f>IF(AX93="","",VLOOKUP(AX93,'別紙１-１　シフト記号表（従来型・ユニット型共通）'!$C$6:$L$47,10,FALSE))</f>
        <v/>
      </c>
      <c r="AY94" s="144" t="str">
        <f>IF(AY93="","",VLOOKUP(AY93,'別紙１-１　シフト記号表（従来型・ユニット型共通）'!$C$6:$L$47,10,FALSE))</f>
        <v/>
      </c>
      <c r="AZ94" s="144" t="str">
        <f>IF(AZ93="","",VLOOKUP(AZ93,'別紙１-１　シフト記号表（従来型・ユニット型共通）'!$C$6:$L$47,10,FALSE))</f>
        <v/>
      </c>
      <c r="BA94" s="144" t="str">
        <f>IF(BA93="","",VLOOKUP(BA93,'別紙１-１　シフト記号表（従来型・ユニット型共通）'!$C$6:$L$47,10,FALSE))</f>
        <v/>
      </c>
      <c r="BB94" s="145" t="str">
        <f>IF(BB93="","",VLOOKUP(BB93,'別紙１-１　シフト記号表（従来型・ユニット型共通）'!$C$6:$L$47,10,FALSE))</f>
        <v/>
      </c>
      <c r="BC94" s="143" t="str">
        <f>IF(BC93="","",VLOOKUP(BC93,'別紙１-１　シフト記号表（従来型・ユニット型共通）'!$C$6:$L$47,10,FALSE))</f>
        <v/>
      </c>
      <c r="BD94" s="144" t="str">
        <f>IF(BD93="","",VLOOKUP(BD93,'別紙１-１　シフト記号表（従来型・ユニット型共通）'!$C$6:$L$47,10,FALSE))</f>
        <v/>
      </c>
      <c r="BE94" s="144" t="str">
        <f>IF(BE93="","",VLOOKUP(BE93,'別紙１-１　シフト記号表（従来型・ユニット型共通）'!$C$6:$L$47,10,FALSE))</f>
        <v/>
      </c>
      <c r="BF94" s="367">
        <f>IF($BI$3="４週",SUM(AA94:BB94),IF($BI$3="暦月",SUM(AA94:BE94),""))</f>
        <v>0</v>
      </c>
      <c r="BG94" s="368"/>
      <c r="BH94" s="369">
        <f>IF($BI$3="４週",BF94/4,IF($BI$3="暦月",(BF94/($BI$8/7)),""))</f>
        <v>0</v>
      </c>
      <c r="BI94" s="368"/>
      <c r="BJ94" s="364"/>
      <c r="BK94" s="365"/>
      <c r="BL94" s="365"/>
      <c r="BM94" s="365"/>
      <c r="BN94" s="366"/>
    </row>
    <row r="95" spans="2:66" ht="20.25" customHeight="1" x14ac:dyDescent="0.2">
      <c r="B95" s="317">
        <f>B93+1</f>
        <v>40</v>
      </c>
      <c r="C95" s="417"/>
      <c r="D95" s="419"/>
      <c r="E95" s="258"/>
      <c r="F95" s="420"/>
      <c r="G95" s="319"/>
      <c r="H95" s="320"/>
      <c r="I95" s="138"/>
      <c r="J95" s="139"/>
      <c r="K95" s="138"/>
      <c r="L95" s="139"/>
      <c r="M95" s="323"/>
      <c r="N95" s="324"/>
      <c r="O95" s="327"/>
      <c r="P95" s="328"/>
      <c r="Q95" s="328"/>
      <c r="R95" s="320"/>
      <c r="S95" s="331"/>
      <c r="T95" s="332"/>
      <c r="U95" s="332"/>
      <c r="V95" s="332"/>
      <c r="W95" s="333"/>
      <c r="X95" s="158" t="s">
        <v>150</v>
      </c>
      <c r="Z95" s="159"/>
      <c r="AA95" s="151"/>
      <c r="AB95" s="152"/>
      <c r="AC95" s="152"/>
      <c r="AD95" s="152"/>
      <c r="AE95" s="152"/>
      <c r="AF95" s="152"/>
      <c r="AG95" s="153"/>
      <c r="AH95" s="151"/>
      <c r="AI95" s="152"/>
      <c r="AJ95" s="152"/>
      <c r="AK95" s="152"/>
      <c r="AL95" s="152"/>
      <c r="AM95" s="152"/>
      <c r="AN95" s="153"/>
      <c r="AO95" s="151"/>
      <c r="AP95" s="152"/>
      <c r="AQ95" s="152"/>
      <c r="AR95" s="152"/>
      <c r="AS95" s="152"/>
      <c r="AT95" s="152"/>
      <c r="AU95" s="153"/>
      <c r="AV95" s="151"/>
      <c r="AW95" s="152"/>
      <c r="AX95" s="152"/>
      <c r="AY95" s="152"/>
      <c r="AZ95" s="152"/>
      <c r="BA95" s="152"/>
      <c r="BB95" s="153"/>
      <c r="BC95" s="151"/>
      <c r="BD95" s="152"/>
      <c r="BE95" s="154"/>
      <c r="BF95" s="334"/>
      <c r="BG95" s="335"/>
      <c r="BH95" s="347"/>
      <c r="BI95" s="348"/>
      <c r="BJ95" s="349"/>
      <c r="BK95" s="350"/>
      <c r="BL95" s="350"/>
      <c r="BM95" s="350"/>
      <c r="BN95" s="351"/>
    </row>
    <row r="96" spans="2:66" ht="20.25" customHeight="1" x14ac:dyDescent="0.2">
      <c r="B96" s="318"/>
      <c r="C96" s="418"/>
      <c r="D96" s="421"/>
      <c r="E96" s="258"/>
      <c r="F96" s="420"/>
      <c r="G96" s="358"/>
      <c r="H96" s="359"/>
      <c r="I96" s="160"/>
      <c r="J96" s="161">
        <f>G95</f>
        <v>0</v>
      </c>
      <c r="K96" s="160"/>
      <c r="L96" s="161">
        <f>M95</f>
        <v>0</v>
      </c>
      <c r="M96" s="360"/>
      <c r="N96" s="361"/>
      <c r="O96" s="362"/>
      <c r="P96" s="363"/>
      <c r="Q96" s="363"/>
      <c r="R96" s="359"/>
      <c r="S96" s="331"/>
      <c r="T96" s="332"/>
      <c r="U96" s="332"/>
      <c r="V96" s="332"/>
      <c r="W96" s="333"/>
      <c r="X96" s="155" t="s">
        <v>153</v>
      </c>
      <c r="Y96" s="156"/>
      <c r="Z96" s="157"/>
      <c r="AA96" s="143" t="str">
        <f>IF(AA95="","",VLOOKUP(AA95,'別紙１-１　シフト記号表（従来型・ユニット型共通）'!$C$6:$L$47,10,FALSE))</f>
        <v/>
      </c>
      <c r="AB96" s="144" t="str">
        <f>IF(AB95="","",VLOOKUP(AB95,'別紙１-１　シフト記号表（従来型・ユニット型共通）'!$C$6:$L$47,10,FALSE))</f>
        <v/>
      </c>
      <c r="AC96" s="144" t="str">
        <f>IF(AC95="","",VLOOKUP(AC95,'別紙１-１　シフト記号表（従来型・ユニット型共通）'!$C$6:$L$47,10,FALSE))</f>
        <v/>
      </c>
      <c r="AD96" s="144" t="str">
        <f>IF(AD95="","",VLOOKUP(AD95,'別紙１-１　シフト記号表（従来型・ユニット型共通）'!$C$6:$L$47,10,FALSE))</f>
        <v/>
      </c>
      <c r="AE96" s="144" t="str">
        <f>IF(AE95="","",VLOOKUP(AE95,'別紙１-１　シフト記号表（従来型・ユニット型共通）'!$C$6:$L$47,10,FALSE))</f>
        <v/>
      </c>
      <c r="AF96" s="144" t="str">
        <f>IF(AF95="","",VLOOKUP(AF95,'別紙１-１　シフト記号表（従来型・ユニット型共通）'!$C$6:$L$47,10,FALSE))</f>
        <v/>
      </c>
      <c r="AG96" s="145" t="str">
        <f>IF(AG95="","",VLOOKUP(AG95,'別紙１-１　シフト記号表（従来型・ユニット型共通）'!$C$6:$L$47,10,FALSE))</f>
        <v/>
      </c>
      <c r="AH96" s="143" t="str">
        <f>IF(AH95="","",VLOOKUP(AH95,'別紙１-１　シフト記号表（従来型・ユニット型共通）'!$C$6:$L$47,10,FALSE))</f>
        <v/>
      </c>
      <c r="AI96" s="144" t="str">
        <f>IF(AI95="","",VLOOKUP(AI95,'別紙１-１　シフト記号表（従来型・ユニット型共通）'!$C$6:$L$47,10,FALSE))</f>
        <v/>
      </c>
      <c r="AJ96" s="144" t="str">
        <f>IF(AJ95="","",VLOOKUP(AJ95,'別紙１-１　シフト記号表（従来型・ユニット型共通）'!$C$6:$L$47,10,FALSE))</f>
        <v/>
      </c>
      <c r="AK96" s="144" t="str">
        <f>IF(AK95="","",VLOOKUP(AK95,'別紙１-１　シフト記号表（従来型・ユニット型共通）'!$C$6:$L$47,10,FALSE))</f>
        <v/>
      </c>
      <c r="AL96" s="144" t="str">
        <f>IF(AL95="","",VLOOKUP(AL95,'別紙１-１　シフト記号表（従来型・ユニット型共通）'!$C$6:$L$47,10,FALSE))</f>
        <v/>
      </c>
      <c r="AM96" s="144" t="str">
        <f>IF(AM95="","",VLOOKUP(AM95,'別紙１-１　シフト記号表（従来型・ユニット型共通）'!$C$6:$L$47,10,FALSE))</f>
        <v/>
      </c>
      <c r="AN96" s="145" t="str">
        <f>IF(AN95="","",VLOOKUP(AN95,'別紙１-１　シフト記号表（従来型・ユニット型共通）'!$C$6:$L$47,10,FALSE))</f>
        <v/>
      </c>
      <c r="AO96" s="143" t="str">
        <f>IF(AO95="","",VLOOKUP(AO95,'別紙１-１　シフト記号表（従来型・ユニット型共通）'!$C$6:$L$47,10,FALSE))</f>
        <v/>
      </c>
      <c r="AP96" s="144" t="str">
        <f>IF(AP95="","",VLOOKUP(AP95,'別紙１-１　シフト記号表（従来型・ユニット型共通）'!$C$6:$L$47,10,FALSE))</f>
        <v/>
      </c>
      <c r="AQ96" s="144" t="str">
        <f>IF(AQ95="","",VLOOKUP(AQ95,'別紙１-１　シフト記号表（従来型・ユニット型共通）'!$C$6:$L$47,10,FALSE))</f>
        <v/>
      </c>
      <c r="AR96" s="144" t="str">
        <f>IF(AR95="","",VLOOKUP(AR95,'別紙１-１　シフト記号表（従来型・ユニット型共通）'!$C$6:$L$47,10,FALSE))</f>
        <v/>
      </c>
      <c r="AS96" s="144" t="str">
        <f>IF(AS95="","",VLOOKUP(AS95,'別紙１-１　シフト記号表（従来型・ユニット型共通）'!$C$6:$L$47,10,FALSE))</f>
        <v/>
      </c>
      <c r="AT96" s="144" t="str">
        <f>IF(AT95="","",VLOOKUP(AT95,'別紙１-１　シフト記号表（従来型・ユニット型共通）'!$C$6:$L$47,10,FALSE))</f>
        <v/>
      </c>
      <c r="AU96" s="145" t="str">
        <f>IF(AU95="","",VLOOKUP(AU95,'別紙１-１　シフト記号表（従来型・ユニット型共通）'!$C$6:$L$47,10,FALSE))</f>
        <v/>
      </c>
      <c r="AV96" s="143" t="str">
        <f>IF(AV95="","",VLOOKUP(AV95,'別紙１-１　シフト記号表（従来型・ユニット型共通）'!$C$6:$L$47,10,FALSE))</f>
        <v/>
      </c>
      <c r="AW96" s="144" t="str">
        <f>IF(AW95="","",VLOOKUP(AW95,'別紙１-１　シフト記号表（従来型・ユニット型共通）'!$C$6:$L$47,10,FALSE))</f>
        <v/>
      </c>
      <c r="AX96" s="144" t="str">
        <f>IF(AX95="","",VLOOKUP(AX95,'別紙１-１　シフト記号表（従来型・ユニット型共通）'!$C$6:$L$47,10,FALSE))</f>
        <v/>
      </c>
      <c r="AY96" s="144" t="str">
        <f>IF(AY95="","",VLOOKUP(AY95,'別紙１-１　シフト記号表（従来型・ユニット型共通）'!$C$6:$L$47,10,FALSE))</f>
        <v/>
      </c>
      <c r="AZ96" s="144" t="str">
        <f>IF(AZ95="","",VLOOKUP(AZ95,'別紙１-１　シフト記号表（従来型・ユニット型共通）'!$C$6:$L$47,10,FALSE))</f>
        <v/>
      </c>
      <c r="BA96" s="144" t="str">
        <f>IF(BA95="","",VLOOKUP(BA95,'別紙１-１　シフト記号表（従来型・ユニット型共通）'!$C$6:$L$47,10,FALSE))</f>
        <v/>
      </c>
      <c r="BB96" s="145" t="str">
        <f>IF(BB95="","",VLOOKUP(BB95,'別紙１-１　シフト記号表（従来型・ユニット型共通）'!$C$6:$L$47,10,FALSE))</f>
        <v/>
      </c>
      <c r="BC96" s="143" t="str">
        <f>IF(BC95="","",VLOOKUP(BC95,'別紙１-１　シフト記号表（従来型・ユニット型共通）'!$C$6:$L$47,10,FALSE))</f>
        <v/>
      </c>
      <c r="BD96" s="144" t="str">
        <f>IF(BD95="","",VLOOKUP(BD95,'別紙１-１　シフト記号表（従来型・ユニット型共通）'!$C$6:$L$47,10,FALSE))</f>
        <v/>
      </c>
      <c r="BE96" s="144" t="str">
        <f>IF(BE95="","",VLOOKUP(BE95,'別紙１-１　シフト記号表（従来型・ユニット型共通）'!$C$6:$L$47,10,FALSE))</f>
        <v/>
      </c>
      <c r="BF96" s="367">
        <f>IF($BI$3="４週",SUM(AA96:BB96),IF($BI$3="暦月",SUM(AA96:BE96),""))</f>
        <v>0</v>
      </c>
      <c r="BG96" s="368"/>
      <c r="BH96" s="369">
        <f>IF($BI$3="４週",BF96/4,IF($BI$3="暦月",(BF96/($BI$8/7)),""))</f>
        <v>0</v>
      </c>
      <c r="BI96" s="368"/>
      <c r="BJ96" s="364"/>
      <c r="BK96" s="365"/>
      <c r="BL96" s="365"/>
      <c r="BM96" s="365"/>
      <c r="BN96" s="366"/>
    </row>
    <row r="97" spans="2:66" ht="20.25" customHeight="1" x14ac:dyDescent="0.2">
      <c r="B97" s="317">
        <f>B95+1</f>
        <v>41</v>
      </c>
      <c r="C97" s="417"/>
      <c r="D97" s="419"/>
      <c r="E97" s="258"/>
      <c r="F97" s="420"/>
      <c r="G97" s="319"/>
      <c r="H97" s="320"/>
      <c r="I97" s="138"/>
      <c r="J97" s="139"/>
      <c r="K97" s="138"/>
      <c r="L97" s="139"/>
      <c r="M97" s="323"/>
      <c r="N97" s="324"/>
      <c r="O97" s="327"/>
      <c r="P97" s="328"/>
      <c r="Q97" s="328"/>
      <c r="R97" s="320"/>
      <c r="S97" s="331"/>
      <c r="T97" s="332"/>
      <c r="U97" s="332"/>
      <c r="V97" s="332"/>
      <c r="W97" s="333"/>
      <c r="X97" s="158" t="s">
        <v>150</v>
      </c>
      <c r="Z97" s="159"/>
      <c r="AA97" s="151"/>
      <c r="AB97" s="152"/>
      <c r="AC97" s="152"/>
      <c r="AD97" s="152"/>
      <c r="AE97" s="152"/>
      <c r="AF97" s="152"/>
      <c r="AG97" s="153"/>
      <c r="AH97" s="151"/>
      <c r="AI97" s="152"/>
      <c r="AJ97" s="152"/>
      <c r="AK97" s="152"/>
      <c r="AL97" s="152"/>
      <c r="AM97" s="152"/>
      <c r="AN97" s="153"/>
      <c r="AO97" s="151"/>
      <c r="AP97" s="152"/>
      <c r="AQ97" s="152"/>
      <c r="AR97" s="152"/>
      <c r="AS97" s="152"/>
      <c r="AT97" s="152"/>
      <c r="AU97" s="153"/>
      <c r="AV97" s="151"/>
      <c r="AW97" s="152"/>
      <c r="AX97" s="152"/>
      <c r="AY97" s="152"/>
      <c r="AZ97" s="152"/>
      <c r="BA97" s="152"/>
      <c r="BB97" s="153"/>
      <c r="BC97" s="151"/>
      <c r="BD97" s="152"/>
      <c r="BE97" s="154"/>
      <c r="BF97" s="334"/>
      <c r="BG97" s="335"/>
      <c r="BH97" s="347"/>
      <c r="BI97" s="348"/>
      <c r="BJ97" s="349"/>
      <c r="BK97" s="350"/>
      <c r="BL97" s="350"/>
      <c r="BM97" s="350"/>
      <c r="BN97" s="351"/>
    </row>
    <row r="98" spans="2:66" ht="20.25" customHeight="1" x14ac:dyDescent="0.2">
      <c r="B98" s="318"/>
      <c r="C98" s="418"/>
      <c r="D98" s="421"/>
      <c r="E98" s="258"/>
      <c r="F98" s="420"/>
      <c r="G98" s="358"/>
      <c r="H98" s="359"/>
      <c r="I98" s="160"/>
      <c r="J98" s="161">
        <f>G97</f>
        <v>0</v>
      </c>
      <c r="K98" s="160"/>
      <c r="L98" s="161">
        <f>M97</f>
        <v>0</v>
      </c>
      <c r="M98" s="360"/>
      <c r="N98" s="361"/>
      <c r="O98" s="362"/>
      <c r="P98" s="363"/>
      <c r="Q98" s="363"/>
      <c r="R98" s="359"/>
      <c r="S98" s="331"/>
      <c r="T98" s="332"/>
      <c r="U98" s="332"/>
      <c r="V98" s="332"/>
      <c r="W98" s="333"/>
      <c r="X98" s="155" t="s">
        <v>153</v>
      </c>
      <c r="Y98" s="156"/>
      <c r="Z98" s="157"/>
      <c r="AA98" s="143" t="str">
        <f>IF(AA97="","",VLOOKUP(AA97,'別紙１-１　シフト記号表（従来型・ユニット型共通）'!$C$6:$L$47,10,FALSE))</f>
        <v/>
      </c>
      <c r="AB98" s="144" t="str">
        <f>IF(AB97="","",VLOOKUP(AB97,'別紙１-１　シフト記号表（従来型・ユニット型共通）'!$C$6:$L$47,10,FALSE))</f>
        <v/>
      </c>
      <c r="AC98" s="144" t="str">
        <f>IF(AC97="","",VLOOKUP(AC97,'別紙１-１　シフト記号表（従来型・ユニット型共通）'!$C$6:$L$47,10,FALSE))</f>
        <v/>
      </c>
      <c r="AD98" s="144" t="str">
        <f>IF(AD97="","",VLOOKUP(AD97,'別紙１-１　シフト記号表（従来型・ユニット型共通）'!$C$6:$L$47,10,FALSE))</f>
        <v/>
      </c>
      <c r="AE98" s="144" t="str">
        <f>IF(AE97="","",VLOOKUP(AE97,'別紙１-１　シフト記号表（従来型・ユニット型共通）'!$C$6:$L$47,10,FALSE))</f>
        <v/>
      </c>
      <c r="AF98" s="144" t="str">
        <f>IF(AF97="","",VLOOKUP(AF97,'別紙１-１　シフト記号表（従来型・ユニット型共通）'!$C$6:$L$47,10,FALSE))</f>
        <v/>
      </c>
      <c r="AG98" s="145" t="str">
        <f>IF(AG97="","",VLOOKUP(AG97,'別紙１-１　シフト記号表（従来型・ユニット型共通）'!$C$6:$L$47,10,FALSE))</f>
        <v/>
      </c>
      <c r="AH98" s="143" t="str">
        <f>IF(AH97="","",VLOOKUP(AH97,'別紙１-１　シフト記号表（従来型・ユニット型共通）'!$C$6:$L$47,10,FALSE))</f>
        <v/>
      </c>
      <c r="AI98" s="144" t="str">
        <f>IF(AI97="","",VLOOKUP(AI97,'別紙１-１　シフト記号表（従来型・ユニット型共通）'!$C$6:$L$47,10,FALSE))</f>
        <v/>
      </c>
      <c r="AJ98" s="144" t="str">
        <f>IF(AJ97="","",VLOOKUP(AJ97,'別紙１-１　シフト記号表（従来型・ユニット型共通）'!$C$6:$L$47,10,FALSE))</f>
        <v/>
      </c>
      <c r="AK98" s="144" t="str">
        <f>IF(AK97="","",VLOOKUP(AK97,'別紙１-１　シフト記号表（従来型・ユニット型共通）'!$C$6:$L$47,10,FALSE))</f>
        <v/>
      </c>
      <c r="AL98" s="144" t="str">
        <f>IF(AL97="","",VLOOKUP(AL97,'別紙１-１　シフト記号表（従来型・ユニット型共通）'!$C$6:$L$47,10,FALSE))</f>
        <v/>
      </c>
      <c r="AM98" s="144" t="str">
        <f>IF(AM97="","",VLOOKUP(AM97,'別紙１-１　シフト記号表（従来型・ユニット型共通）'!$C$6:$L$47,10,FALSE))</f>
        <v/>
      </c>
      <c r="AN98" s="145" t="str">
        <f>IF(AN97="","",VLOOKUP(AN97,'別紙１-１　シフト記号表（従来型・ユニット型共通）'!$C$6:$L$47,10,FALSE))</f>
        <v/>
      </c>
      <c r="AO98" s="143" t="str">
        <f>IF(AO97="","",VLOOKUP(AO97,'別紙１-１　シフト記号表（従来型・ユニット型共通）'!$C$6:$L$47,10,FALSE))</f>
        <v/>
      </c>
      <c r="AP98" s="144" t="str">
        <f>IF(AP97="","",VLOOKUP(AP97,'別紙１-１　シフト記号表（従来型・ユニット型共通）'!$C$6:$L$47,10,FALSE))</f>
        <v/>
      </c>
      <c r="AQ98" s="144" t="str">
        <f>IF(AQ97="","",VLOOKUP(AQ97,'別紙１-１　シフト記号表（従来型・ユニット型共通）'!$C$6:$L$47,10,FALSE))</f>
        <v/>
      </c>
      <c r="AR98" s="144" t="str">
        <f>IF(AR97="","",VLOOKUP(AR97,'別紙１-１　シフト記号表（従来型・ユニット型共通）'!$C$6:$L$47,10,FALSE))</f>
        <v/>
      </c>
      <c r="AS98" s="144" t="str">
        <f>IF(AS97="","",VLOOKUP(AS97,'別紙１-１　シフト記号表（従来型・ユニット型共通）'!$C$6:$L$47,10,FALSE))</f>
        <v/>
      </c>
      <c r="AT98" s="144" t="str">
        <f>IF(AT97="","",VLOOKUP(AT97,'別紙１-１　シフト記号表（従来型・ユニット型共通）'!$C$6:$L$47,10,FALSE))</f>
        <v/>
      </c>
      <c r="AU98" s="145" t="str">
        <f>IF(AU97="","",VLOOKUP(AU97,'別紙１-１　シフト記号表（従来型・ユニット型共通）'!$C$6:$L$47,10,FALSE))</f>
        <v/>
      </c>
      <c r="AV98" s="143" t="str">
        <f>IF(AV97="","",VLOOKUP(AV97,'別紙１-１　シフト記号表（従来型・ユニット型共通）'!$C$6:$L$47,10,FALSE))</f>
        <v/>
      </c>
      <c r="AW98" s="144" t="str">
        <f>IF(AW97="","",VLOOKUP(AW97,'別紙１-１　シフト記号表（従来型・ユニット型共通）'!$C$6:$L$47,10,FALSE))</f>
        <v/>
      </c>
      <c r="AX98" s="144" t="str">
        <f>IF(AX97="","",VLOOKUP(AX97,'別紙１-１　シフト記号表（従来型・ユニット型共通）'!$C$6:$L$47,10,FALSE))</f>
        <v/>
      </c>
      <c r="AY98" s="144" t="str">
        <f>IF(AY97="","",VLOOKUP(AY97,'別紙１-１　シフト記号表（従来型・ユニット型共通）'!$C$6:$L$47,10,FALSE))</f>
        <v/>
      </c>
      <c r="AZ98" s="144" t="str">
        <f>IF(AZ97="","",VLOOKUP(AZ97,'別紙１-１　シフト記号表（従来型・ユニット型共通）'!$C$6:$L$47,10,FALSE))</f>
        <v/>
      </c>
      <c r="BA98" s="144" t="str">
        <f>IF(BA97="","",VLOOKUP(BA97,'別紙１-１　シフト記号表（従来型・ユニット型共通）'!$C$6:$L$47,10,FALSE))</f>
        <v/>
      </c>
      <c r="BB98" s="145" t="str">
        <f>IF(BB97="","",VLOOKUP(BB97,'別紙１-１　シフト記号表（従来型・ユニット型共通）'!$C$6:$L$47,10,FALSE))</f>
        <v/>
      </c>
      <c r="BC98" s="143" t="str">
        <f>IF(BC97="","",VLOOKUP(BC97,'別紙１-１　シフト記号表（従来型・ユニット型共通）'!$C$6:$L$47,10,FALSE))</f>
        <v/>
      </c>
      <c r="BD98" s="144" t="str">
        <f>IF(BD97="","",VLOOKUP(BD97,'別紙１-１　シフト記号表（従来型・ユニット型共通）'!$C$6:$L$47,10,FALSE))</f>
        <v/>
      </c>
      <c r="BE98" s="144" t="str">
        <f>IF(BE97="","",VLOOKUP(BE97,'別紙１-１　シフト記号表（従来型・ユニット型共通）'!$C$6:$L$47,10,FALSE))</f>
        <v/>
      </c>
      <c r="BF98" s="367">
        <f>IF($BI$3="４週",SUM(AA98:BB98),IF($BI$3="暦月",SUM(AA98:BE98),""))</f>
        <v>0</v>
      </c>
      <c r="BG98" s="368"/>
      <c r="BH98" s="369">
        <f>IF($BI$3="４週",BF98/4,IF($BI$3="暦月",(BF98/($BI$8/7)),""))</f>
        <v>0</v>
      </c>
      <c r="BI98" s="368"/>
      <c r="BJ98" s="364"/>
      <c r="BK98" s="365"/>
      <c r="BL98" s="365"/>
      <c r="BM98" s="365"/>
      <c r="BN98" s="366"/>
    </row>
    <row r="99" spans="2:66" ht="20.25" customHeight="1" x14ac:dyDescent="0.2">
      <c r="B99" s="317">
        <f>B97+1</f>
        <v>42</v>
      </c>
      <c r="C99" s="417"/>
      <c r="D99" s="419"/>
      <c r="E99" s="258"/>
      <c r="F99" s="420"/>
      <c r="G99" s="319"/>
      <c r="H99" s="320"/>
      <c r="I99" s="138"/>
      <c r="J99" s="139"/>
      <c r="K99" s="138"/>
      <c r="L99" s="139"/>
      <c r="M99" s="323"/>
      <c r="N99" s="324"/>
      <c r="O99" s="327"/>
      <c r="P99" s="328"/>
      <c r="Q99" s="328"/>
      <c r="R99" s="320"/>
      <c r="S99" s="331"/>
      <c r="T99" s="332"/>
      <c r="U99" s="332"/>
      <c r="V99" s="332"/>
      <c r="W99" s="333"/>
      <c r="X99" s="158" t="s">
        <v>150</v>
      </c>
      <c r="Z99" s="159"/>
      <c r="AA99" s="151"/>
      <c r="AB99" s="152"/>
      <c r="AC99" s="152"/>
      <c r="AD99" s="152"/>
      <c r="AE99" s="152"/>
      <c r="AF99" s="152"/>
      <c r="AG99" s="153"/>
      <c r="AH99" s="151"/>
      <c r="AI99" s="152"/>
      <c r="AJ99" s="152"/>
      <c r="AK99" s="152"/>
      <c r="AL99" s="152"/>
      <c r="AM99" s="152"/>
      <c r="AN99" s="153"/>
      <c r="AO99" s="151"/>
      <c r="AP99" s="152"/>
      <c r="AQ99" s="152"/>
      <c r="AR99" s="152"/>
      <c r="AS99" s="152"/>
      <c r="AT99" s="152"/>
      <c r="AU99" s="153"/>
      <c r="AV99" s="151"/>
      <c r="AW99" s="152"/>
      <c r="AX99" s="152"/>
      <c r="AY99" s="152"/>
      <c r="AZ99" s="152"/>
      <c r="BA99" s="152"/>
      <c r="BB99" s="153"/>
      <c r="BC99" s="151"/>
      <c r="BD99" s="152"/>
      <c r="BE99" s="154"/>
      <c r="BF99" s="334"/>
      <c r="BG99" s="335"/>
      <c r="BH99" s="347"/>
      <c r="BI99" s="348"/>
      <c r="BJ99" s="349"/>
      <c r="BK99" s="350"/>
      <c r="BL99" s="350"/>
      <c r="BM99" s="350"/>
      <c r="BN99" s="351"/>
    </row>
    <row r="100" spans="2:66" ht="20.25" customHeight="1" x14ac:dyDescent="0.2">
      <c r="B100" s="318"/>
      <c r="C100" s="418"/>
      <c r="D100" s="421"/>
      <c r="E100" s="258"/>
      <c r="F100" s="420"/>
      <c r="G100" s="358"/>
      <c r="H100" s="359"/>
      <c r="I100" s="160"/>
      <c r="J100" s="161">
        <f>G99</f>
        <v>0</v>
      </c>
      <c r="K100" s="160"/>
      <c r="L100" s="161">
        <f>M99</f>
        <v>0</v>
      </c>
      <c r="M100" s="360"/>
      <c r="N100" s="361"/>
      <c r="O100" s="362"/>
      <c r="P100" s="363"/>
      <c r="Q100" s="363"/>
      <c r="R100" s="359"/>
      <c r="S100" s="331"/>
      <c r="T100" s="332"/>
      <c r="U100" s="332"/>
      <c r="V100" s="332"/>
      <c r="W100" s="333"/>
      <c r="X100" s="155" t="s">
        <v>153</v>
      </c>
      <c r="Y100" s="156"/>
      <c r="Z100" s="157"/>
      <c r="AA100" s="143" t="str">
        <f>IF(AA99="","",VLOOKUP(AA99,'別紙１-１　シフト記号表（従来型・ユニット型共通）'!$C$6:$L$47,10,FALSE))</f>
        <v/>
      </c>
      <c r="AB100" s="144" t="str">
        <f>IF(AB99="","",VLOOKUP(AB99,'別紙１-１　シフト記号表（従来型・ユニット型共通）'!$C$6:$L$47,10,FALSE))</f>
        <v/>
      </c>
      <c r="AC100" s="144" t="str">
        <f>IF(AC99="","",VLOOKUP(AC99,'別紙１-１　シフト記号表（従来型・ユニット型共通）'!$C$6:$L$47,10,FALSE))</f>
        <v/>
      </c>
      <c r="AD100" s="144" t="str">
        <f>IF(AD99="","",VLOOKUP(AD99,'別紙１-１　シフト記号表（従来型・ユニット型共通）'!$C$6:$L$47,10,FALSE))</f>
        <v/>
      </c>
      <c r="AE100" s="144" t="str">
        <f>IF(AE99="","",VLOOKUP(AE99,'別紙１-１　シフト記号表（従来型・ユニット型共通）'!$C$6:$L$47,10,FALSE))</f>
        <v/>
      </c>
      <c r="AF100" s="144" t="str">
        <f>IF(AF99="","",VLOOKUP(AF99,'別紙１-１　シフト記号表（従来型・ユニット型共通）'!$C$6:$L$47,10,FALSE))</f>
        <v/>
      </c>
      <c r="AG100" s="145" t="str">
        <f>IF(AG99="","",VLOOKUP(AG99,'別紙１-１　シフト記号表（従来型・ユニット型共通）'!$C$6:$L$47,10,FALSE))</f>
        <v/>
      </c>
      <c r="AH100" s="143" t="str">
        <f>IF(AH99="","",VLOOKUP(AH99,'別紙１-１　シフト記号表（従来型・ユニット型共通）'!$C$6:$L$47,10,FALSE))</f>
        <v/>
      </c>
      <c r="AI100" s="144" t="str">
        <f>IF(AI99="","",VLOOKUP(AI99,'別紙１-１　シフト記号表（従来型・ユニット型共通）'!$C$6:$L$47,10,FALSE))</f>
        <v/>
      </c>
      <c r="AJ100" s="144" t="str">
        <f>IF(AJ99="","",VLOOKUP(AJ99,'別紙１-１　シフト記号表（従来型・ユニット型共通）'!$C$6:$L$47,10,FALSE))</f>
        <v/>
      </c>
      <c r="AK100" s="144" t="str">
        <f>IF(AK99="","",VLOOKUP(AK99,'別紙１-１　シフト記号表（従来型・ユニット型共通）'!$C$6:$L$47,10,FALSE))</f>
        <v/>
      </c>
      <c r="AL100" s="144" t="str">
        <f>IF(AL99="","",VLOOKUP(AL99,'別紙１-１　シフト記号表（従来型・ユニット型共通）'!$C$6:$L$47,10,FALSE))</f>
        <v/>
      </c>
      <c r="AM100" s="144" t="str">
        <f>IF(AM99="","",VLOOKUP(AM99,'別紙１-１　シフト記号表（従来型・ユニット型共通）'!$C$6:$L$47,10,FALSE))</f>
        <v/>
      </c>
      <c r="AN100" s="145" t="str">
        <f>IF(AN99="","",VLOOKUP(AN99,'別紙１-１　シフト記号表（従来型・ユニット型共通）'!$C$6:$L$47,10,FALSE))</f>
        <v/>
      </c>
      <c r="AO100" s="143" t="str">
        <f>IF(AO99="","",VLOOKUP(AO99,'別紙１-１　シフト記号表（従来型・ユニット型共通）'!$C$6:$L$47,10,FALSE))</f>
        <v/>
      </c>
      <c r="AP100" s="144" t="str">
        <f>IF(AP99="","",VLOOKUP(AP99,'別紙１-１　シフト記号表（従来型・ユニット型共通）'!$C$6:$L$47,10,FALSE))</f>
        <v/>
      </c>
      <c r="AQ100" s="144" t="str">
        <f>IF(AQ99="","",VLOOKUP(AQ99,'別紙１-１　シフト記号表（従来型・ユニット型共通）'!$C$6:$L$47,10,FALSE))</f>
        <v/>
      </c>
      <c r="AR100" s="144" t="str">
        <f>IF(AR99="","",VLOOKUP(AR99,'別紙１-１　シフト記号表（従来型・ユニット型共通）'!$C$6:$L$47,10,FALSE))</f>
        <v/>
      </c>
      <c r="AS100" s="144" t="str">
        <f>IF(AS99="","",VLOOKUP(AS99,'別紙１-１　シフト記号表（従来型・ユニット型共通）'!$C$6:$L$47,10,FALSE))</f>
        <v/>
      </c>
      <c r="AT100" s="144" t="str">
        <f>IF(AT99="","",VLOOKUP(AT99,'別紙１-１　シフト記号表（従来型・ユニット型共通）'!$C$6:$L$47,10,FALSE))</f>
        <v/>
      </c>
      <c r="AU100" s="145" t="str">
        <f>IF(AU99="","",VLOOKUP(AU99,'別紙１-１　シフト記号表（従来型・ユニット型共通）'!$C$6:$L$47,10,FALSE))</f>
        <v/>
      </c>
      <c r="AV100" s="143" t="str">
        <f>IF(AV99="","",VLOOKUP(AV99,'別紙１-１　シフト記号表（従来型・ユニット型共通）'!$C$6:$L$47,10,FALSE))</f>
        <v/>
      </c>
      <c r="AW100" s="144" t="str">
        <f>IF(AW99="","",VLOOKUP(AW99,'別紙１-１　シフト記号表（従来型・ユニット型共通）'!$C$6:$L$47,10,FALSE))</f>
        <v/>
      </c>
      <c r="AX100" s="144" t="str">
        <f>IF(AX99="","",VLOOKUP(AX99,'別紙１-１　シフト記号表（従来型・ユニット型共通）'!$C$6:$L$47,10,FALSE))</f>
        <v/>
      </c>
      <c r="AY100" s="144" t="str">
        <f>IF(AY99="","",VLOOKUP(AY99,'別紙１-１　シフト記号表（従来型・ユニット型共通）'!$C$6:$L$47,10,FALSE))</f>
        <v/>
      </c>
      <c r="AZ100" s="144" t="str">
        <f>IF(AZ99="","",VLOOKUP(AZ99,'別紙１-１　シフト記号表（従来型・ユニット型共通）'!$C$6:$L$47,10,FALSE))</f>
        <v/>
      </c>
      <c r="BA100" s="144" t="str">
        <f>IF(BA99="","",VLOOKUP(BA99,'別紙１-１　シフト記号表（従来型・ユニット型共通）'!$C$6:$L$47,10,FALSE))</f>
        <v/>
      </c>
      <c r="BB100" s="145" t="str">
        <f>IF(BB99="","",VLOOKUP(BB99,'別紙１-１　シフト記号表（従来型・ユニット型共通）'!$C$6:$L$47,10,FALSE))</f>
        <v/>
      </c>
      <c r="BC100" s="143" t="str">
        <f>IF(BC99="","",VLOOKUP(BC99,'別紙１-１　シフト記号表（従来型・ユニット型共通）'!$C$6:$L$47,10,FALSE))</f>
        <v/>
      </c>
      <c r="BD100" s="144" t="str">
        <f>IF(BD99="","",VLOOKUP(BD99,'別紙１-１　シフト記号表（従来型・ユニット型共通）'!$C$6:$L$47,10,FALSE))</f>
        <v/>
      </c>
      <c r="BE100" s="144" t="str">
        <f>IF(BE99="","",VLOOKUP(BE99,'別紙１-１　シフト記号表（従来型・ユニット型共通）'!$C$6:$L$47,10,FALSE))</f>
        <v/>
      </c>
      <c r="BF100" s="367">
        <f>IF($BI$3="４週",SUM(AA100:BB100),IF($BI$3="暦月",SUM(AA100:BE100),""))</f>
        <v>0</v>
      </c>
      <c r="BG100" s="368"/>
      <c r="BH100" s="369">
        <f>IF($BI$3="４週",BF100/4,IF($BI$3="暦月",(BF100/($BI$8/7)),""))</f>
        <v>0</v>
      </c>
      <c r="BI100" s="368"/>
      <c r="BJ100" s="364"/>
      <c r="BK100" s="365"/>
      <c r="BL100" s="365"/>
      <c r="BM100" s="365"/>
      <c r="BN100" s="366"/>
    </row>
    <row r="101" spans="2:66" ht="20.25" customHeight="1" x14ac:dyDescent="0.2">
      <c r="B101" s="317">
        <f>B99+1</f>
        <v>43</v>
      </c>
      <c r="C101" s="417"/>
      <c r="D101" s="419"/>
      <c r="E101" s="258"/>
      <c r="F101" s="420"/>
      <c r="G101" s="319"/>
      <c r="H101" s="320"/>
      <c r="I101" s="138"/>
      <c r="J101" s="139"/>
      <c r="K101" s="138"/>
      <c r="L101" s="139"/>
      <c r="M101" s="323"/>
      <c r="N101" s="324"/>
      <c r="O101" s="327"/>
      <c r="P101" s="328"/>
      <c r="Q101" s="328"/>
      <c r="R101" s="320"/>
      <c r="S101" s="331"/>
      <c r="T101" s="332"/>
      <c r="U101" s="332"/>
      <c r="V101" s="332"/>
      <c r="W101" s="333"/>
      <c r="X101" s="158" t="s">
        <v>150</v>
      </c>
      <c r="Z101" s="159"/>
      <c r="AA101" s="151"/>
      <c r="AB101" s="152"/>
      <c r="AC101" s="152"/>
      <c r="AD101" s="152"/>
      <c r="AE101" s="152"/>
      <c r="AF101" s="152"/>
      <c r="AG101" s="153"/>
      <c r="AH101" s="151"/>
      <c r="AI101" s="152"/>
      <c r="AJ101" s="152"/>
      <c r="AK101" s="152"/>
      <c r="AL101" s="152"/>
      <c r="AM101" s="152"/>
      <c r="AN101" s="153"/>
      <c r="AO101" s="151"/>
      <c r="AP101" s="152"/>
      <c r="AQ101" s="152"/>
      <c r="AR101" s="152"/>
      <c r="AS101" s="152"/>
      <c r="AT101" s="152"/>
      <c r="AU101" s="153"/>
      <c r="AV101" s="151"/>
      <c r="AW101" s="152"/>
      <c r="AX101" s="152"/>
      <c r="AY101" s="152"/>
      <c r="AZ101" s="152"/>
      <c r="BA101" s="152"/>
      <c r="BB101" s="153"/>
      <c r="BC101" s="151"/>
      <c r="BD101" s="152"/>
      <c r="BE101" s="154"/>
      <c r="BF101" s="334"/>
      <c r="BG101" s="335"/>
      <c r="BH101" s="347"/>
      <c r="BI101" s="348"/>
      <c r="BJ101" s="349"/>
      <c r="BK101" s="350"/>
      <c r="BL101" s="350"/>
      <c r="BM101" s="350"/>
      <c r="BN101" s="351"/>
    </row>
    <row r="102" spans="2:66" ht="20.25" customHeight="1" x14ac:dyDescent="0.2">
      <c r="B102" s="318"/>
      <c r="C102" s="418"/>
      <c r="D102" s="421"/>
      <c r="E102" s="258"/>
      <c r="F102" s="420"/>
      <c r="G102" s="358"/>
      <c r="H102" s="359"/>
      <c r="I102" s="160"/>
      <c r="J102" s="161">
        <f>G101</f>
        <v>0</v>
      </c>
      <c r="K102" s="160"/>
      <c r="L102" s="161">
        <f>M101</f>
        <v>0</v>
      </c>
      <c r="M102" s="360"/>
      <c r="N102" s="361"/>
      <c r="O102" s="362"/>
      <c r="P102" s="363"/>
      <c r="Q102" s="363"/>
      <c r="R102" s="359"/>
      <c r="S102" s="331"/>
      <c r="T102" s="332"/>
      <c r="U102" s="332"/>
      <c r="V102" s="332"/>
      <c r="W102" s="333"/>
      <c r="X102" s="155" t="s">
        <v>153</v>
      </c>
      <c r="Y102" s="156"/>
      <c r="Z102" s="157"/>
      <c r="AA102" s="143" t="str">
        <f>IF(AA101="","",VLOOKUP(AA101,'別紙１-１　シフト記号表（従来型・ユニット型共通）'!$C$6:$L$47,10,FALSE))</f>
        <v/>
      </c>
      <c r="AB102" s="144" t="str">
        <f>IF(AB101="","",VLOOKUP(AB101,'別紙１-１　シフト記号表（従来型・ユニット型共通）'!$C$6:$L$47,10,FALSE))</f>
        <v/>
      </c>
      <c r="AC102" s="144" t="str">
        <f>IF(AC101="","",VLOOKUP(AC101,'別紙１-１　シフト記号表（従来型・ユニット型共通）'!$C$6:$L$47,10,FALSE))</f>
        <v/>
      </c>
      <c r="AD102" s="144" t="str">
        <f>IF(AD101="","",VLOOKUP(AD101,'別紙１-１　シフト記号表（従来型・ユニット型共通）'!$C$6:$L$47,10,FALSE))</f>
        <v/>
      </c>
      <c r="AE102" s="144" t="str">
        <f>IF(AE101="","",VLOOKUP(AE101,'別紙１-１　シフト記号表（従来型・ユニット型共通）'!$C$6:$L$47,10,FALSE))</f>
        <v/>
      </c>
      <c r="AF102" s="144" t="str">
        <f>IF(AF101="","",VLOOKUP(AF101,'別紙１-１　シフト記号表（従来型・ユニット型共通）'!$C$6:$L$47,10,FALSE))</f>
        <v/>
      </c>
      <c r="AG102" s="145" t="str">
        <f>IF(AG101="","",VLOOKUP(AG101,'別紙１-１　シフト記号表（従来型・ユニット型共通）'!$C$6:$L$47,10,FALSE))</f>
        <v/>
      </c>
      <c r="AH102" s="143" t="str">
        <f>IF(AH101="","",VLOOKUP(AH101,'別紙１-１　シフト記号表（従来型・ユニット型共通）'!$C$6:$L$47,10,FALSE))</f>
        <v/>
      </c>
      <c r="AI102" s="144" t="str">
        <f>IF(AI101="","",VLOOKUP(AI101,'別紙１-１　シフト記号表（従来型・ユニット型共通）'!$C$6:$L$47,10,FALSE))</f>
        <v/>
      </c>
      <c r="AJ102" s="144" t="str">
        <f>IF(AJ101="","",VLOOKUP(AJ101,'別紙１-１　シフト記号表（従来型・ユニット型共通）'!$C$6:$L$47,10,FALSE))</f>
        <v/>
      </c>
      <c r="AK102" s="144" t="str">
        <f>IF(AK101="","",VLOOKUP(AK101,'別紙１-１　シフト記号表（従来型・ユニット型共通）'!$C$6:$L$47,10,FALSE))</f>
        <v/>
      </c>
      <c r="AL102" s="144" t="str">
        <f>IF(AL101="","",VLOOKUP(AL101,'別紙１-１　シフト記号表（従来型・ユニット型共通）'!$C$6:$L$47,10,FALSE))</f>
        <v/>
      </c>
      <c r="AM102" s="144" t="str">
        <f>IF(AM101="","",VLOOKUP(AM101,'別紙１-１　シフト記号表（従来型・ユニット型共通）'!$C$6:$L$47,10,FALSE))</f>
        <v/>
      </c>
      <c r="AN102" s="145" t="str">
        <f>IF(AN101="","",VLOOKUP(AN101,'別紙１-１　シフト記号表（従来型・ユニット型共通）'!$C$6:$L$47,10,FALSE))</f>
        <v/>
      </c>
      <c r="AO102" s="143" t="str">
        <f>IF(AO101="","",VLOOKUP(AO101,'別紙１-１　シフト記号表（従来型・ユニット型共通）'!$C$6:$L$47,10,FALSE))</f>
        <v/>
      </c>
      <c r="AP102" s="144" t="str">
        <f>IF(AP101="","",VLOOKUP(AP101,'別紙１-１　シフト記号表（従来型・ユニット型共通）'!$C$6:$L$47,10,FALSE))</f>
        <v/>
      </c>
      <c r="AQ102" s="144" t="str">
        <f>IF(AQ101="","",VLOOKUP(AQ101,'別紙１-１　シフト記号表（従来型・ユニット型共通）'!$C$6:$L$47,10,FALSE))</f>
        <v/>
      </c>
      <c r="AR102" s="144" t="str">
        <f>IF(AR101="","",VLOOKUP(AR101,'別紙１-１　シフト記号表（従来型・ユニット型共通）'!$C$6:$L$47,10,FALSE))</f>
        <v/>
      </c>
      <c r="AS102" s="144" t="str">
        <f>IF(AS101="","",VLOOKUP(AS101,'別紙１-１　シフト記号表（従来型・ユニット型共通）'!$C$6:$L$47,10,FALSE))</f>
        <v/>
      </c>
      <c r="AT102" s="144" t="str">
        <f>IF(AT101="","",VLOOKUP(AT101,'別紙１-１　シフト記号表（従来型・ユニット型共通）'!$C$6:$L$47,10,FALSE))</f>
        <v/>
      </c>
      <c r="AU102" s="145" t="str">
        <f>IF(AU101="","",VLOOKUP(AU101,'別紙１-１　シフト記号表（従来型・ユニット型共通）'!$C$6:$L$47,10,FALSE))</f>
        <v/>
      </c>
      <c r="AV102" s="143" t="str">
        <f>IF(AV101="","",VLOOKUP(AV101,'別紙１-１　シフト記号表（従来型・ユニット型共通）'!$C$6:$L$47,10,FALSE))</f>
        <v/>
      </c>
      <c r="AW102" s="144" t="str">
        <f>IF(AW101="","",VLOOKUP(AW101,'別紙１-１　シフト記号表（従来型・ユニット型共通）'!$C$6:$L$47,10,FALSE))</f>
        <v/>
      </c>
      <c r="AX102" s="144" t="str">
        <f>IF(AX101="","",VLOOKUP(AX101,'別紙１-１　シフト記号表（従来型・ユニット型共通）'!$C$6:$L$47,10,FALSE))</f>
        <v/>
      </c>
      <c r="AY102" s="144" t="str">
        <f>IF(AY101="","",VLOOKUP(AY101,'別紙１-１　シフト記号表（従来型・ユニット型共通）'!$C$6:$L$47,10,FALSE))</f>
        <v/>
      </c>
      <c r="AZ102" s="144" t="str">
        <f>IF(AZ101="","",VLOOKUP(AZ101,'別紙１-１　シフト記号表（従来型・ユニット型共通）'!$C$6:$L$47,10,FALSE))</f>
        <v/>
      </c>
      <c r="BA102" s="144" t="str">
        <f>IF(BA101="","",VLOOKUP(BA101,'別紙１-１　シフト記号表（従来型・ユニット型共通）'!$C$6:$L$47,10,FALSE))</f>
        <v/>
      </c>
      <c r="BB102" s="145" t="str">
        <f>IF(BB101="","",VLOOKUP(BB101,'別紙１-１　シフト記号表（従来型・ユニット型共通）'!$C$6:$L$47,10,FALSE))</f>
        <v/>
      </c>
      <c r="BC102" s="143" t="str">
        <f>IF(BC101="","",VLOOKUP(BC101,'別紙１-１　シフト記号表（従来型・ユニット型共通）'!$C$6:$L$47,10,FALSE))</f>
        <v/>
      </c>
      <c r="BD102" s="144" t="str">
        <f>IF(BD101="","",VLOOKUP(BD101,'別紙１-１　シフト記号表（従来型・ユニット型共通）'!$C$6:$L$47,10,FALSE))</f>
        <v/>
      </c>
      <c r="BE102" s="144" t="str">
        <f>IF(BE101="","",VLOOKUP(BE101,'別紙１-１　シフト記号表（従来型・ユニット型共通）'!$C$6:$L$47,10,FALSE))</f>
        <v/>
      </c>
      <c r="BF102" s="367">
        <f>IF($BI$3="４週",SUM(AA102:BB102),IF($BI$3="暦月",SUM(AA102:BE102),""))</f>
        <v>0</v>
      </c>
      <c r="BG102" s="368"/>
      <c r="BH102" s="369">
        <f>IF($BI$3="４週",BF102/4,IF($BI$3="暦月",(BF102/($BI$8/7)),""))</f>
        <v>0</v>
      </c>
      <c r="BI102" s="368"/>
      <c r="BJ102" s="364"/>
      <c r="BK102" s="365"/>
      <c r="BL102" s="365"/>
      <c r="BM102" s="365"/>
      <c r="BN102" s="366"/>
    </row>
    <row r="103" spans="2:66" ht="20.25" customHeight="1" x14ac:dyDescent="0.2">
      <c r="B103" s="317">
        <f>B101+1</f>
        <v>44</v>
      </c>
      <c r="C103" s="417"/>
      <c r="D103" s="419"/>
      <c r="E103" s="258"/>
      <c r="F103" s="420"/>
      <c r="G103" s="319"/>
      <c r="H103" s="320"/>
      <c r="I103" s="138"/>
      <c r="J103" s="139"/>
      <c r="K103" s="138"/>
      <c r="L103" s="139"/>
      <c r="M103" s="323"/>
      <c r="N103" s="324"/>
      <c r="O103" s="327"/>
      <c r="P103" s="328"/>
      <c r="Q103" s="328"/>
      <c r="R103" s="320"/>
      <c r="S103" s="331"/>
      <c r="T103" s="332"/>
      <c r="U103" s="332"/>
      <c r="V103" s="332"/>
      <c r="W103" s="333"/>
      <c r="X103" s="158" t="s">
        <v>150</v>
      </c>
      <c r="Z103" s="159"/>
      <c r="AA103" s="151"/>
      <c r="AB103" s="152"/>
      <c r="AC103" s="152"/>
      <c r="AD103" s="152"/>
      <c r="AE103" s="152"/>
      <c r="AF103" s="152"/>
      <c r="AG103" s="153"/>
      <c r="AH103" s="151"/>
      <c r="AI103" s="152"/>
      <c r="AJ103" s="152"/>
      <c r="AK103" s="152"/>
      <c r="AL103" s="152"/>
      <c r="AM103" s="152"/>
      <c r="AN103" s="153"/>
      <c r="AO103" s="151"/>
      <c r="AP103" s="152"/>
      <c r="AQ103" s="152"/>
      <c r="AR103" s="152"/>
      <c r="AS103" s="152"/>
      <c r="AT103" s="152"/>
      <c r="AU103" s="153"/>
      <c r="AV103" s="151"/>
      <c r="AW103" s="152"/>
      <c r="AX103" s="152"/>
      <c r="AY103" s="152"/>
      <c r="AZ103" s="152"/>
      <c r="BA103" s="152"/>
      <c r="BB103" s="153"/>
      <c r="BC103" s="151"/>
      <c r="BD103" s="152"/>
      <c r="BE103" s="154"/>
      <c r="BF103" s="334"/>
      <c r="BG103" s="335"/>
      <c r="BH103" s="347"/>
      <c r="BI103" s="348"/>
      <c r="BJ103" s="349"/>
      <c r="BK103" s="350"/>
      <c r="BL103" s="350"/>
      <c r="BM103" s="350"/>
      <c r="BN103" s="351"/>
    </row>
    <row r="104" spans="2:66" ht="20.25" customHeight="1" x14ac:dyDescent="0.2">
      <c r="B104" s="318"/>
      <c r="C104" s="418"/>
      <c r="D104" s="421"/>
      <c r="E104" s="258"/>
      <c r="F104" s="420"/>
      <c r="G104" s="358"/>
      <c r="H104" s="359"/>
      <c r="I104" s="160"/>
      <c r="J104" s="161">
        <f>G103</f>
        <v>0</v>
      </c>
      <c r="K104" s="160"/>
      <c r="L104" s="161">
        <f>M103</f>
        <v>0</v>
      </c>
      <c r="M104" s="360"/>
      <c r="N104" s="361"/>
      <c r="O104" s="362"/>
      <c r="P104" s="363"/>
      <c r="Q104" s="363"/>
      <c r="R104" s="359"/>
      <c r="S104" s="331"/>
      <c r="T104" s="332"/>
      <c r="U104" s="332"/>
      <c r="V104" s="332"/>
      <c r="W104" s="333"/>
      <c r="X104" s="155" t="s">
        <v>153</v>
      </c>
      <c r="Y104" s="156"/>
      <c r="Z104" s="157"/>
      <c r="AA104" s="143" t="str">
        <f>IF(AA103="","",VLOOKUP(AA103,'別紙１-１　シフト記号表（従来型・ユニット型共通）'!$C$6:$L$47,10,FALSE))</f>
        <v/>
      </c>
      <c r="AB104" s="144" t="str">
        <f>IF(AB103="","",VLOOKUP(AB103,'別紙１-１　シフト記号表（従来型・ユニット型共通）'!$C$6:$L$47,10,FALSE))</f>
        <v/>
      </c>
      <c r="AC104" s="144" t="str">
        <f>IF(AC103="","",VLOOKUP(AC103,'別紙１-１　シフト記号表（従来型・ユニット型共通）'!$C$6:$L$47,10,FALSE))</f>
        <v/>
      </c>
      <c r="AD104" s="144" t="str">
        <f>IF(AD103="","",VLOOKUP(AD103,'別紙１-１　シフト記号表（従来型・ユニット型共通）'!$C$6:$L$47,10,FALSE))</f>
        <v/>
      </c>
      <c r="AE104" s="144" t="str">
        <f>IF(AE103="","",VLOOKUP(AE103,'別紙１-１　シフト記号表（従来型・ユニット型共通）'!$C$6:$L$47,10,FALSE))</f>
        <v/>
      </c>
      <c r="AF104" s="144" t="str">
        <f>IF(AF103="","",VLOOKUP(AF103,'別紙１-１　シフト記号表（従来型・ユニット型共通）'!$C$6:$L$47,10,FALSE))</f>
        <v/>
      </c>
      <c r="AG104" s="145" t="str">
        <f>IF(AG103="","",VLOOKUP(AG103,'別紙１-１　シフト記号表（従来型・ユニット型共通）'!$C$6:$L$47,10,FALSE))</f>
        <v/>
      </c>
      <c r="AH104" s="143" t="str">
        <f>IF(AH103="","",VLOOKUP(AH103,'別紙１-１　シフト記号表（従来型・ユニット型共通）'!$C$6:$L$47,10,FALSE))</f>
        <v/>
      </c>
      <c r="AI104" s="144" t="str">
        <f>IF(AI103="","",VLOOKUP(AI103,'別紙１-１　シフト記号表（従来型・ユニット型共通）'!$C$6:$L$47,10,FALSE))</f>
        <v/>
      </c>
      <c r="AJ104" s="144" t="str">
        <f>IF(AJ103="","",VLOOKUP(AJ103,'別紙１-１　シフト記号表（従来型・ユニット型共通）'!$C$6:$L$47,10,FALSE))</f>
        <v/>
      </c>
      <c r="AK104" s="144" t="str">
        <f>IF(AK103="","",VLOOKUP(AK103,'別紙１-１　シフト記号表（従来型・ユニット型共通）'!$C$6:$L$47,10,FALSE))</f>
        <v/>
      </c>
      <c r="AL104" s="144" t="str">
        <f>IF(AL103="","",VLOOKUP(AL103,'別紙１-１　シフト記号表（従来型・ユニット型共通）'!$C$6:$L$47,10,FALSE))</f>
        <v/>
      </c>
      <c r="AM104" s="144" t="str">
        <f>IF(AM103="","",VLOOKUP(AM103,'別紙１-１　シフト記号表（従来型・ユニット型共通）'!$C$6:$L$47,10,FALSE))</f>
        <v/>
      </c>
      <c r="AN104" s="145" t="str">
        <f>IF(AN103="","",VLOOKUP(AN103,'別紙１-１　シフト記号表（従来型・ユニット型共通）'!$C$6:$L$47,10,FALSE))</f>
        <v/>
      </c>
      <c r="AO104" s="143" t="str">
        <f>IF(AO103="","",VLOOKUP(AO103,'別紙１-１　シフト記号表（従来型・ユニット型共通）'!$C$6:$L$47,10,FALSE))</f>
        <v/>
      </c>
      <c r="AP104" s="144" t="str">
        <f>IF(AP103="","",VLOOKUP(AP103,'別紙１-１　シフト記号表（従来型・ユニット型共通）'!$C$6:$L$47,10,FALSE))</f>
        <v/>
      </c>
      <c r="AQ104" s="144" t="str">
        <f>IF(AQ103="","",VLOOKUP(AQ103,'別紙１-１　シフト記号表（従来型・ユニット型共通）'!$C$6:$L$47,10,FALSE))</f>
        <v/>
      </c>
      <c r="AR104" s="144" t="str">
        <f>IF(AR103="","",VLOOKUP(AR103,'別紙１-１　シフト記号表（従来型・ユニット型共通）'!$C$6:$L$47,10,FALSE))</f>
        <v/>
      </c>
      <c r="AS104" s="144" t="str">
        <f>IF(AS103="","",VLOOKUP(AS103,'別紙１-１　シフト記号表（従来型・ユニット型共通）'!$C$6:$L$47,10,FALSE))</f>
        <v/>
      </c>
      <c r="AT104" s="144" t="str">
        <f>IF(AT103="","",VLOOKUP(AT103,'別紙１-１　シフト記号表（従来型・ユニット型共通）'!$C$6:$L$47,10,FALSE))</f>
        <v/>
      </c>
      <c r="AU104" s="145" t="str">
        <f>IF(AU103="","",VLOOKUP(AU103,'別紙１-１　シフト記号表（従来型・ユニット型共通）'!$C$6:$L$47,10,FALSE))</f>
        <v/>
      </c>
      <c r="AV104" s="143" t="str">
        <f>IF(AV103="","",VLOOKUP(AV103,'別紙１-１　シフト記号表（従来型・ユニット型共通）'!$C$6:$L$47,10,FALSE))</f>
        <v/>
      </c>
      <c r="AW104" s="144" t="str">
        <f>IF(AW103="","",VLOOKUP(AW103,'別紙１-１　シフト記号表（従来型・ユニット型共通）'!$C$6:$L$47,10,FALSE))</f>
        <v/>
      </c>
      <c r="AX104" s="144" t="str">
        <f>IF(AX103="","",VLOOKUP(AX103,'別紙１-１　シフト記号表（従来型・ユニット型共通）'!$C$6:$L$47,10,FALSE))</f>
        <v/>
      </c>
      <c r="AY104" s="144" t="str">
        <f>IF(AY103="","",VLOOKUP(AY103,'別紙１-１　シフト記号表（従来型・ユニット型共通）'!$C$6:$L$47,10,FALSE))</f>
        <v/>
      </c>
      <c r="AZ104" s="144" t="str">
        <f>IF(AZ103="","",VLOOKUP(AZ103,'別紙１-１　シフト記号表（従来型・ユニット型共通）'!$C$6:$L$47,10,FALSE))</f>
        <v/>
      </c>
      <c r="BA104" s="144" t="str">
        <f>IF(BA103="","",VLOOKUP(BA103,'別紙１-１　シフト記号表（従来型・ユニット型共通）'!$C$6:$L$47,10,FALSE))</f>
        <v/>
      </c>
      <c r="BB104" s="145" t="str">
        <f>IF(BB103="","",VLOOKUP(BB103,'別紙１-１　シフト記号表（従来型・ユニット型共通）'!$C$6:$L$47,10,FALSE))</f>
        <v/>
      </c>
      <c r="BC104" s="143" t="str">
        <f>IF(BC103="","",VLOOKUP(BC103,'別紙１-１　シフト記号表（従来型・ユニット型共通）'!$C$6:$L$47,10,FALSE))</f>
        <v/>
      </c>
      <c r="BD104" s="144" t="str">
        <f>IF(BD103="","",VLOOKUP(BD103,'別紙１-１　シフト記号表（従来型・ユニット型共通）'!$C$6:$L$47,10,FALSE))</f>
        <v/>
      </c>
      <c r="BE104" s="144" t="str">
        <f>IF(BE103="","",VLOOKUP(BE103,'別紙１-１　シフト記号表（従来型・ユニット型共通）'!$C$6:$L$47,10,FALSE))</f>
        <v/>
      </c>
      <c r="BF104" s="367">
        <f>IF($BI$3="４週",SUM(AA104:BB104),IF($BI$3="暦月",SUM(AA104:BE104),""))</f>
        <v>0</v>
      </c>
      <c r="BG104" s="368"/>
      <c r="BH104" s="369">
        <f>IF($BI$3="４週",BF104/4,IF($BI$3="暦月",(BF104/($BI$8/7)),""))</f>
        <v>0</v>
      </c>
      <c r="BI104" s="368"/>
      <c r="BJ104" s="364"/>
      <c r="BK104" s="365"/>
      <c r="BL104" s="365"/>
      <c r="BM104" s="365"/>
      <c r="BN104" s="366"/>
    </row>
    <row r="105" spans="2:66" ht="20.25" customHeight="1" x14ac:dyDescent="0.2">
      <c r="B105" s="317">
        <f>B103+1</f>
        <v>45</v>
      </c>
      <c r="C105" s="417"/>
      <c r="D105" s="419"/>
      <c r="E105" s="258"/>
      <c r="F105" s="420"/>
      <c r="G105" s="319"/>
      <c r="H105" s="320"/>
      <c r="I105" s="138"/>
      <c r="J105" s="139"/>
      <c r="K105" s="138"/>
      <c r="L105" s="139"/>
      <c r="M105" s="323"/>
      <c r="N105" s="324"/>
      <c r="O105" s="327"/>
      <c r="P105" s="328"/>
      <c r="Q105" s="328"/>
      <c r="R105" s="320"/>
      <c r="S105" s="331"/>
      <c r="T105" s="332"/>
      <c r="U105" s="332"/>
      <c r="V105" s="332"/>
      <c r="W105" s="333"/>
      <c r="X105" s="158" t="s">
        <v>150</v>
      </c>
      <c r="Z105" s="159"/>
      <c r="AA105" s="151"/>
      <c r="AB105" s="152"/>
      <c r="AC105" s="152"/>
      <c r="AD105" s="152"/>
      <c r="AE105" s="152"/>
      <c r="AF105" s="152"/>
      <c r="AG105" s="153"/>
      <c r="AH105" s="151"/>
      <c r="AI105" s="152"/>
      <c r="AJ105" s="152"/>
      <c r="AK105" s="152"/>
      <c r="AL105" s="152"/>
      <c r="AM105" s="152"/>
      <c r="AN105" s="153"/>
      <c r="AO105" s="151"/>
      <c r="AP105" s="152"/>
      <c r="AQ105" s="152"/>
      <c r="AR105" s="152"/>
      <c r="AS105" s="152"/>
      <c r="AT105" s="152"/>
      <c r="AU105" s="153"/>
      <c r="AV105" s="151"/>
      <c r="AW105" s="152"/>
      <c r="AX105" s="152"/>
      <c r="AY105" s="152"/>
      <c r="AZ105" s="152"/>
      <c r="BA105" s="152"/>
      <c r="BB105" s="153"/>
      <c r="BC105" s="151"/>
      <c r="BD105" s="152"/>
      <c r="BE105" s="154"/>
      <c r="BF105" s="334"/>
      <c r="BG105" s="335"/>
      <c r="BH105" s="347"/>
      <c r="BI105" s="348"/>
      <c r="BJ105" s="349"/>
      <c r="BK105" s="350"/>
      <c r="BL105" s="350"/>
      <c r="BM105" s="350"/>
      <c r="BN105" s="351"/>
    </row>
    <row r="106" spans="2:66" ht="20.25" customHeight="1" x14ac:dyDescent="0.2">
      <c r="B106" s="318"/>
      <c r="C106" s="418"/>
      <c r="D106" s="421"/>
      <c r="E106" s="258"/>
      <c r="F106" s="420"/>
      <c r="G106" s="358"/>
      <c r="H106" s="359"/>
      <c r="I106" s="160"/>
      <c r="J106" s="161">
        <f>G105</f>
        <v>0</v>
      </c>
      <c r="K106" s="160"/>
      <c r="L106" s="161">
        <f>M105</f>
        <v>0</v>
      </c>
      <c r="M106" s="360"/>
      <c r="N106" s="361"/>
      <c r="O106" s="362"/>
      <c r="P106" s="363"/>
      <c r="Q106" s="363"/>
      <c r="R106" s="359"/>
      <c r="S106" s="331"/>
      <c r="T106" s="332"/>
      <c r="U106" s="332"/>
      <c r="V106" s="332"/>
      <c r="W106" s="333"/>
      <c r="X106" s="155" t="s">
        <v>153</v>
      </c>
      <c r="Y106" s="156"/>
      <c r="Z106" s="157"/>
      <c r="AA106" s="143" t="str">
        <f>IF(AA105="","",VLOOKUP(AA105,'別紙１-１　シフト記号表（従来型・ユニット型共通）'!$C$6:$L$47,10,FALSE))</f>
        <v/>
      </c>
      <c r="AB106" s="144" t="str">
        <f>IF(AB105="","",VLOOKUP(AB105,'別紙１-１　シフト記号表（従来型・ユニット型共通）'!$C$6:$L$47,10,FALSE))</f>
        <v/>
      </c>
      <c r="AC106" s="144" t="str">
        <f>IF(AC105="","",VLOOKUP(AC105,'別紙１-１　シフト記号表（従来型・ユニット型共通）'!$C$6:$L$47,10,FALSE))</f>
        <v/>
      </c>
      <c r="AD106" s="144" t="str">
        <f>IF(AD105="","",VLOOKUP(AD105,'別紙１-１　シフト記号表（従来型・ユニット型共通）'!$C$6:$L$47,10,FALSE))</f>
        <v/>
      </c>
      <c r="AE106" s="144" t="str">
        <f>IF(AE105="","",VLOOKUP(AE105,'別紙１-１　シフト記号表（従来型・ユニット型共通）'!$C$6:$L$47,10,FALSE))</f>
        <v/>
      </c>
      <c r="AF106" s="144" t="str">
        <f>IF(AF105="","",VLOOKUP(AF105,'別紙１-１　シフト記号表（従来型・ユニット型共通）'!$C$6:$L$47,10,FALSE))</f>
        <v/>
      </c>
      <c r="AG106" s="145" t="str">
        <f>IF(AG105="","",VLOOKUP(AG105,'別紙１-１　シフト記号表（従来型・ユニット型共通）'!$C$6:$L$47,10,FALSE))</f>
        <v/>
      </c>
      <c r="AH106" s="143" t="str">
        <f>IF(AH105="","",VLOOKUP(AH105,'別紙１-１　シフト記号表（従来型・ユニット型共通）'!$C$6:$L$47,10,FALSE))</f>
        <v/>
      </c>
      <c r="AI106" s="144" t="str">
        <f>IF(AI105="","",VLOOKUP(AI105,'別紙１-１　シフト記号表（従来型・ユニット型共通）'!$C$6:$L$47,10,FALSE))</f>
        <v/>
      </c>
      <c r="AJ106" s="144" t="str">
        <f>IF(AJ105="","",VLOOKUP(AJ105,'別紙１-１　シフト記号表（従来型・ユニット型共通）'!$C$6:$L$47,10,FALSE))</f>
        <v/>
      </c>
      <c r="AK106" s="144" t="str">
        <f>IF(AK105="","",VLOOKUP(AK105,'別紙１-１　シフト記号表（従来型・ユニット型共通）'!$C$6:$L$47,10,FALSE))</f>
        <v/>
      </c>
      <c r="AL106" s="144" t="str">
        <f>IF(AL105="","",VLOOKUP(AL105,'別紙１-１　シフト記号表（従来型・ユニット型共通）'!$C$6:$L$47,10,FALSE))</f>
        <v/>
      </c>
      <c r="AM106" s="144" t="str">
        <f>IF(AM105="","",VLOOKUP(AM105,'別紙１-１　シフト記号表（従来型・ユニット型共通）'!$C$6:$L$47,10,FALSE))</f>
        <v/>
      </c>
      <c r="AN106" s="145" t="str">
        <f>IF(AN105="","",VLOOKUP(AN105,'別紙１-１　シフト記号表（従来型・ユニット型共通）'!$C$6:$L$47,10,FALSE))</f>
        <v/>
      </c>
      <c r="AO106" s="143" t="str">
        <f>IF(AO105="","",VLOOKUP(AO105,'別紙１-１　シフト記号表（従来型・ユニット型共通）'!$C$6:$L$47,10,FALSE))</f>
        <v/>
      </c>
      <c r="AP106" s="144" t="str">
        <f>IF(AP105="","",VLOOKUP(AP105,'別紙１-１　シフト記号表（従来型・ユニット型共通）'!$C$6:$L$47,10,FALSE))</f>
        <v/>
      </c>
      <c r="AQ106" s="144" t="str">
        <f>IF(AQ105="","",VLOOKUP(AQ105,'別紙１-１　シフト記号表（従来型・ユニット型共通）'!$C$6:$L$47,10,FALSE))</f>
        <v/>
      </c>
      <c r="AR106" s="144" t="str">
        <f>IF(AR105="","",VLOOKUP(AR105,'別紙１-１　シフト記号表（従来型・ユニット型共通）'!$C$6:$L$47,10,FALSE))</f>
        <v/>
      </c>
      <c r="AS106" s="144" t="str">
        <f>IF(AS105="","",VLOOKUP(AS105,'別紙１-１　シフト記号表（従来型・ユニット型共通）'!$C$6:$L$47,10,FALSE))</f>
        <v/>
      </c>
      <c r="AT106" s="144" t="str">
        <f>IF(AT105="","",VLOOKUP(AT105,'別紙１-１　シフト記号表（従来型・ユニット型共通）'!$C$6:$L$47,10,FALSE))</f>
        <v/>
      </c>
      <c r="AU106" s="145" t="str">
        <f>IF(AU105="","",VLOOKUP(AU105,'別紙１-１　シフト記号表（従来型・ユニット型共通）'!$C$6:$L$47,10,FALSE))</f>
        <v/>
      </c>
      <c r="AV106" s="143" t="str">
        <f>IF(AV105="","",VLOOKUP(AV105,'別紙１-１　シフト記号表（従来型・ユニット型共通）'!$C$6:$L$47,10,FALSE))</f>
        <v/>
      </c>
      <c r="AW106" s="144" t="str">
        <f>IF(AW105="","",VLOOKUP(AW105,'別紙１-１　シフト記号表（従来型・ユニット型共通）'!$C$6:$L$47,10,FALSE))</f>
        <v/>
      </c>
      <c r="AX106" s="144" t="str">
        <f>IF(AX105="","",VLOOKUP(AX105,'別紙１-１　シフト記号表（従来型・ユニット型共通）'!$C$6:$L$47,10,FALSE))</f>
        <v/>
      </c>
      <c r="AY106" s="144" t="str">
        <f>IF(AY105="","",VLOOKUP(AY105,'別紙１-１　シフト記号表（従来型・ユニット型共通）'!$C$6:$L$47,10,FALSE))</f>
        <v/>
      </c>
      <c r="AZ106" s="144" t="str">
        <f>IF(AZ105="","",VLOOKUP(AZ105,'別紙１-１　シフト記号表（従来型・ユニット型共通）'!$C$6:$L$47,10,FALSE))</f>
        <v/>
      </c>
      <c r="BA106" s="144" t="str">
        <f>IF(BA105="","",VLOOKUP(BA105,'別紙１-１　シフト記号表（従来型・ユニット型共通）'!$C$6:$L$47,10,FALSE))</f>
        <v/>
      </c>
      <c r="BB106" s="145" t="str">
        <f>IF(BB105="","",VLOOKUP(BB105,'別紙１-１　シフト記号表（従来型・ユニット型共通）'!$C$6:$L$47,10,FALSE))</f>
        <v/>
      </c>
      <c r="BC106" s="143" t="str">
        <f>IF(BC105="","",VLOOKUP(BC105,'別紙１-１　シフト記号表（従来型・ユニット型共通）'!$C$6:$L$47,10,FALSE))</f>
        <v/>
      </c>
      <c r="BD106" s="144" t="str">
        <f>IF(BD105="","",VLOOKUP(BD105,'別紙１-１　シフト記号表（従来型・ユニット型共通）'!$C$6:$L$47,10,FALSE))</f>
        <v/>
      </c>
      <c r="BE106" s="144" t="str">
        <f>IF(BE105="","",VLOOKUP(BE105,'別紙１-１　シフト記号表（従来型・ユニット型共通）'!$C$6:$L$47,10,FALSE))</f>
        <v/>
      </c>
      <c r="BF106" s="367">
        <f>IF($BI$3="４週",SUM(AA106:BB106),IF($BI$3="暦月",SUM(AA106:BE106),""))</f>
        <v>0</v>
      </c>
      <c r="BG106" s="368"/>
      <c r="BH106" s="369">
        <f>IF($BI$3="４週",BF106/4,IF($BI$3="暦月",(BF106/($BI$8/7)),""))</f>
        <v>0</v>
      </c>
      <c r="BI106" s="368"/>
      <c r="BJ106" s="364"/>
      <c r="BK106" s="365"/>
      <c r="BL106" s="365"/>
      <c r="BM106" s="365"/>
      <c r="BN106" s="366"/>
    </row>
    <row r="107" spans="2:66" ht="20.25" customHeight="1" x14ac:dyDescent="0.2">
      <c r="B107" s="317">
        <f>B105+1</f>
        <v>46</v>
      </c>
      <c r="C107" s="417"/>
      <c r="D107" s="419"/>
      <c r="E107" s="258"/>
      <c r="F107" s="420"/>
      <c r="G107" s="319"/>
      <c r="H107" s="320"/>
      <c r="I107" s="138"/>
      <c r="J107" s="139"/>
      <c r="K107" s="138"/>
      <c r="L107" s="139"/>
      <c r="M107" s="323"/>
      <c r="N107" s="324"/>
      <c r="O107" s="327"/>
      <c r="P107" s="328"/>
      <c r="Q107" s="328"/>
      <c r="R107" s="320"/>
      <c r="S107" s="331"/>
      <c r="T107" s="332"/>
      <c r="U107" s="332"/>
      <c r="V107" s="332"/>
      <c r="W107" s="333"/>
      <c r="X107" s="158" t="s">
        <v>150</v>
      </c>
      <c r="Z107" s="159"/>
      <c r="AA107" s="151"/>
      <c r="AB107" s="152"/>
      <c r="AC107" s="152"/>
      <c r="AD107" s="152"/>
      <c r="AE107" s="152"/>
      <c r="AF107" s="152"/>
      <c r="AG107" s="153"/>
      <c r="AH107" s="151"/>
      <c r="AI107" s="152"/>
      <c r="AJ107" s="152"/>
      <c r="AK107" s="152"/>
      <c r="AL107" s="152"/>
      <c r="AM107" s="152"/>
      <c r="AN107" s="153"/>
      <c r="AO107" s="151"/>
      <c r="AP107" s="152"/>
      <c r="AQ107" s="152"/>
      <c r="AR107" s="152"/>
      <c r="AS107" s="152"/>
      <c r="AT107" s="152"/>
      <c r="AU107" s="153"/>
      <c r="AV107" s="151"/>
      <c r="AW107" s="152"/>
      <c r="AX107" s="152"/>
      <c r="AY107" s="152"/>
      <c r="AZ107" s="152"/>
      <c r="BA107" s="152"/>
      <c r="BB107" s="153"/>
      <c r="BC107" s="151"/>
      <c r="BD107" s="152"/>
      <c r="BE107" s="154"/>
      <c r="BF107" s="334"/>
      <c r="BG107" s="335"/>
      <c r="BH107" s="347"/>
      <c r="BI107" s="348"/>
      <c r="BJ107" s="349"/>
      <c r="BK107" s="350"/>
      <c r="BL107" s="350"/>
      <c r="BM107" s="350"/>
      <c r="BN107" s="351"/>
    </row>
    <row r="108" spans="2:66" ht="20.25" customHeight="1" x14ac:dyDescent="0.2">
      <c r="B108" s="318"/>
      <c r="C108" s="418"/>
      <c r="D108" s="421"/>
      <c r="E108" s="258"/>
      <c r="F108" s="420"/>
      <c r="G108" s="358"/>
      <c r="H108" s="359"/>
      <c r="I108" s="160"/>
      <c r="J108" s="161">
        <f>G107</f>
        <v>0</v>
      </c>
      <c r="K108" s="160"/>
      <c r="L108" s="161">
        <f>M107</f>
        <v>0</v>
      </c>
      <c r="M108" s="360"/>
      <c r="N108" s="361"/>
      <c r="O108" s="362"/>
      <c r="P108" s="363"/>
      <c r="Q108" s="363"/>
      <c r="R108" s="359"/>
      <c r="S108" s="331"/>
      <c r="T108" s="332"/>
      <c r="U108" s="332"/>
      <c r="V108" s="332"/>
      <c r="W108" s="333"/>
      <c r="X108" s="155" t="s">
        <v>153</v>
      </c>
      <c r="Y108" s="156"/>
      <c r="Z108" s="157"/>
      <c r="AA108" s="143" t="str">
        <f>IF(AA107="","",VLOOKUP(AA107,'別紙１-１　シフト記号表（従来型・ユニット型共通）'!$C$6:$L$47,10,FALSE))</f>
        <v/>
      </c>
      <c r="AB108" s="144" t="str">
        <f>IF(AB107="","",VLOOKUP(AB107,'別紙１-１　シフト記号表（従来型・ユニット型共通）'!$C$6:$L$47,10,FALSE))</f>
        <v/>
      </c>
      <c r="AC108" s="144" t="str">
        <f>IF(AC107="","",VLOOKUP(AC107,'別紙１-１　シフト記号表（従来型・ユニット型共通）'!$C$6:$L$47,10,FALSE))</f>
        <v/>
      </c>
      <c r="AD108" s="144" t="str">
        <f>IF(AD107="","",VLOOKUP(AD107,'別紙１-１　シフト記号表（従来型・ユニット型共通）'!$C$6:$L$47,10,FALSE))</f>
        <v/>
      </c>
      <c r="AE108" s="144" t="str">
        <f>IF(AE107="","",VLOOKUP(AE107,'別紙１-１　シフト記号表（従来型・ユニット型共通）'!$C$6:$L$47,10,FALSE))</f>
        <v/>
      </c>
      <c r="AF108" s="144" t="str">
        <f>IF(AF107="","",VLOOKUP(AF107,'別紙１-１　シフト記号表（従来型・ユニット型共通）'!$C$6:$L$47,10,FALSE))</f>
        <v/>
      </c>
      <c r="AG108" s="145" t="str">
        <f>IF(AG107="","",VLOOKUP(AG107,'別紙１-１　シフト記号表（従来型・ユニット型共通）'!$C$6:$L$47,10,FALSE))</f>
        <v/>
      </c>
      <c r="AH108" s="143" t="str">
        <f>IF(AH107="","",VLOOKUP(AH107,'別紙１-１　シフト記号表（従来型・ユニット型共通）'!$C$6:$L$47,10,FALSE))</f>
        <v/>
      </c>
      <c r="AI108" s="144" t="str">
        <f>IF(AI107="","",VLOOKUP(AI107,'別紙１-１　シフト記号表（従来型・ユニット型共通）'!$C$6:$L$47,10,FALSE))</f>
        <v/>
      </c>
      <c r="AJ108" s="144" t="str">
        <f>IF(AJ107="","",VLOOKUP(AJ107,'別紙１-１　シフト記号表（従来型・ユニット型共通）'!$C$6:$L$47,10,FALSE))</f>
        <v/>
      </c>
      <c r="AK108" s="144" t="str">
        <f>IF(AK107="","",VLOOKUP(AK107,'別紙１-１　シフト記号表（従来型・ユニット型共通）'!$C$6:$L$47,10,FALSE))</f>
        <v/>
      </c>
      <c r="AL108" s="144" t="str">
        <f>IF(AL107="","",VLOOKUP(AL107,'別紙１-１　シフト記号表（従来型・ユニット型共通）'!$C$6:$L$47,10,FALSE))</f>
        <v/>
      </c>
      <c r="AM108" s="144" t="str">
        <f>IF(AM107="","",VLOOKUP(AM107,'別紙１-１　シフト記号表（従来型・ユニット型共通）'!$C$6:$L$47,10,FALSE))</f>
        <v/>
      </c>
      <c r="AN108" s="145" t="str">
        <f>IF(AN107="","",VLOOKUP(AN107,'別紙１-１　シフト記号表（従来型・ユニット型共通）'!$C$6:$L$47,10,FALSE))</f>
        <v/>
      </c>
      <c r="AO108" s="143" t="str">
        <f>IF(AO107="","",VLOOKUP(AO107,'別紙１-１　シフト記号表（従来型・ユニット型共通）'!$C$6:$L$47,10,FALSE))</f>
        <v/>
      </c>
      <c r="AP108" s="144" t="str">
        <f>IF(AP107="","",VLOOKUP(AP107,'別紙１-１　シフト記号表（従来型・ユニット型共通）'!$C$6:$L$47,10,FALSE))</f>
        <v/>
      </c>
      <c r="AQ108" s="144" t="str">
        <f>IF(AQ107="","",VLOOKUP(AQ107,'別紙１-１　シフト記号表（従来型・ユニット型共通）'!$C$6:$L$47,10,FALSE))</f>
        <v/>
      </c>
      <c r="AR108" s="144" t="str">
        <f>IF(AR107="","",VLOOKUP(AR107,'別紙１-１　シフト記号表（従来型・ユニット型共通）'!$C$6:$L$47,10,FALSE))</f>
        <v/>
      </c>
      <c r="AS108" s="144" t="str">
        <f>IF(AS107="","",VLOOKUP(AS107,'別紙１-１　シフト記号表（従来型・ユニット型共通）'!$C$6:$L$47,10,FALSE))</f>
        <v/>
      </c>
      <c r="AT108" s="144" t="str">
        <f>IF(AT107="","",VLOOKUP(AT107,'別紙１-１　シフト記号表（従来型・ユニット型共通）'!$C$6:$L$47,10,FALSE))</f>
        <v/>
      </c>
      <c r="AU108" s="145" t="str">
        <f>IF(AU107="","",VLOOKUP(AU107,'別紙１-１　シフト記号表（従来型・ユニット型共通）'!$C$6:$L$47,10,FALSE))</f>
        <v/>
      </c>
      <c r="AV108" s="143" t="str">
        <f>IF(AV107="","",VLOOKUP(AV107,'別紙１-１　シフト記号表（従来型・ユニット型共通）'!$C$6:$L$47,10,FALSE))</f>
        <v/>
      </c>
      <c r="AW108" s="144" t="str">
        <f>IF(AW107="","",VLOOKUP(AW107,'別紙１-１　シフト記号表（従来型・ユニット型共通）'!$C$6:$L$47,10,FALSE))</f>
        <v/>
      </c>
      <c r="AX108" s="144" t="str">
        <f>IF(AX107="","",VLOOKUP(AX107,'別紙１-１　シフト記号表（従来型・ユニット型共通）'!$C$6:$L$47,10,FALSE))</f>
        <v/>
      </c>
      <c r="AY108" s="144" t="str">
        <f>IF(AY107="","",VLOOKUP(AY107,'別紙１-１　シフト記号表（従来型・ユニット型共通）'!$C$6:$L$47,10,FALSE))</f>
        <v/>
      </c>
      <c r="AZ108" s="144" t="str">
        <f>IF(AZ107="","",VLOOKUP(AZ107,'別紙１-１　シフト記号表（従来型・ユニット型共通）'!$C$6:$L$47,10,FALSE))</f>
        <v/>
      </c>
      <c r="BA108" s="144" t="str">
        <f>IF(BA107="","",VLOOKUP(BA107,'別紙１-１　シフト記号表（従来型・ユニット型共通）'!$C$6:$L$47,10,FALSE))</f>
        <v/>
      </c>
      <c r="BB108" s="145" t="str">
        <f>IF(BB107="","",VLOOKUP(BB107,'別紙１-１　シフト記号表（従来型・ユニット型共通）'!$C$6:$L$47,10,FALSE))</f>
        <v/>
      </c>
      <c r="BC108" s="143" t="str">
        <f>IF(BC107="","",VLOOKUP(BC107,'別紙１-１　シフト記号表（従来型・ユニット型共通）'!$C$6:$L$47,10,FALSE))</f>
        <v/>
      </c>
      <c r="BD108" s="144" t="str">
        <f>IF(BD107="","",VLOOKUP(BD107,'別紙１-１　シフト記号表（従来型・ユニット型共通）'!$C$6:$L$47,10,FALSE))</f>
        <v/>
      </c>
      <c r="BE108" s="144" t="str">
        <f>IF(BE107="","",VLOOKUP(BE107,'別紙１-１　シフト記号表（従来型・ユニット型共通）'!$C$6:$L$47,10,FALSE))</f>
        <v/>
      </c>
      <c r="BF108" s="367">
        <f>IF($BI$3="４週",SUM(AA108:BB108),IF($BI$3="暦月",SUM(AA108:BE108),""))</f>
        <v>0</v>
      </c>
      <c r="BG108" s="368"/>
      <c r="BH108" s="369">
        <f>IF($BI$3="４週",BF108/4,IF($BI$3="暦月",(BF108/($BI$8/7)),""))</f>
        <v>0</v>
      </c>
      <c r="BI108" s="368"/>
      <c r="BJ108" s="364"/>
      <c r="BK108" s="365"/>
      <c r="BL108" s="365"/>
      <c r="BM108" s="365"/>
      <c r="BN108" s="366"/>
    </row>
    <row r="109" spans="2:66" ht="20.25" customHeight="1" x14ac:dyDescent="0.2">
      <c r="B109" s="317">
        <f>B107+1</f>
        <v>47</v>
      </c>
      <c r="C109" s="417"/>
      <c r="D109" s="419"/>
      <c r="E109" s="258"/>
      <c r="F109" s="420"/>
      <c r="G109" s="319"/>
      <c r="H109" s="320"/>
      <c r="I109" s="138"/>
      <c r="J109" s="139"/>
      <c r="K109" s="138"/>
      <c r="L109" s="139"/>
      <c r="M109" s="323"/>
      <c r="N109" s="324"/>
      <c r="O109" s="327"/>
      <c r="P109" s="328"/>
      <c r="Q109" s="328"/>
      <c r="R109" s="320"/>
      <c r="S109" s="331"/>
      <c r="T109" s="332"/>
      <c r="U109" s="332"/>
      <c r="V109" s="332"/>
      <c r="W109" s="333"/>
      <c r="X109" s="158" t="s">
        <v>150</v>
      </c>
      <c r="Z109" s="159"/>
      <c r="AA109" s="151"/>
      <c r="AB109" s="152"/>
      <c r="AC109" s="152"/>
      <c r="AD109" s="152"/>
      <c r="AE109" s="152"/>
      <c r="AF109" s="152"/>
      <c r="AG109" s="153"/>
      <c r="AH109" s="151"/>
      <c r="AI109" s="152"/>
      <c r="AJ109" s="152"/>
      <c r="AK109" s="152"/>
      <c r="AL109" s="152"/>
      <c r="AM109" s="152"/>
      <c r="AN109" s="153"/>
      <c r="AO109" s="151"/>
      <c r="AP109" s="152"/>
      <c r="AQ109" s="152"/>
      <c r="AR109" s="152"/>
      <c r="AS109" s="152"/>
      <c r="AT109" s="152"/>
      <c r="AU109" s="153"/>
      <c r="AV109" s="151"/>
      <c r="AW109" s="152"/>
      <c r="AX109" s="152"/>
      <c r="AY109" s="152"/>
      <c r="AZ109" s="152"/>
      <c r="BA109" s="152"/>
      <c r="BB109" s="153"/>
      <c r="BC109" s="151"/>
      <c r="BD109" s="152"/>
      <c r="BE109" s="154"/>
      <c r="BF109" s="334"/>
      <c r="BG109" s="335"/>
      <c r="BH109" s="347"/>
      <c r="BI109" s="348"/>
      <c r="BJ109" s="349"/>
      <c r="BK109" s="350"/>
      <c r="BL109" s="350"/>
      <c r="BM109" s="350"/>
      <c r="BN109" s="351"/>
    </row>
    <row r="110" spans="2:66" ht="20.25" customHeight="1" x14ac:dyDescent="0.2">
      <c r="B110" s="318"/>
      <c r="C110" s="418"/>
      <c r="D110" s="421"/>
      <c r="E110" s="258"/>
      <c r="F110" s="420"/>
      <c r="G110" s="358"/>
      <c r="H110" s="359"/>
      <c r="I110" s="160"/>
      <c r="J110" s="161">
        <f>G109</f>
        <v>0</v>
      </c>
      <c r="K110" s="160"/>
      <c r="L110" s="161">
        <f>M109</f>
        <v>0</v>
      </c>
      <c r="M110" s="360"/>
      <c r="N110" s="361"/>
      <c r="O110" s="362"/>
      <c r="P110" s="363"/>
      <c r="Q110" s="363"/>
      <c r="R110" s="359"/>
      <c r="S110" s="331"/>
      <c r="T110" s="332"/>
      <c r="U110" s="332"/>
      <c r="V110" s="332"/>
      <c r="W110" s="333"/>
      <c r="X110" s="155" t="s">
        <v>153</v>
      </c>
      <c r="Y110" s="156"/>
      <c r="Z110" s="157"/>
      <c r="AA110" s="143" t="str">
        <f>IF(AA109="","",VLOOKUP(AA109,'別紙１-１　シフト記号表（従来型・ユニット型共通）'!$C$6:$L$47,10,FALSE))</f>
        <v/>
      </c>
      <c r="AB110" s="144" t="str">
        <f>IF(AB109="","",VLOOKUP(AB109,'別紙１-１　シフト記号表（従来型・ユニット型共通）'!$C$6:$L$47,10,FALSE))</f>
        <v/>
      </c>
      <c r="AC110" s="144" t="str">
        <f>IF(AC109="","",VLOOKUP(AC109,'別紙１-１　シフト記号表（従来型・ユニット型共通）'!$C$6:$L$47,10,FALSE))</f>
        <v/>
      </c>
      <c r="AD110" s="144" t="str">
        <f>IF(AD109="","",VLOOKUP(AD109,'別紙１-１　シフト記号表（従来型・ユニット型共通）'!$C$6:$L$47,10,FALSE))</f>
        <v/>
      </c>
      <c r="AE110" s="144" t="str">
        <f>IF(AE109="","",VLOOKUP(AE109,'別紙１-１　シフト記号表（従来型・ユニット型共通）'!$C$6:$L$47,10,FALSE))</f>
        <v/>
      </c>
      <c r="AF110" s="144" t="str">
        <f>IF(AF109="","",VLOOKUP(AF109,'別紙１-１　シフト記号表（従来型・ユニット型共通）'!$C$6:$L$47,10,FALSE))</f>
        <v/>
      </c>
      <c r="AG110" s="145" t="str">
        <f>IF(AG109="","",VLOOKUP(AG109,'別紙１-１　シフト記号表（従来型・ユニット型共通）'!$C$6:$L$47,10,FALSE))</f>
        <v/>
      </c>
      <c r="AH110" s="143" t="str">
        <f>IF(AH109="","",VLOOKUP(AH109,'別紙１-１　シフト記号表（従来型・ユニット型共通）'!$C$6:$L$47,10,FALSE))</f>
        <v/>
      </c>
      <c r="AI110" s="144" t="str">
        <f>IF(AI109="","",VLOOKUP(AI109,'別紙１-１　シフト記号表（従来型・ユニット型共通）'!$C$6:$L$47,10,FALSE))</f>
        <v/>
      </c>
      <c r="AJ110" s="144" t="str">
        <f>IF(AJ109="","",VLOOKUP(AJ109,'別紙１-１　シフト記号表（従来型・ユニット型共通）'!$C$6:$L$47,10,FALSE))</f>
        <v/>
      </c>
      <c r="AK110" s="144" t="str">
        <f>IF(AK109="","",VLOOKUP(AK109,'別紙１-１　シフト記号表（従来型・ユニット型共通）'!$C$6:$L$47,10,FALSE))</f>
        <v/>
      </c>
      <c r="AL110" s="144" t="str">
        <f>IF(AL109="","",VLOOKUP(AL109,'別紙１-１　シフト記号表（従来型・ユニット型共通）'!$C$6:$L$47,10,FALSE))</f>
        <v/>
      </c>
      <c r="AM110" s="144" t="str">
        <f>IF(AM109="","",VLOOKUP(AM109,'別紙１-１　シフト記号表（従来型・ユニット型共通）'!$C$6:$L$47,10,FALSE))</f>
        <v/>
      </c>
      <c r="AN110" s="145" t="str">
        <f>IF(AN109="","",VLOOKUP(AN109,'別紙１-１　シフト記号表（従来型・ユニット型共通）'!$C$6:$L$47,10,FALSE))</f>
        <v/>
      </c>
      <c r="AO110" s="143" t="str">
        <f>IF(AO109="","",VLOOKUP(AO109,'別紙１-１　シフト記号表（従来型・ユニット型共通）'!$C$6:$L$47,10,FALSE))</f>
        <v/>
      </c>
      <c r="AP110" s="144" t="str">
        <f>IF(AP109="","",VLOOKUP(AP109,'別紙１-１　シフト記号表（従来型・ユニット型共通）'!$C$6:$L$47,10,FALSE))</f>
        <v/>
      </c>
      <c r="AQ110" s="144" t="str">
        <f>IF(AQ109="","",VLOOKUP(AQ109,'別紙１-１　シフト記号表（従来型・ユニット型共通）'!$C$6:$L$47,10,FALSE))</f>
        <v/>
      </c>
      <c r="AR110" s="144" t="str">
        <f>IF(AR109="","",VLOOKUP(AR109,'別紙１-１　シフト記号表（従来型・ユニット型共通）'!$C$6:$L$47,10,FALSE))</f>
        <v/>
      </c>
      <c r="AS110" s="144" t="str">
        <f>IF(AS109="","",VLOOKUP(AS109,'別紙１-１　シフト記号表（従来型・ユニット型共通）'!$C$6:$L$47,10,FALSE))</f>
        <v/>
      </c>
      <c r="AT110" s="144" t="str">
        <f>IF(AT109="","",VLOOKUP(AT109,'別紙１-１　シフト記号表（従来型・ユニット型共通）'!$C$6:$L$47,10,FALSE))</f>
        <v/>
      </c>
      <c r="AU110" s="145" t="str">
        <f>IF(AU109="","",VLOOKUP(AU109,'別紙１-１　シフト記号表（従来型・ユニット型共通）'!$C$6:$L$47,10,FALSE))</f>
        <v/>
      </c>
      <c r="AV110" s="143" t="str">
        <f>IF(AV109="","",VLOOKUP(AV109,'別紙１-１　シフト記号表（従来型・ユニット型共通）'!$C$6:$L$47,10,FALSE))</f>
        <v/>
      </c>
      <c r="AW110" s="144" t="str">
        <f>IF(AW109="","",VLOOKUP(AW109,'別紙１-１　シフト記号表（従来型・ユニット型共通）'!$C$6:$L$47,10,FALSE))</f>
        <v/>
      </c>
      <c r="AX110" s="144" t="str">
        <f>IF(AX109="","",VLOOKUP(AX109,'別紙１-１　シフト記号表（従来型・ユニット型共通）'!$C$6:$L$47,10,FALSE))</f>
        <v/>
      </c>
      <c r="AY110" s="144" t="str">
        <f>IF(AY109="","",VLOOKUP(AY109,'別紙１-１　シフト記号表（従来型・ユニット型共通）'!$C$6:$L$47,10,FALSE))</f>
        <v/>
      </c>
      <c r="AZ110" s="144" t="str">
        <f>IF(AZ109="","",VLOOKUP(AZ109,'別紙１-１　シフト記号表（従来型・ユニット型共通）'!$C$6:$L$47,10,FALSE))</f>
        <v/>
      </c>
      <c r="BA110" s="144" t="str">
        <f>IF(BA109="","",VLOOKUP(BA109,'別紙１-１　シフト記号表（従来型・ユニット型共通）'!$C$6:$L$47,10,FALSE))</f>
        <v/>
      </c>
      <c r="BB110" s="145" t="str">
        <f>IF(BB109="","",VLOOKUP(BB109,'別紙１-１　シフト記号表（従来型・ユニット型共通）'!$C$6:$L$47,10,FALSE))</f>
        <v/>
      </c>
      <c r="BC110" s="143" t="str">
        <f>IF(BC109="","",VLOOKUP(BC109,'別紙１-１　シフト記号表（従来型・ユニット型共通）'!$C$6:$L$47,10,FALSE))</f>
        <v/>
      </c>
      <c r="BD110" s="144" t="str">
        <f>IF(BD109="","",VLOOKUP(BD109,'別紙１-１　シフト記号表（従来型・ユニット型共通）'!$C$6:$L$47,10,FALSE))</f>
        <v/>
      </c>
      <c r="BE110" s="144" t="str">
        <f>IF(BE109="","",VLOOKUP(BE109,'別紙１-１　シフト記号表（従来型・ユニット型共通）'!$C$6:$L$47,10,FALSE))</f>
        <v/>
      </c>
      <c r="BF110" s="367">
        <f>IF($BI$3="４週",SUM(AA110:BB110),IF($BI$3="暦月",SUM(AA110:BE110),""))</f>
        <v>0</v>
      </c>
      <c r="BG110" s="368"/>
      <c r="BH110" s="369">
        <f>IF($BI$3="４週",BF110/4,IF($BI$3="暦月",(BF110/($BI$8/7)),""))</f>
        <v>0</v>
      </c>
      <c r="BI110" s="368"/>
      <c r="BJ110" s="364"/>
      <c r="BK110" s="365"/>
      <c r="BL110" s="365"/>
      <c r="BM110" s="365"/>
      <c r="BN110" s="366"/>
    </row>
    <row r="111" spans="2:66" ht="20.25" customHeight="1" x14ac:dyDescent="0.2">
      <c r="B111" s="317">
        <f>B109+1</f>
        <v>48</v>
      </c>
      <c r="C111" s="417"/>
      <c r="D111" s="419"/>
      <c r="E111" s="258"/>
      <c r="F111" s="420"/>
      <c r="G111" s="319"/>
      <c r="H111" s="320"/>
      <c r="I111" s="138"/>
      <c r="J111" s="139"/>
      <c r="K111" s="138"/>
      <c r="L111" s="139"/>
      <c r="M111" s="323"/>
      <c r="N111" s="324"/>
      <c r="O111" s="327"/>
      <c r="P111" s="328"/>
      <c r="Q111" s="328"/>
      <c r="R111" s="320"/>
      <c r="S111" s="331"/>
      <c r="T111" s="332"/>
      <c r="U111" s="332"/>
      <c r="V111" s="332"/>
      <c r="W111" s="333"/>
      <c r="X111" s="158" t="s">
        <v>150</v>
      </c>
      <c r="Z111" s="159"/>
      <c r="AA111" s="151"/>
      <c r="AB111" s="152"/>
      <c r="AC111" s="152"/>
      <c r="AD111" s="152"/>
      <c r="AE111" s="152"/>
      <c r="AF111" s="152"/>
      <c r="AG111" s="153"/>
      <c r="AH111" s="151"/>
      <c r="AI111" s="152"/>
      <c r="AJ111" s="152"/>
      <c r="AK111" s="152"/>
      <c r="AL111" s="152"/>
      <c r="AM111" s="152"/>
      <c r="AN111" s="153"/>
      <c r="AO111" s="151"/>
      <c r="AP111" s="152"/>
      <c r="AQ111" s="152"/>
      <c r="AR111" s="152"/>
      <c r="AS111" s="152"/>
      <c r="AT111" s="152"/>
      <c r="AU111" s="153"/>
      <c r="AV111" s="151"/>
      <c r="AW111" s="152"/>
      <c r="AX111" s="152"/>
      <c r="AY111" s="152"/>
      <c r="AZ111" s="152"/>
      <c r="BA111" s="152"/>
      <c r="BB111" s="153"/>
      <c r="BC111" s="151"/>
      <c r="BD111" s="152"/>
      <c r="BE111" s="154"/>
      <c r="BF111" s="334"/>
      <c r="BG111" s="335"/>
      <c r="BH111" s="347"/>
      <c r="BI111" s="348"/>
      <c r="BJ111" s="349"/>
      <c r="BK111" s="350"/>
      <c r="BL111" s="350"/>
      <c r="BM111" s="350"/>
      <c r="BN111" s="351"/>
    </row>
    <row r="112" spans="2:66" ht="20.25" customHeight="1" x14ac:dyDescent="0.2">
      <c r="B112" s="318"/>
      <c r="C112" s="418"/>
      <c r="D112" s="421"/>
      <c r="E112" s="258"/>
      <c r="F112" s="420"/>
      <c r="G112" s="358"/>
      <c r="H112" s="359"/>
      <c r="I112" s="160"/>
      <c r="J112" s="161">
        <f>G111</f>
        <v>0</v>
      </c>
      <c r="K112" s="160"/>
      <c r="L112" s="161">
        <f>M111</f>
        <v>0</v>
      </c>
      <c r="M112" s="360"/>
      <c r="N112" s="361"/>
      <c r="O112" s="362"/>
      <c r="P112" s="363"/>
      <c r="Q112" s="363"/>
      <c r="R112" s="359"/>
      <c r="S112" s="331"/>
      <c r="T112" s="332"/>
      <c r="U112" s="332"/>
      <c r="V112" s="332"/>
      <c r="W112" s="333"/>
      <c r="X112" s="155" t="s">
        <v>153</v>
      </c>
      <c r="Y112" s="156"/>
      <c r="Z112" s="157"/>
      <c r="AA112" s="143" t="str">
        <f>IF(AA111="","",VLOOKUP(AA111,'別紙１-１　シフト記号表（従来型・ユニット型共通）'!$C$6:$L$47,10,FALSE))</f>
        <v/>
      </c>
      <c r="AB112" s="144" t="str">
        <f>IF(AB111="","",VLOOKUP(AB111,'別紙１-１　シフト記号表（従来型・ユニット型共通）'!$C$6:$L$47,10,FALSE))</f>
        <v/>
      </c>
      <c r="AC112" s="144" t="str">
        <f>IF(AC111="","",VLOOKUP(AC111,'別紙１-１　シフト記号表（従来型・ユニット型共通）'!$C$6:$L$47,10,FALSE))</f>
        <v/>
      </c>
      <c r="AD112" s="144" t="str">
        <f>IF(AD111="","",VLOOKUP(AD111,'別紙１-１　シフト記号表（従来型・ユニット型共通）'!$C$6:$L$47,10,FALSE))</f>
        <v/>
      </c>
      <c r="AE112" s="144" t="str">
        <f>IF(AE111="","",VLOOKUP(AE111,'別紙１-１　シフト記号表（従来型・ユニット型共通）'!$C$6:$L$47,10,FALSE))</f>
        <v/>
      </c>
      <c r="AF112" s="144" t="str">
        <f>IF(AF111="","",VLOOKUP(AF111,'別紙１-１　シフト記号表（従来型・ユニット型共通）'!$C$6:$L$47,10,FALSE))</f>
        <v/>
      </c>
      <c r="AG112" s="145" t="str">
        <f>IF(AG111="","",VLOOKUP(AG111,'別紙１-１　シフト記号表（従来型・ユニット型共通）'!$C$6:$L$47,10,FALSE))</f>
        <v/>
      </c>
      <c r="AH112" s="143" t="str">
        <f>IF(AH111="","",VLOOKUP(AH111,'別紙１-１　シフト記号表（従来型・ユニット型共通）'!$C$6:$L$47,10,FALSE))</f>
        <v/>
      </c>
      <c r="AI112" s="144" t="str">
        <f>IF(AI111="","",VLOOKUP(AI111,'別紙１-１　シフト記号表（従来型・ユニット型共通）'!$C$6:$L$47,10,FALSE))</f>
        <v/>
      </c>
      <c r="AJ112" s="144" t="str">
        <f>IF(AJ111="","",VLOOKUP(AJ111,'別紙１-１　シフト記号表（従来型・ユニット型共通）'!$C$6:$L$47,10,FALSE))</f>
        <v/>
      </c>
      <c r="AK112" s="144" t="str">
        <f>IF(AK111="","",VLOOKUP(AK111,'別紙１-１　シフト記号表（従来型・ユニット型共通）'!$C$6:$L$47,10,FALSE))</f>
        <v/>
      </c>
      <c r="AL112" s="144" t="str">
        <f>IF(AL111="","",VLOOKUP(AL111,'別紙１-１　シフト記号表（従来型・ユニット型共通）'!$C$6:$L$47,10,FALSE))</f>
        <v/>
      </c>
      <c r="AM112" s="144" t="str">
        <f>IF(AM111="","",VLOOKUP(AM111,'別紙１-１　シフト記号表（従来型・ユニット型共通）'!$C$6:$L$47,10,FALSE))</f>
        <v/>
      </c>
      <c r="AN112" s="145" t="str">
        <f>IF(AN111="","",VLOOKUP(AN111,'別紙１-１　シフト記号表（従来型・ユニット型共通）'!$C$6:$L$47,10,FALSE))</f>
        <v/>
      </c>
      <c r="AO112" s="143" t="str">
        <f>IF(AO111="","",VLOOKUP(AO111,'別紙１-１　シフト記号表（従来型・ユニット型共通）'!$C$6:$L$47,10,FALSE))</f>
        <v/>
      </c>
      <c r="AP112" s="144" t="str">
        <f>IF(AP111="","",VLOOKUP(AP111,'別紙１-１　シフト記号表（従来型・ユニット型共通）'!$C$6:$L$47,10,FALSE))</f>
        <v/>
      </c>
      <c r="AQ112" s="144" t="str">
        <f>IF(AQ111="","",VLOOKUP(AQ111,'別紙１-１　シフト記号表（従来型・ユニット型共通）'!$C$6:$L$47,10,FALSE))</f>
        <v/>
      </c>
      <c r="AR112" s="144" t="str">
        <f>IF(AR111="","",VLOOKUP(AR111,'別紙１-１　シフト記号表（従来型・ユニット型共通）'!$C$6:$L$47,10,FALSE))</f>
        <v/>
      </c>
      <c r="AS112" s="144" t="str">
        <f>IF(AS111="","",VLOOKUP(AS111,'別紙１-１　シフト記号表（従来型・ユニット型共通）'!$C$6:$L$47,10,FALSE))</f>
        <v/>
      </c>
      <c r="AT112" s="144" t="str">
        <f>IF(AT111="","",VLOOKUP(AT111,'別紙１-１　シフト記号表（従来型・ユニット型共通）'!$C$6:$L$47,10,FALSE))</f>
        <v/>
      </c>
      <c r="AU112" s="145" t="str">
        <f>IF(AU111="","",VLOOKUP(AU111,'別紙１-１　シフト記号表（従来型・ユニット型共通）'!$C$6:$L$47,10,FALSE))</f>
        <v/>
      </c>
      <c r="AV112" s="143" t="str">
        <f>IF(AV111="","",VLOOKUP(AV111,'別紙１-１　シフト記号表（従来型・ユニット型共通）'!$C$6:$L$47,10,FALSE))</f>
        <v/>
      </c>
      <c r="AW112" s="144" t="str">
        <f>IF(AW111="","",VLOOKUP(AW111,'別紙１-１　シフト記号表（従来型・ユニット型共通）'!$C$6:$L$47,10,FALSE))</f>
        <v/>
      </c>
      <c r="AX112" s="144" t="str">
        <f>IF(AX111="","",VLOOKUP(AX111,'別紙１-１　シフト記号表（従来型・ユニット型共通）'!$C$6:$L$47,10,FALSE))</f>
        <v/>
      </c>
      <c r="AY112" s="144" t="str">
        <f>IF(AY111="","",VLOOKUP(AY111,'別紙１-１　シフト記号表（従来型・ユニット型共通）'!$C$6:$L$47,10,FALSE))</f>
        <v/>
      </c>
      <c r="AZ112" s="144" t="str">
        <f>IF(AZ111="","",VLOOKUP(AZ111,'別紙１-１　シフト記号表（従来型・ユニット型共通）'!$C$6:$L$47,10,FALSE))</f>
        <v/>
      </c>
      <c r="BA112" s="144" t="str">
        <f>IF(BA111="","",VLOOKUP(BA111,'別紙１-１　シフト記号表（従来型・ユニット型共通）'!$C$6:$L$47,10,FALSE))</f>
        <v/>
      </c>
      <c r="BB112" s="145" t="str">
        <f>IF(BB111="","",VLOOKUP(BB111,'別紙１-１　シフト記号表（従来型・ユニット型共通）'!$C$6:$L$47,10,FALSE))</f>
        <v/>
      </c>
      <c r="BC112" s="143" t="str">
        <f>IF(BC111="","",VLOOKUP(BC111,'別紙１-１　シフト記号表（従来型・ユニット型共通）'!$C$6:$L$47,10,FALSE))</f>
        <v/>
      </c>
      <c r="BD112" s="144" t="str">
        <f>IF(BD111="","",VLOOKUP(BD111,'別紙１-１　シフト記号表（従来型・ユニット型共通）'!$C$6:$L$47,10,FALSE))</f>
        <v/>
      </c>
      <c r="BE112" s="144" t="str">
        <f>IF(BE111="","",VLOOKUP(BE111,'別紙１-１　シフト記号表（従来型・ユニット型共通）'!$C$6:$L$47,10,FALSE))</f>
        <v/>
      </c>
      <c r="BF112" s="367">
        <f>IF($BI$3="４週",SUM(AA112:BB112),IF($BI$3="暦月",SUM(AA112:BE112),""))</f>
        <v>0</v>
      </c>
      <c r="BG112" s="368"/>
      <c r="BH112" s="369">
        <f>IF($BI$3="４週",BF112/4,IF($BI$3="暦月",(BF112/($BI$8/7)),""))</f>
        <v>0</v>
      </c>
      <c r="BI112" s="368"/>
      <c r="BJ112" s="364"/>
      <c r="BK112" s="365"/>
      <c r="BL112" s="365"/>
      <c r="BM112" s="365"/>
      <c r="BN112" s="366"/>
    </row>
    <row r="113" spans="2:66" ht="20.25" customHeight="1" x14ac:dyDescent="0.2">
      <c r="B113" s="317">
        <f>B111+1</f>
        <v>49</v>
      </c>
      <c r="C113" s="417"/>
      <c r="D113" s="419"/>
      <c r="E113" s="258"/>
      <c r="F113" s="420"/>
      <c r="G113" s="319"/>
      <c r="H113" s="320"/>
      <c r="I113" s="138"/>
      <c r="J113" s="139"/>
      <c r="K113" s="138"/>
      <c r="L113" s="139"/>
      <c r="M113" s="323"/>
      <c r="N113" s="324"/>
      <c r="O113" s="327"/>
      <c r="P113" s="328"/>
      <c r="Q113" s="328"/>
      <c r="R113" s="320"/>
      <c r="S113" s="331"/>
      <c r="T113" s="332"/>
      <c r="U113" s="332"/>
      <c r="V113" s="332"/>
      <c r="W113" s="333"/>
      <c r="X113" s="158" t="s">
        <v>150</v>
      </c>
      <c r="Z113" s="159"/>
      <c r="AA113" s="151"/>
      <c r="AB113" s="152"/>
      <c r="AC113" s="152"/>
      <c r="AD113" s="152"/>
      <c r="AE113" s="152"/>
      <c r="AF113" s="152"/>
      <c r="AG113" s="153"/>
      <c r="AH113" s="151"/>
      <c r="AI113" s="152"/>
      <c r="AJ113" s="152"/>
      <c r="AK113" s="152"/>
      <c r="AL113" s="152"/>
      <c r="AM113" s="152"/>
      <c r="AN113" s="153"/>
      <c r="AO113" s="151"/>
      <c r="AP113" s="152"/>
      <c r="AQ113" s="152"/>
      <c r="AR113" s="152"/>
      <c r="AS113" s="152"/>
      <c r="AT113" s="152"/>
      <c r="AU113" s="153"/>
      <c r="AV113" s="151"/>
      <c r="AW113" s="152"/>
      <c r="AX113" s="152"/>
      <c r="AY113" s="152"/>
      <c r="AZ113" s="152"/>
      <c r="BA113" s="152"/>
      <c r="BB113" s="153"/>
      <c r="BC113" s="151"/>
      <c r="BD113" s="152"/>
      <c r="BE113" s="154"/>
      <c r="BF113" s="334"/>
      <c r="BG113" s="335"/>
      <c r="BH113" s="347"/>
      <c r="BI113" s="348"/>
      <c r="BJ113" s="349"/>
      <c r="BK113" s="350"/>
      <c r="BL113" s="350"/>
      <c r="BM113" s="350"/>
      <c r="BN113" s="351"/>
    </row>
    <row r="114" spans="2:66" ht="20.25" customHeight="1" x14ac:dyDescent="0.2">
      <c r="B114" s="318"/>
      <c r="C114" s="418"/>
      <c r="D114" s="421"/>
      <c r="E114" s="258"/>
      <c r="F114" s="420"/>
      <c r="G114" s="358"/>
      <c r="H114" s="359"/>
      <c r="I114" s="160"/>
      <c r="J114" s="161">
        <f>G113</f>
        <v>0</v>
      </c>
      <c r="K114" s="160"/>
      <c r="L114" s="161">
        <f>M113</f>
        <v>0</v>
      </c>
      <c r="M114" s="360"/>
      <c r="N114" s="361"/>
      <c r="O114" s="362"/>
      <c r="P114" s="363"/>
      <c r="Q114" s="363"/>
      <c r="R114" s="359"/>
      <c r="S114" s="331"/>
      <c r="T114" s="332"/>
      <c r="U114" s="332"/>
      <c r="V114" s="332"/>
      <c r="W114" s="333"/>
      <c r="X114" s="155" t="s">
        <v>153</v>
      </c>
      <c r="Y114" s="156"/>
      <c r="Z114" s="157"/>
      <c r="AA114" s="143" t="str">
        <f>IF(AA113="","",VLOOKUP(AA113,'別紙１-１　シフト記号表（従来型・ユニット型共通）'!$C$6:$L$47,10,FALSE))</f>
        <v/>
      </c>
      <c r="AB114" s="144" t="str">
        <f>IF(AB113="","",VLOOKUP(AB113,'別紙１-１　シフト記号表（従来型・ユニット型共通）'!$C$6:$L$47,10,FALSE))</f>
        <v/>
      </c>
      <c r="AC114" s="144" t="str">
        <f>IF(AC113="","",VLOOKUP(AC113,'別紙１-１　シフト記号表（従来型・ユニット型共通）'!$C$6:$L$47,10,FALSE))</f>
        <v/>
      </c>
      <c r="AD114" s="144" t="str">
        <f>IF(AD113="","",VLOOKUP(AD113,'別紙１-１　シフト記号表（従来型・ユニット型共通）'!$C$6:$L$47,10,FALSE))</f>
        <v/>
      </c>
      <c r="AE114" s="144" t="str">
        <f>IF(AE113="","",VLOOKUP(AE113,'別紙１-１　シフト記号表（従来型・ユニット型共通）'!$C$6:$L$47,10,FALSE))</f>
        <v/>
      </c>
      <c r="AF114" s="144" t="str">
        <f>IF(AF113="","",VLOOKUP(AF113,'別紙１-１　シフト記号表（従来型・ユニット型共通）'!$C$6:$L$47,10,FALSE))</f>
        <v/>
      </c>
      <c r="AG114" s="145" t="str">
        <f>IF(AG113="","",VLOOKUP(AG113,'別紙１-１　シフト記号表（従来型・ユニット型共通）'!$C$6:$L$47,10,FALSE))</f>
        <v/>
      </c>
      <c r="AH114" s="143" t="str">
        <f>IF(AH113="","",VLOOKUP(AH113,'別紙１-１　シフト記号表（従来型・ユニット型共通）'!$C$6:$L$47,10,FALSE))</f>
        <v/>
      </c>
      <c r="AI114" s="144" t="str">
        <f>IF(AI113="","",VLOOKUP(AI113,'別紙１-１　シフト記号表（従来型・ユニット型共通）'!$C$6:$L$47,10,FALSE))</f>
        <v/>
      </c>
      <c r="AJ114" s="144" t="str">
        <f>IF(AJ113="","",VLOOKUP(AJ113,'別紙１-１　シフト記号表（従来型・ユニット型共通）'!$C$6:$L$47,10,FALSE))</f>
        <v/>
      </c>
      <c r="AK114" s="144" t="str">
        <f>IF(AK113="","",VLOOKUP(AK113,'別紙１-１　シフト記号表（従来型・ユニット型共通）'!$C$6:$L$47,10,FALSE))</f>
        <v/>
      </c>
      <c r="AL114" s="144" t="str">
        <f>IF(AL113="","",VLOOKUP(AL113,'別紙１-１　シフト記号表（従来型・ユニット型共通）'!$C$6:$L$47,10,FALSE))</f>
        <v/>
      </c>
      <c r="AM114" s="144" t="str">
        <f>IF(AM113="","",VLOOKUP(AM113,'別紙１-１　シフト記号表（従来型・ユニット型共通）'!$C$6:$L$47,10,FALSE))</f>
        <v/>
      </c>
      <c r="AN114" s="145" t="str">
        <f>IF(AN113="","",VLOOKUP(AN113,'別紙１-１　シフト記号表（従来型・ユニット型共通）'!$C$6:$L$47,10,FALSE))</f>
        <v/>
      </c>
      <c r="AO114" s="143" t="str">
        <f>IF(AO113="","",VLOOKUP(AO113,'別紙１-１　シフト記号表（従来型・ユニット型共通）'!$C$6:$L$47,10,FALSE))</f>
        <v/>
      </c>
      <c r="AP114" s="144" t="str">
        <f>IF(AP113="","",VLOOKUP(AP113,'別紙１-１　シフト記号表（従来型・ユニット型共通）'!$C$6:$L$47,10,FALSE))</f>
        <v/>
      </c>
      <c r="AQ114" s="144" t="str">
        <f>IF(AQ113="","",VLOOKUP(AQ113,'別紙１-１　シフト記号表（従来型・ユニット型共通）'!$C$6:$L$47,10,FALSE))</f>
        <v/>
      </c>
      <c r="AR114" s="144" t="str">
        <f>IF(AR113="","",VLOOKUP(AR113,'別紙１-１　シフト記号表（従来型・ユニット型共通）'!$C$6:$L$47,10,FALSE))</f>
        <v/>
      </c>
      <c r="AS114" s="144" t="str">
        <f>IF(AS113="","",VLOOKUP(AS113,'別紙１-１　シフト記号表（従来型・ユニット型共通）'!$C$6:$L$47,10,FALSE))</f>
        <v/>
      </c>
      <c r="AT114" s="144" t="str">
        <f>IF(AT113="","",VLOOKUP(AT113,'別紙１-１　シフト記号表（従来型・ユニット型共通）'!$C$6:$L$47,10,FALSE))</f>
        <v/>
      </c>
      <c r="AU114" s="145" t="str">
        <f>IF(AU113="","",VLOOKUP(AU113,'別紙１-１　シフト記号表（従来型・ユニット型共通）'!$C$6:$L$47,10,FALSE))</f>
        <v/>
      </c>
      <c r="AV114" s="143" t="str">
        <f>IF(AV113="","",VLOOKUP(AV113,'別紙１-１　シフト記号表（従来型・ユニット型共通）'!$C$6:$L$47,10,FALSE))</f>
        <v/>
      </c>
      <c r="AW114" s="144" t="str">
        <f>IF(AW113="","",VLOOKUP(AW113,'別紙１-１　シフト記号表（従来型・ユニット型共通）'!$C$6:$L$47,10,FALSE))</f>
        <v/>
      </c>
      <c r="AX114" s="144" t="str">
        <f>IF(AX113="","",VLOOKUP(AX113,'別紙１-１　シフト記号表（従来型・ユニット型共通）'!$C$6:$L$47,10,FALSE))</f>
        <v/>
      </c>
      <c r="AY114" s="144" t="str">
        <f>IF(AY113="","",VLOOKUP(AY113,'別紙１-１　シフト記号表（従来型・ユニット型共通）'!$C$6:$L$47,10,FALSE))</f>
        <v/>
      </c>
      <c r="AZ114" s="144" t="str">
        <f>IF(AZ113="","",VLOOKUP(AZ113,'別紙１-１　シフト記号表（従来型・ユニット型共通）'!$C$6:$L$47,10,FALSE))</f>
        <v/>
      </c>
      <c r="BA114" s="144" t="str">
        <f>IF(BA113="","",VLOOKUP(BA113,'別紙１-１　シフト記号表（従来型・ユニット型共通）'!$C$6:$L$47,10,FALSE))</f>
        <v/>
      </c>
      <c r="BB114" s="145" t="str">
        <f>IF(BB113="","",VLOOKUP(BB113,'別紙１-１　シフト記号表（従来型・ユニット型共通）'!$C$6:$L$47,10,FALSE))</f>
        <v/>
      </c>
      <c r="BC114" s="143" t="str">
        <f>IF(BC113="","",VLOOKUP(BC113,'別紙１-１　シフト記号表（従来型・ユニット型共通）'!$C$6:$L$47,10,FALSE))</f>
        <v/>
      </c>
      <c r="BD114" s="144" t="str">
        <f>IF(BD113="","",VLOOKUP(BD113,'別紙１-１　シフト記号表（従来型・ユニット型共通）'!$C$6:$L$47,10,FALSE))</f>
        <v/>
      </c>
      <c r="BE114" s="144" t="str">
        <f>IF(BE113="","",VLOOKUP(BE113,'別紙１-１　シフト記号表（従来型・ユニット型共通）'!$C$6:$L$47,10,FALSE))</f>
        <v/>
      </c>
      <c r="BF114" s="367">
        <f>IF($BI$3="４週",SUM(AA114:BB114),IF($BI$3="暦月",SUM(AA114:BE114),""))</f>
        <v>0</v>
      </c>
      <c r="BG114" s="368"/>
      <c r="BH114" s="369">
        <f>IF($BI$3="４週",BF114/4,IF($BI$3="暦月",(BF114/($BI$8/7)),""))</f>
        <v>0</v>
      </c>
      <c r="BI114" s="368"/>
      <c r="BJ114" s="364"/>
      <c r="BK114" s="365"/>
      <c r="BL114" s="365"/>
      <c r="BM114" s="365"/>
      <c r="BN114" s="366"/>
    </row>
    <row r="115" spans="2:66" ht="20.25" customHeight="1" x14ac:dyDescent="0.2">
      <c r="B115" s="317">
        <f>B113+1</f>
        <v>50</v>
      </c>
      <c r="C115" s="417"/>
      <c r="D115" s="419"/>
      <c r="E115" s="258"/>
      <c r="F115" s="420"/>
      <c r="G115" s="319"/>
      <c r="H115" s="320"/>
      <c r="I115" s="138"/>
      <c r="J115" s="139"/>
      <c r="K115" s="138"/>
      <c r="L115" s="139"/>
      <c r="M115" s="323"/>
      <c r="N115" s="324"/>
      <c r="O115" s="327"/>
      <c r="P115" s="328"/>
      <c r="Q115" s="328"/>
      <c r="R115" s="320"/>
      <c r="S115" s="331"/>
      <c r="T115" s="332"/>
      <c r="U115" s="332"/>
      <c r="V115" s="332"/>
      <c r="W115" s="333"/>
      <c r="X115" s="158" t="s">
        <v>150</v>
      </c>
      <c r="Z115" s="159"/>
      <c r="AA115" s="151"/>
      <c r="AB115" s="152"/>
      <c r="AC115" s="152"/>
      <c r="AD115" s="152"/>
      <c r="AE115" s="152"/>
      <c r="AF115" s="152"/>
      <c r="AG115" s="153"/>
      <c r="AH115" s="151"/>
      <c r="AI115" s="152"/>
      <c r="AJ115" s="152"/>
      <c r="AK115" s="152"/>
      <c r="AL115" s="152"/>
      <c r="AM115" s="152"/>
      <c r="AN115" s="153"/>
      <c r="AO115" s="151"/>
      <c r="AP115" s="152"/>
      <c r="AQ115" s="152"/>
      <c r="AR115" s="152"/>
      <c r="AS115" s="152"/>
      <c r="AT115" s="152"/>
      <c r="AU115" s="153"/>
      <c r="AV115" s="151"/>
      <c r="AW115" s="152"/>
      <c r="AX115" s="152"/>
      <c r="AY115" s="152"/>
      <c r="AZ115" s="152"/>
      <c r="BA115" s="152"/>
      <c r="BB115" s="153"/>
      <c r="BC115" s="151"/>
      <c r="BD115" s="152"/>
      <c r="BE115" s="154"/>
      <c r="BF115" s="334"/>
      <c r="BG115" s="335"/>
      <c r="BH115" s="347"/>
      <c r="BI115" s="348"/>
      <c r="BJ115" s="349"/>
      <c r="BK115" s="350"/>
      <c r="BL115" s="350"/>
      <c r="BM115" s="350"/>
      <c r="BN115" s="351"/>
    </row>
    <row r="116" spans="2:66" ht="20.25" customHeight="1" x14ac:dyDescent="0.2">
      <c r="B116" s="318"/>
      <c r="C116" s="418"/>
      <c r="D116" s="421"/>
      <c r="E116" s="258"/>
      <c r="F116" s="420"/>
      <c r="G116" s="358"/>
      <c r="H116" s="359"/>
      <c r="I116" s="160"/>
      <c r="J116" s="161">
        <f>G115</f>
        <v>0</v>
      </c>
      <c r="K116" s="160"/>
      <c r="L116" s="161">
        <f>M115</f>
        <v>0</v>
      </c>
      <c r="M116" s="360"/>
      <c r="N116" s="361"/>
      <c r="O116" s="362"/>
      <c r="P116" s="363"/>
      <c r="Q116" s="363"/>
      <c r="R116" s="359"/>
      <c r="S116" s="331"/>
      <c r="T116" s="332"/>
      <c r="U116" s="332"/>
      <c r="V116" s="332"/>
      <c r="W116" s="333"/>
      <c r="X116" s="155" t="s">
        <v>153</v>
      </c>
      <c r="Y116" s="156"/>
      <c r="Z116" s="157"/>
      <c r="AA116" s="143" t="str">
        <f>IF(AA115="","",VLOOKUP(AA115,'別紙１-１　シフト記号表（従来型・ユニット型共通）'!$C$6:$L$47,10,FALSE))</f>
        <v/>
      </c>
      <c r="AB116" s="144" t="str">
        <f>IF(AB115="","",VLOOKUP(AB115,'別紙１-１　シフト記号表（従来型・ユニット型共通）'!$C$6:$L$47,10,FALSE))</f>
        <v/>
      </c>
      <c r="AC116" s="144" t="str">
        <f>IF(AC115="","",VLOOKUP(AC115,'別紙１-１　シフト記号表（従来型・ユニット型共通）'!$C$6:$L$47,10,FALSE))</f>
        <v/>
      </c>
      <c r="AD116" s="144" t="str">
        <f>IF(AD115="","",VLOOKUP(AD115,'別紙１-１　シフト記号表（従来型・ユニット型共通）'!$C$6:$L$47,10,FALSE))</f>
        <v/>
      </c>
      <c r="AE116" s="144" t="str">
        <f>IF(AE115="","",VLOOKUP(AE115,'別紙１-１　シフト記号表（従来型・ユニット型共通）'!$C$6:$L$47,10,FALSE))</f>
        <v/>
      </c>
      <c r="AF116" s="144" t="str">
        <f>IF(AF115="","",VLOOKUP(AF115,'別紙１-１　シフト記号表（従来型・ユニット型共通）'!$C$6:$L$47,10,FALSE))</f>
        <v/>
      </c>
      <c r="AG116" s="145" t="str">
        <f>IF(AG115="","",VLOOKUP(AG115,'別紙１-１　シフト記号表（従来型・ユニット型共通）'!$C$6:$L$47,10,FALSE))</f>
        <v/>
      </c>
      <c r="AH116" s="143" t="str">
        <f>IF(AH115="","",VLOOKUP(AH115,'別紙１-１　シフト記号表（従来型・ユニット型共通）'!$C$6:$L$47,10,FALSE))</f>
        <v/>
      </c>
      <c r="AI116" s="144" t="str">
        <f>IF(AI115="","",VLOOKUP(AI115,'別紙１-１　シフト記号表（従来型・ユニット型共通）'!$C$6:$L$47,10,FALSE))</f>
        <v/>
      </c>
      <c r="AJ116" s="144" t="str">
        <f>IF(AJ115="","",VLOOKUP(AJ115,'別紙１-１　シフト記号表（従来型・ユニット型共通）'!$C$6:$L$47,10,FALSE))</f>
        <v/>
      </c>
      <c r="AK116" s="144" t="str">
        <f>IF(AK115="","",VLOOKUP(AK115,'別紙１-１　シフト記号表（従来型・ユニット型共通）'!$C$6:$L$47,10,FALSE))</f>
        <v/>
      </c>
      <c r="AL116" s="144" t="str">
        <f>IF(AL115="","",VLOOKUP(AL115,'別紙１-１　シフト記号表（従来型・ユニット型共通）'!$C$6:$L$47,10,FALSE))</f>
        <v/>
      </c>
      <c r="AM116" s="144" t="str">
        <f>IF(AM115="","",VLOOKUP(AM115,'別紙１-１　シフト記号表（従来型・ユニット型共通）'!$C$6:$L$47,10,FALSE))</f>
        <v/>
      </c>
      <c r="AN116" s="145" t="str">
        <f>IF(AN115="","",VLOOKUP(AN115,'別紙１-１　シフト記号表（従来型・ユニット型共通）'!$C$6:$L$47,10,FALSE))</f>
        <v/>
      </c>
      <c r="AO116" s="143" t="str">
        <f>IF(AO115="","",VLOOKUP(AO115,'別紙１-１　シフト記号表（従来型・ユニット型共通）'!$C$6:$L$47,10,FALSE))</f>
        <v/>
      </c>
      <c r="AP116" s="144" t="str">
        <f>IF(AP115="","",VLOOKUP(AP115,'別紙１-１　シフト記号表（従来型・ユニット型共通）'!$C$6:$L$47,10,FALSE))</f>
        <v/>
      </c>
      <c r="AQ116" s="144" t="str">
        <f>IF(AQ115="","",VLOOKUP(AQ115,'別紙１-１　シフト記号表（従来型・ユニット型共通）'!$C$6:$L$47,10,FALSE))</f>
        <v/>
      </c>
      <c r="AR116" s="144" t="str">
        <f>IF(AR115="","",VLOOKUP(AR115,'別紙１-１　シフト記号表（従来型・ユニット型共通）'!$C$6:$L$47,10,FALSE))</f>
        <v/>
      </c>
      <c r="AS116" s="144" t="str">
        <f>IF(AS115="","",VLOOKUP(AS115,'別紙１-１　シフト記号表（従来型・ユニット型共通）'!$C$6:$L$47,10,FALSE))</f>
        <v/>
      </c>
      <c r="AT116" s="144" t="str">
        <f>IF(AT115="","",VLOOKUP(AT115,'別紙１-１　シフト記号表（従来型・ユニット型共通）'!$C$6:$L$47,10,FALSE))</f>
        <v/>
      </c>
      <c r="AU116" s="145" t="str">
        <f>IF(AU115="","",VLOOKUP(AU115,'別紙１-１　シフト記号表（従来型・ユニット型共通）'!$C$6:$L$47,10,FALSE))</f>
        <v/>
      </c>
      <c r="AV116" s="143" t="str">
        <f>IF(AV115="","",VLOOKUP(AV115,'別紙１-１　シフト記号表（従来型・ユニット型共通）'!$C$6:$L$47,10,FALSE))</f>
        <v/>
      </c>
      <c r="AW116" s="144" t="str">
        <f>IF(AW115="","",VLOOKUP(AW115,'別紙１-１　シフト記号表（従来型・ユニット型共通）'!$C$6:$L$47,10,FALSE))</f>
        <v/>
      </c>
      <c r="AX116" s="144" t="str">
        <f>IF(AX115="","",VLOOKUP(AX115,'別紙１-１　シフト記号表（従来型・ユニット型共通）'!$C$6:$L$47,10,FALSE))</f>
        <v/>
      </c>
      <c r="AY116" s="144" t="str">
        <f>IF(AY115="","",VLOOKUP(AY115,'別紙１-１　シフト記号表（従来型・ユニット型共通）'!$C$6:$L$47,10,FALSE))</f>
        <v/>
      </c>
      <c r="AZ116" s="144" t="str">
        <f>IF(AZ115="","",VLOOKUP(AZ115,'別紙１-１　シフト記号表（従来型・ユニット型共通）'!$C$6:$L$47,10,FALSE))</f>
        <v/>
      </c>
      <c r="BA116" s="144" t="str">
        <f>IF(BA115="","",VLOOKUP(BA115,'別紙１-１　シフト記号表（従来型・ユニット型共通）'!$C$6:$L$47,10,FALSE))</f>
        <v/>
      </c>
      <c r="BB116" s="145" t="str">
        <f>IF(BB115="","",VLOOKUP(BB115,'別紙１-１　シフト記号表（従来型・ユニット型共通）'!$C$6:$L$47,10,FALSE))</f>
        <v/>
      </c>
      <c r="BC116" s="143" t="str">
        <f>IF(BC115="","",VLOOKUP(BC115,'別紙１-１　シフト記号表（従来型・ユニット型共通）'!$C$6:$L$47,10,FALSE))</f>
        <v/>
      </c>
      <c r="BD116" s="144" t="str">
        <f>IF(BD115="","",VLOOKUP(BD115,'別紙１-１　シフト記号表（従来型・ユニット型共通）'!$C$6:$L$47,10,FALSE))</f>
        <v/>
      </c>
      <c r="BE116" s="144" t="str">
        <f>IF(BE115="","",VLOOKUP(BE115,'別紙１-１　シフト記号表（従来型・ユニット型共通）'!$C$6:$L$47,10,FALSE))</f>
        <v/>
      </c>
      <c r="BF116" s="367">
        <f>IF($BI$3="４週",SUM(AA116:BB116),IF($BI$3="暦月",SUM(AA116:BE116),""))</f>
        <v>0</v>
      </c>
      <c r="BG116" s="368"/>
      <c r="BH116" s="369">
        <f>IF($BI$3="４週",BF116/4,IF($BI$3="暦月",(BF116/($BI$8/7)),""))</f>
        <v>0</v>
      </c>
      <c r="BI116" s="368"/>
      <c r="BJ116" s="364"/>
      <c r="BK116" s="365"/>
      <c r="BL116" s="365"/>
      <c r="BM116" s="365"/>
      <c r="BN116" s="366"/>
    </row>
    <row r="117" spans="2:66" ht="20.25" customHeight="1" x14ac:dyDescent="0.2">
      <c r="B117" s="317">
        <f>B115+1</f>
        <v>51</v>
      </c>
      <c r="C117" s="417"/>
      <c r="D117" s="419"/>
      <c r="E117" s="258"/>
      <c r="F117" s="420"/>
      <c r="G117" s="319"/>
      <c r="H117" s="320"/>
      <c r="I117" s="138"/>
      <c r="J117" s="139"/>
      <c r="K117" s="138"/>
      <c r="L117" s="139"/>
      <c r="M117" s="323"/>
      <c r="N117" s="324"/>
      <c r="O117" s="327"/>
      <c r="P117" s="328"/>
      <c r="Q117" s="328"/>
      <c r="R117" s="320"/>
      <c r="S117" s="331"/>
      <c r="T117" s="332"/>
      <c r="U117" s="332"/>
      <c r="V117" s="332"/>
      <c r="W117" s="333"/>
      <c r="X117" s="158" t="s">
        <v>150</v>
      </c>
      <c r="Z117" s="159"/>
      <c r="AA117" s="151"/>
      <c r="AB117" s="152"/>
      <c r="AC117" s="152"/>
      <c r="AD117" s="152"/>
      <c r="AE117" s="152"/>
      <c r="AF117" s="152"/>
      <c r="AG117" s="153"/>
      <c r="AH117" s="151"/>
      <c r="AI117" s="152"/>
      <c r="AJ117" s="152"/>
      <c r="AK117" s="152"/>
      <c r="AL117" s="152"/>
      <c r="AM117" s="152"/>
      <c r="AN117" s="153"/>
      <c r="AO117" s="151"/>
      <c r="AP117" s="152"/>
      <c r="AQ117" s="152"/>
      <c r="AR117" s="152"/>
      <c r="AS117" s="152"/>
      <c r="AT117" s="152"/>
      <c r="AU117" s="153"/>
      <c r="AV117" s="151"/>
      <c r="AW117" s="152"/>
      <c r="AX117" s="152"/>
      <c r="AY117" s="152"/>
      <c r="AZ117" s="152"/>
      <c r="BA117" s="152"/>
      <c r="BB117" s="153"/>
      <c r="BC117" s="151"/>
      <c r="BD117" s="152"/>
      <c r="BE117" s="154"/>
      <c r="BF117" s="334"/>
      <c r="BG117" s="335"/>
      <c r="BH117" s="347"/>
      <c r="BI117" s="348"/>
      <c r="BJ117" s="349"/>
      <c r="BK117" s="350"/>
      <c r="BL117" s="350"/>
      <c r="BM117" s="350"/>
      <c r="BN117" s="351"/>
    </row>
    <row r="118" spans="2:66" ht="20.25" customHeight="1" x14ac:dyDescent="0.2">
      <c r="B118" s="318"/>
      <c r="C118" s="418"/>
      <c r="D118" s="421"/>
      <c r="E118" s="258"/>
      <c r="F118" s="420"/>
      <c r="G118" s="358"/>
      <c r="H118" s="359"/>
      <c r="I118" s="160"/>
      <c r="J118" s="161">
        <f>G117</f>
        <v>0</v>
      </c>
      <c r="K118" s="160"/>
      <c r="L118" s="161">
        <f>M117</f>
        <v>0</v>
      </c>
      <c r="M118" s="360"/>
      <c r="N118" s="361"/>
      <c r="O118" s="362"/>
      <c r="P118" s="363"/>
      <c r="Q118" s="363"/>
      <c r="R118" s="359"/>
      <c r="S118" s="331"/>
      <c r="T118" s="332"/>
      <c r="U118" s="332"/>
      <c r="V118" s="332"/>
      <c r="W118" s="333"/>
      <c r="X118" s="155" t="s">
        <v>153</v>
      </c>
      <c r="Y118" s="156"/>
      <c r="Z118" s="157"/>
      <c r="AA118" s="143" t="str">
        <f>IF(AA117="","",VLOOKUP(AA117,'別紙１-１　シフト記号表（従来型・ユニット型共通）'!$C$6:$L$47,10,FALSE))</f>
        <v/>
      </c>
      <c r="AB118" s="144" t="str">
        <f>IF(AB117="","",VLOOKUP(AB117,'別紙１-１　シフト記号表（従来型・ユニット型共通）'!$C$6:$L$47,10,FALSE))</f>
        <v/>
      </c>
      <c r="AC118" s="144" t="str">
        <f>IF(AC117="","",VLOOKUP(AC117,'別紙１-１　シフト記号表（従来型・ユニット型共通）'!$C$6:$L$47,10,FALSE))</f>
        <v/>
      </c>
      <c r="AD118" s="144" t="str">
        <f>IF(AD117="","",VLOOKUP(AD117,'別紙１-１　シフト記号表（従来型・ユニット型共通）'!$C$6:$L$47,10,FALSE))</f>
        <v/>
      </c>
      <c r="AE118" s="144" t="str">
        <f>IF(AE117="","",VLOOKUP(AE117,'別紙１-１　シフト記号表（従来型・ユニット型共通）'!$C$6:$L$47,10,FALSE))</f>
        <v/>
      </c>
      <c r="AF118" s="144" t="str">
        <f>IF(AF117="","",VLOOKUP(AF117,'別紙１-１　シフト記号表（従来型・ユニット型共通）'!$C$6:$L$47,10,FALSE))</f>
        <v/>
      </c>
      <c r="AG118" s="145" t="str">
        <f>IF(AG117="","",VLOOKUP(AG117,'別紙１-１　シフト記号表（従来型・ユニット型共通）'!$C$6:$L$47,10,FALSE))</f>
        <v/>
      </c>
      <c r="AH118" s="143" t="str">
        <f>IF(AH117="","",VLOOKUP(AH117,'別紙１-１　シフト記号表（従来型・ユニット型共通）'!$C$6:$L$47,10,FALSE))</f>
        <v/>
      </c>
      <c r="AI118" s="144" t="str">
        <f>IF(AI117="","",VLOOKUP(AI117,'別紙１-１　シフト記号表（従来型・ユニット型共通）'!$C$6:$L$47,10,FALSE))</f>
        <v/>
      </c>
      <c r="AJ118" s="144" t="str">
        <f>IF(AJ117="","",VLOOKUP(AJ117,'別紙１-１　シフト記号表（従来型・ユニット型共通）'!$C$6:$L$47,10,FALSE))</f>
        <v/>
      </c>
      <c r="AK118" s="144" t="str">
        <f>IF(AK117="","",VLOOKUP(AK117,'別紙１-１　シフト記号表（従来型・ユニット型共通）'!$C$6:$L$47,10,FALSE))</f>
        <v/>
      </c>
      <c r="AL118" s="144" t="str">
        <f>IF(AL117="","",VLOOKUP(AL117,'別紙１-１　シフト記号表（従来型・ユニット型共通）'!$C$6:$L$47,10,FALSE))</f>
        <v/>
      </c>
      <c r="AM118" s="144" t="str">
        <f>IF(AM117="","",VLOOKUP(AM117,'別紙１-１　シフト記号表（従来型・ユニット型共通）'!$C$6:$L$47,10,FALSE))</f>
        <v/>
      </c>
      <c r="AN118" s="145" t="str">
        <f>IF(AN117="","",VLOOKUP(AN117,'別紙１-１　シフト記号表（従来型・ユニット型共通）'!$C$6:$L$47,10,FALSE))</f>
        <v/>
      </c>
      <c r="AO118" s="143" t="str">
        <f>IF(AO117="","",VLOOKUP(AO117,'別紙１-１　シフト記号表（従来型・ユニット型共通）'!$C$6:$L$47,10,FALSE))</f>
        <v/>
      </c>
      <c r="AP118" s="144" t="str">
        <f>IF(AP117="","",VLOOKUP(AP117,'別紙１-１　シフト記号表（従来型・ユニット型共通）'!$C$6:$L$47,10,FALSE))</f>
        <v/>
      </c>
      <c r="AQ118" s="144" t="str">
        <f>IF(AQ117="","",VLOOKUP(AQ117,'別紙１-１　シフト記号表（従来型・ユニット型共通）'!$C$6:$L$47,10,FALSE))</f>
        <v/>
      </c>
      <c r="AR118" s="144" t="str">
        <f>IF(AR117="","",VLOOKUP(AR117,'別紙１-１　シフト記号表（従来型・ユニット型共通）'!$C$6:$L$47,10,FALSE))</f>
        <v/>
      </c>
      <c r="AS118" s="144" t="str">
        <f>IF(AS117="","",VLOOKUP(AS117,'別紙１-１　シフト記号表（従来型・ユニット型共通）'!$C$6:$L$47,10,FALSE))</f>
        <v/>
      </c>
      <c r="AT118" s="144" t="str">
        <f>IF(AT117="","",VLOOKUP(AT117,'別紙１-１　シフト記号表（従来型・ユニット型共通）'!$C$6:$L$47,10,FALSE))</f>
        <v/>
      </c>
      <c r="AU118" s="145" t="str">
        <f>IF(AU117="","",VLOOKUP(AU117,'別紙１-１　シフト記号表（従来型・ユニット型共通）'!$C$6:$L$47,10,FALSE))</f>
        <v/>
      </c>
      <c r="AV118" s="143" t="str">
        <f>IF(AV117="","",VLOOKUP(AV117,'別紙１-１　シフト記号表（従来型・ユニット型共通）'!$C$6:$L$47,10,FALSE))</f>
        <v/>
      </c>
      <c r="AW118" s="144" t="str">
        <f>IF(AW117="","",VLOOKUP(AW117,'別紙１-１　シフト記号表（従来型・ユニット型共通）'!$C$6:$L$47,10,FALSE))</f>
        <v/>
      </c>
      <c r="AX118" s="144" t="str">
        <f>IF(AX117="","",VLOOKUP(AX117,'別紙１-１　シフト記号表（従来型・ユニット型共通）'!$C$6:$L$47,10,FALSE))</f>
        <v/>
      </c>
      <c r="AY118" s="144" t="str">
        <f>IF(AY117="","",VLOOKUP(AY117,'別紙１-１　シフト記号表（従来型・ユニット型共通）'!$C$6:$L$47,10,FALSE))</f>
        <v/>
      </c>
      <c r="AZ118" s="144" t="str">
        <f>IF(AZ117="","",VLOOKUP(AZ117,'別紙１-１　シフト記号表（従来型・ユニット型共通）'!$C$6:$L$47,10,FALSE))</f>
        <v/>
      </c>
      <c r="BA118" s="144" t="str">
        <f>IF(BA117="","",VLOOKUP(BA117,'別紙１-１　シフト記号表（従来型・ユニット型共通）'!$C$6:$L$47,10,FALSE))</f>
        <v/>
      </c>
      <c r="BB118" s="145" t="str">
        <f>IF(BB117="","",VLOOKUP(BB117,'別紙１-１　シフト記号表（従来型・ユニット型共通）'!$C$6:$L$47,10,FALSE))</f>
        <v/>
      </c>
      <c r="BC118" s="143" t="str">
        <f>IF(BC117="","",VLOOKUP(BC117,'別紙１-１　シフト記号表（従来型・ユニット型共通）'!$C$6:$L$47,10,FALSE))</f>
        <v/>
      </c>
      <c r="BD118" s="144" t="str">
        <f>IF(BD117="","",VLOOKUP(BD117,'別紙１-１　シフト記号表（従来型・ユニット型共通）'!$C$6:$L$47,10,FALSE))</f>
        <v/>
      </c>
      <c r="BE118" s="144" t="str">
        <f>IF(BE117="","",VLOOKUP(BE117,'別紙１-１　シフト記号表（従来型・ユニット型共通）'!$C$6:$L$47,10,FALSE))</f>
        <v/>
      </c>
      <c r="BF118" s="367">
        <f>IF($BI$3="４週",SUM(AA118:BB118),IF($BI$3="暦月",SUM(AA118:BE118),""))</f>
        <v>0</v>
      </c>
      <c r="BG118" s="368"/>
      <c r="BH118" s="369">
        <f>IF($BI$3="４週",BF118/4,IF($BI$3="暦月",(BF118/($BI$8/7)),""))</f>
        <v>0</v>
      </c>
      <c r="BI118" s="368"/>
      <c r="BJ118" s="364"/>
      <c r="BK118" s="365"/>
      <c r="BL118" s="365"/>
      <c r="BM118" s="365"/>
      <c r="BN118" s="366"/>
    </row>
    <row r="119" spans="2:66" ht="20.25" customHeight="1" x14ac:dyDescent="0.2">
      <c r="B119" s="317">
        <f>B117+1</f>
        <v>52</v>
      </c>
      <c r="C119" s="417"/>
      <c r="D119" s="419"/>
      <c r="E119" s="258"/>
      <c r="F119" s="420"/>
      <c r="G119" s="319"/>
      <c r="H119" s="320"/>
      <c r="I119" s="138"/>
      <c r="J119" s="139"/>
      <c r="K119" s="138"/>
      <c r="L119" s="139"/>
      <c r="M119" s="323"/>
      <c r="N119" s="324"/>
      <c r="O119" s="327"/>
      <c r="P119" s="328"/>
      <c r="Q119" s="328"/>
      <c r="R119" s="320"/>
      <c r="S119" s="331"/>
      <c r="T119" s="332"/>
      <c r="U119" s="332"/>
      <c r="V119" s="332"/>
      <c r="W119" s="333"/>
      <c r="X119" s="158" t="s">
        <v>150</v>
      </c>
      <c r="Z119" s="159"/>
      <c r="AA119" s="151"/>
      <c r="AB119" s="152"/>
      <c r="AC119" s="152"/>
      <c r="AD119" s="152"/>
      <c r="AE119" s="152"/>
      <c r="AF119" s="152"/>
      <c r="AG119" s="153"/>
      <c r="AH119" s="151"/>
      <c r="AI119" s="152"/>
      <c r="AJ119" s="152"/>
      <c r="AK119" s="152"/>
      <c r="AL119" s="152"/>
      <c r="AM119" s="152"/>
      <c r="AN119" s="153"/>
      <c r="AO119" s="151"/>
      <c r="AP119" s="152"/>
      <c r="AQ119" s="152"/>
      <c r="AR119" s="152"/>
      <c r="AS119" s="152"/>
      <c r="AT119" s="152"/>
      <c r="AU119" s="153"/>
      <c r="AV119" s="151"/>
      <c r="AW119" s="152"/>
      <c r="AX119" s="152"/>
      <c r="AY119" s="152"/>
      <c r="AZ119" s="152"/>
      <c r="BA119" s="152"/>
      <c r="BB119" s="153"/>
      <c r="BC119" s="151"/>
      <c r="BD119" s="152"/>
      <c r="BE119" s="154"/>
      <c r="BF119" s="334"/>
      <c r="BG119" s="335"/>
      <c r="BH119" s="347"/>
      <c r="BI119" s="348"/>
      <c r="BJ119" s="349"/>
      <c r="BK119" s="350"/>
      <c r="BL119" s="350"/>
      <c r="BM119" s="350"/>
      <c r="BN119" s="351"/>
    </row>
    <row r="120" spans="2:66" ht="20.25" customHeight="1" x14ac:dyDescent="0.2">
      <c r="B120" s="318"/>
      <c r="C120" s="418"/>
      <c r="D120" s="421"/>
      <c r="E120" s="258"/>
      <c r="F120" s="420"/>
      <c r="G120" s="358"/>
      <c r="H120" s="359"/>
      <c r="I120" s="160"/>
      <c r="J120" s="161">
        <f>G119</f>
        <v>0</v>
      </c>
      <c r="K120" s="160"/>
      <c r="L120" s="161">
        <f>M119</f>
        <v>0</v>
      </c>
      <c r="M120" s="360"/>
      <c r="N120" s="361"/>
      <c r="O120" s="362"/>
      <c r="P120" s="363"/>
      <c r="Q120" s="363"/>
      <c r="R120" s="359"/>
      <c r="S120" s="331"/>
      <c r="T120" s="332"/>
      <c r="U120" s="332"/>
      <c r="V120" s="332"/>
      <c r="W120" s="333"/>
      <c r="X120" s="155" t="s">
        <v>153</v>
      </c>
      <c r="Y120" s="156"/>
      <c r="Z120" s="157"/>
      <c r="AA120" s="143" t="str">
        <f>IF(AA119="","",VLOOKUP(AA119,'別紙１-１　シフト記号表（従来型・ユニット型共通）'!$C$6:$L$47,10,FALSE))</f>
        <v/>
      </c>
      <c r="AB120" s="144" t="str">
        <f>IF(AB119="","",VLOOKUP(AB119,'別紙１-１　シフト記号表（従来型・ユニット型共通）'!$C$6:$L$47,10,FALSE))</f>
        <v/>
      </c>
      <c r="AC120" s="144" t="str">
        <f>IF(AC119="","",VLOOKUP(AC119,'別紙１-１　シフト記号表（従来型・ユニット型共通）'!$C$6:$L$47,10,FALSE))</f>
        <v/>
      </c>
      <c r="AD120" s="144" t="str">
        <f>IF(AD119="","",VLOOKUP(AD119,'別紙１-１　シフト記号表（従来型・ユニット型共通）'!$C$6:$L$47,10,FALSE))</f>
        <v/>
      </c>
      <c r="AE120" s="144" t="str">
        <f>IF(AE119="","",VLOOKUP(AE119,'別紙１-１　シフト記号表（従来型・ユニット型共通）'!$C$6:$L$47,10,FALSE))</f>
        <v/>
      </c>
      <c r="AF120" s="144" t="str">
        <f>IF(AF119="","",VLOOKUP(AF119,'別紙１-１　シフト記号表（従来型・ユニット型共通）'!$C$6:$L$47,10,FALSE))</f>
        <v/>
      </c>
      <c r="AG120" s="145" t="str">
        <f>IF(AG119="","",VLOOKUP(AG119,'別紙１-１　シフト記号表（従来型・ユニット型共通）'!$C$6:$L$47,10,FALSE))</f>
        <v/>
      </c>
      <c r="AH120" s="143" t="str">
        <f>IF(AH119="","",VLOOKUP(AH119,'別紙１-１　シフト記号表（従来型・ユニット型共通）'!$C$6:$L$47,10,FALSE))</f>
        <v/>
      </c>
      <c r="AI120" s="144" t="str">
        <f>IF(AI119="","",VLOOKUP(AI119,'別紙１-１　シフト記号表（従来型・ユニット型共通）'!$C$6:$L$47,10,FALSE))</f>
        <v/>
      </c>
      <c r="AJ120" s="144" t="str">
        <f>IF(AJ119="","",VLOOKUP(AJ119,'別紙１-１　シフト記号表（従来型・ユニット型共通）'!$C$6:$L$47,10,FALSE))</f>
        <v/>
      </c>
      <c r="AK120" s="144" t="str">
        <f>IF(AK119="","",VLOOKUP(AK119,'別紙１-１　シフト記号表（従来型・ユニット型共通）'!$C$6:$L$47,10,FALSE))</f>
        <v/>
      </c>
      <c r="AL120" s="144" t="str">
        <f>IF(AL119="","",VLOOKUP(AL119,'別紙１-１　シフト記号表（従来型・ユニット型共通）'!$C$6:$L$47,10,FALSE))</f>
        <v/>
      </c>
      <c r="AM120" s="144" t="str">
        <f>IF(AM119="","",VLOOKUP(AM119,'別紙１-１　シフト記号表（従来型・ユニット型共通）'!$C$6:$L$47,10,FALSE))</f>
        <v/>
      </c>
      <c r="AN120" s="145" t="str">
        <f>IF(AN119="","",VLOOKUP(AN119,'別紙１-１　シフト記号表（従来型・ユニット型共通）'!$C$6:$L$47,10,FALSE))</f>
        <v/>
      </c>
      <c r="AO120" s="143" t="str">
        <f>IF(AO119="","",VLOOKUP(AO119,'別紙１-１　シフト記号表（従来型・ユニット型共通）'!$C$6:$L$47,10,FALSE))</f>
        <v/>
      </c>
      <c r="AP120" s="144" t="str">
        <f>IF(AP119="","",VLOOKUP(AP119,'別紙１-１　シフト記号表（従来型・ユニット型共通）'!$C$6:$L$47,10,FALSE))</f>
        <v/>
      </c>
      <c r="AQ120" s="144" t="str">
        <f>IF(AQ119="","",VLOOKUP(AQ119,'別紙１-１　シフト記号表（従来型・ユニット型共通）'!$C$6:$L$47,10,FALSE))</f>
        <v/>
      </c>
      <c r="AR120" s="144" t="str">
        <f>IF(AR119="","",VLOOKUP(AR119,'別紙１-１　シフト記号表（従来型・ユニット型共通）'!$C$6:$L$47,10,FALSE))</f>
        <v/>
      </c>
      <c r="AS120" s="144" t="str">
        <f>IF(AS119="","",VLOOKUP(AS119,'別紙１-１　シフト記号表（従来型・ユニット型共通）'!$C$6:$L$47,10,FALSE))</f>
        <v/>
      </c>
      <c r="AT120" s="144" t="str">
        <f>IF(AT119="","",VLOOKUP(AT119,'別紙１-１　シフト記号表（従来型・ユニット型共通）'!$C$6:$L$47,10,FALSE))</f>
        <v/>
      </c>
      <c r="AU120" s="145" t="str">
        <f>IF(AU119="","",VLOOKUP(AU119,'別紙１-１　シフト記号表（従来型・ユニット型共通）'!$C$6:$L$47,10,FALSE))</f>
        <v/>
      </c>
      <c r="AV120" s="143" t="str">
        <f>IF(AV119="","",VLOOKUP(AV119,'別紙１-１　シフト記号表（従来型・ユニット型共通）'!$C$6:$L$47,10,FALSE))</f>
        <v/>
      </c>
      <c r="AW120" s="144" t="str">
        <f>IF(AW119="","",VLOOKUP(AW119,'別紙１-１　シフト記号表（従来型・ユニット型共通）'!$C$6:$L$47,10,FALSE))</f>
        <v/>
      </c>
      <c r="AX120" s="144" t="str">
        <f>IF(AX119="","",VLOOKUP(AX119,'別紙１-１　シフト記号表（従来型・ユニット型共通）'!$C$6:$L$47,10,FALSE))</f>
        <v/>
      </c>
      <c r="AY120" s="144" t="str">
        <f>IF(AY119="","",VLOOKUP(AY119,'別紙１-１　シフト記号表（従来型・ユニット型共通）'!$C$6:$L$47,10,FALSE))</f>
        <v/>
      </c>
      <c r="AZ120" s="144" t="str">
        <f>IF(AZ119="","",VLOOKUP(AZ119,'別紙１-１　シフト記号表（従来型・ユニット型共通）'!$C$6:$L$47,10,FALSE))</f>
        <v/>
      </c>
      <c r="BA120" s="144" t="str">
        <f>IF(BA119="","",VLOOKUP(BA119,'別紙１-１　シフト記号表（従来型・ユニット型共通）'!$C$6:$L$47,10,FALSE))</f>
        <v/>
      </c>
      <c r="BB120" s="145" t="str">
        <f>IF(BB119="","",VLOOKUP(BB119,'別紙１-１　シフト記号表（従来型・ユニット型共通）'!$C$6:$L$47,10,FALSE))</f>
        <v/>
      </c>
      <c r="BC120" s="143" t="str">
        <f>IF(BC119="","",VLOOKUP(BC119,'別紙１-１　シフト記号表（従来型・ユニット型共通）'!$C$6:$L$47,10,FALSE))</f>
        <v/>
      </c>
      <c r="BD120" s="144" t="str">
        <f>IF(BD119="","",VLOOKUP(BD119,'別紙１-１　シフト記号表（従来型・ユニット型共通）'!$C$6:$L$47,10,FALSE))</f>
        <v/>
      </c>
      <c r="BE120" s="144" t="str">
        <f>IF(BE119="","",VLOOKUP(BE119,'別紙１-１　シフト記号表（従来型・ユニット型共通）'!$C$6:$L$47,10,FALSE))</f>
        <v/>
      </c>
      <c r="BF120" s="367">
        <f>IF($BI$3="４週",SUM(AA120:BB120),IF($BI$3="暦月",SUM(AA120:BE120),""))</f>
        <v>0</v>
      </c>
      <c r="BG120" s="368"/>
      <c r="BH120" s="369">
        <f>IF($BI$3="４週",BF120/4,IF($BI$3="暦月",(BF120/($BI$8/7)),""))</f>
        <v>0</v>
      </c>
      <c r="BI120" s="368"/>
      <c r="BJ120" s="364"/>
      <c r="BK120" s="365"/>
      <c r="BL120" s="365"/>
      <c r="BM120" s="365"/>
      <c r="BN120" s="366"/>
    </row>
    <row r="121" spans="2:66" ht="20.25" customHeight="1" x14ac:dyDescent="0.2">
      <c r="B121" s="317">
        <f>B119+1</f>
        <v>53</v>
      </c>
      <c r="C121" s="417"/>
      <c r="D121" s="419"/>
      <c r="E121" s="258"/>
      <c r="F121" s="420"/>
      <c r="G121" s="319"/>
      <c r="H121" s="320"/>
      <c r="I121" s="138"/>
      <c r="J121" s="139"/>
      <c r="K121" s="138"/>
      <c r="L121" s="139"/>
      <c r="M121" s="323"/>
      <c r="N121" s="324"/>
      <c r="O121" s="327"/>
      <c r="P121" s="328"/>
      <c r="Q121" s="328"/>
      <c r="R121" s="320"/>
      <c r="S121" s="331"/>
      <c r="T121" s="332"/>
      <c r="U121" s="332"/>
      <c r="V121" s="332"/>
      <c r="W121" s="333"/>
      <c r="X121" s="158" t="s">
        <v>150</v>
      </c>
      <c r="Z121" s="159"/>
      <c r="AA121" s="151"/>
      <c r="AB121" s="152"/>
      <c r="AC121" s="152"/>
      <c r="AD121" s="152"/>
      <c r="AE121" s="152"/>
      <c r="AF121" s="152"/>
      <c r="AG121" s="153"/>
      <c r="AH121" s="151"/>
      <c r="AI121" s="152"/>
      <c r="AJ121" s="152"/>
      <c r="AK121" s="152"/>
      <c r="AL121" s="152"/>
      <c r="AM121" s="152"/>
      <c r="AN121" s="153"/>
      <c r="AO121" s="151"/>
      <c r="AP121" s="152"/>
      <c r="AQ121" s="152"/>
      <c r="AR121" s="152"/>
      <c r="AS121" s="152"/>
      <c r="AT121" s="152"/>
      <c r="AU121" s="153"/>
      <c r="AV121" s="151"/>
      <c r="AW121" s="152"/>
      <c r="AX121" s="152"/>
      <c r="AY121" s="152"/>
      <c r="AZ121" s="152"/>
      <c r="BA121" s="152"/>
      <c r="BB121" s="153"/>
      <c r="BC121" s="151"/>
      <c r="BD121" s="152"/>
      <c r="BE121" s="154"/>
      <c r="BF121" s="334"/>
      <c r="BG121" s="335"/>
      <c r="BH121" s="347"/>
      <c r="BI121" s="348"/>
      <c r="BJ121" s="349"/>
      <c r="BK121" s="350"/>
      <c r="BL121" s="350"/>
      <c r="BM121" s="350"/>
      <c r="BN121" s="351"/>
    </row>
    <row r="122" spans="2:66" ht="20.25" customHeight="1" x14ac:dyDescent="0.2">
      <c r="B122" s="318"/>
      <c r="C122" s="418"/>
      <c r="D122" s="421"/>
      <c r="E122" s="258"/>
      <c r="F122" s="420"/>
      <c r="G122" s="358"/>
      <c r="H122" s="359"/>
      <c r="I122" s="160"/>
      <c r="J122" s="161">
        <f>G121</f>
        <v>0</v>
      </c>
      <c r="K122" s="160"/>
      <c r="L122" s="161">
        <f>M121</f>
        <v>0</v>
      </c>
      <c r="M122" s="360"/>
      <c r="N122" s="361"/>
      <c r="O122" s="362"/>
      <c r="P122" s="363"/>
      <c r="Q122" s="363"/>
      <c r="R122" s="359"/>
      <c r="S122" s="331"/>
      <c r="T122" s="332"/>
      <c r="U122" s="332"/>
      <c r="V122" s="332"/>
      <c r="W122" s="333"/>
      <c r="X122" s="155" t="s">
        <v>153</v>
      </c>
      <c r="Y122" s="156"/>
      <c r="Z122" s="157"/>
      <c r="AA122" s="143" t="str">
        <f>IF(AA121="","",VLOOKUP(AA121,'別紙１-１　シフト記号表（従来型・ユニット型共通）'!$C$6:$L$47,10,FALSE))</f>
        <v/>
      </c>
      <c r="AB122" s="144" t="str">
        <f>IF(AB121="","",VLOOKUP(AB121,'別紙１-１　シフト記号表（従来型・ユニット型共通）'!$C$6:$L$47,10,FALSE))</f>
        <v/>
      </c>
      <c r="AC122" s="144" t="str">
        <f>IF(AC121="","",VLOOKUP(AC121,'別紙１-１　シフト記号表（従来型・ユニット型共通）'!$C$6:$L$47,10,FALSE))</f>
        <v/>
      </c>
      <c r="AD122" s="144" t="str">
        <f>IF(AD121="","",VLOOKUP(AD121,'別紙１-１　シフト記号表（従来型・ユニット型共通）'!$C$6:$L$47,10,FALSE))</f>
        <v/>
      </c>
      <c r="AE122" s="144" t="str">
        <f>IF(AE121="","",VLOOKUP(AE121,'別紙１-１　シフト記号表（従来型・ユニット型共通）'!$C$6:$L$47,10,FALSE))</f>
        <v/>
      </c>
      <c r="AF122" s="144" t="str">
        <f>IF(AF121="","",VLOOKUP(AF121,'別紙１-１　シフト記号表（従来型・ユニット型共通）'!$C$6:$L$47,10,FALSE))</f>
        <v/>
      </c>
      <c r="AG122" s="145" t="str">
        <f>IF(AG121="","",VLOOKUP(AG121,'別紙１-１　シフト記号表（従来型・ユニット型共通）'!$C$6:$L$47,10,FALSE))</f>
        <v/>
      </c>
      <c r="AH122" s="143" t="str">
        <f>IF(AH121="","",VLOOKUP(AH121,'別紙１-１　シフト記号表（従来型・ユニット型共通）'!$C$6:$L$47,10,FALSE))</f>
        <v/>
      </c>
      <c r="AI122" s="144" t="str">
        <f>IF(AI121="","",VLOOKUP(AI121,'別紙１-１　シフト記号表（従来型・ユニット型共通）'!$C$6:$L$47,10,FALSE))</f>
        <v/>
      </c>
      <c r="AJ122" s="144" t="str">
        <f>IF(AJ121="","",VLOOKUP(AJ121,'別紙１-１　シフト記号表（従来型・ユニット型共通）'!$C$6:$L$47,10,FALSE))</f>
        <v/>
      </c>
      <c r="AK122" s="144" t="str">
        <f>IF(AK121="","",VLOOKUP(AK121,'別紙１-１　シフト記号表（従来型・ユニット型共通）'!$C$6:$L$47,10,FALSE))</f>
        <v/>
      </c>
      <c r="AL122" s="144" t="str">
        <f>IF(AL121="","",VLOOKUP(AL121,'別紙１-１　シフト記号表（従来型・ユニット型共通）'!$C$6:$L$47,10,FALSE))</f>
        <v/>
      </c>
      <c r="AM122" s="144" t="str">
        <f>IF(AM121="","",VLOOKUP(AM121,'別紙１-１　シフト記号表（従来型・ユニット型共通）'!$C$6:$L$47,10,FALSE))</f>
        <v/>
      </c>
      <c r="AN122" s="145" t="str">
        <f>IF(AN121="","",VLOOKUP(AN121,'別紙１-１　シフト記号表（従来型・ユニット型共通）'!$C$6:$L$47,10,FALSE))</f>
        <v/>
      </c>
      <c r="AO122" s="143" t="str">
        <f>IF(AO121="","",VLOOKUP(AO121,'別紙１-１　シフト記号表（従来型・ユニット型共通）'!$C$6:$L$47,10,FALSE))</f>
        <v/>
      </c>
      <c r="AP122" s="144" t="str">
        <f>IF(AP121="","",VLOOKUP(AP121,'別紙１-１　シフト記号表（従来型・ユニット型共通）'!$C$6:$L$47,10,FALSE))</f>
        <v/>
      </c>
      <c r="AQ122" s="144" t="str">
        <f>IF(AQ121="","",VLOOKUP(AQ121,'別紙１-１　シフト記号表（従来型・ユニット型共通）'!$C$6:$L$47,10,FALSE))</f>
        <v/>
      </c>
      <c r="AR122" s="144" t="str">
        <f>IF(AR121="","",VLOOKUP(AR121,'別紙１-１　シフト記号表（従来型・ユニット型共通）'!$C$6:$L$47,10,FALSE))</f>
        <v/>
      </c>
      <c r="AS122" s="144" t="str">
        <f>IF(AS121="","",VLOOKUP(AS121,'別紙１-１　シフト記号表（従来型・ユニット型共通）'!$C$6:$L$47,10,FALSE))</f>
        <v/>
      </c>
      <c r="AT122" s="144" t="str">
        <f>IF(AT121="","",VLOOKUP(AT121,'別紙１-１　シフト記号表（従来型・ユニット型共通）'!$C$6:$L$47,10,FALSE))</f>
        <v/>
      </c>
      <c r="AU122" s="145" t="str">
        <f>IF(AU121="","",VLOOKUP(AU121,'別紙１-１　シフト記号表（従来型・ユニット型共通）'!$C$6:$L$47,10,FALSE))</f>
        <v/>
      </c>
      <c r="AV122" s="143" t="str">
        <f>IF(AV121="","",VLOOKUP(AV121,'別紙１-１　シフト記号表（従来型・ユニット型共通）'!$C$6:$L$47,10,FALSE))</f>
        <v/>
      </c>
      <c r="AW122" s="144" t="str">
        <f>IF(AW121="","",VLOOKUP(AW121,'別紙１-１　シフト記号表（従来型・ユニット型共通）'!$C$6:$L$47,10,FALSE))</f>
        <v/>
      </c>
      <c r="AX122" s="144" t="str">
        <f>IF(AX121="","",VLOOKUP(AX121,'別紙１-１　シフト記号表（従来型・ユニット型共通）'!$C$6:$L$47,10,FALSE))</f>
        <v/>
      </c>
      <c r="AY122" s="144" t="str">
        <f>IF(AY121="","",VLOOKUP(AY121,'別紙１-１　シフト記号表（従来型・ユニット型共通）'!$C$6:$L$47,10,FALSE))</f>
        <v/>
      </c>
      <c r="AZ122" s="144" t="str">
        <f>IF(AZ121="","",VLOOKUP(AZ121,'別紙１-１　シフト記号表（従来型・ユニット型共通）'!$C$6:$L$47,10,FALSE))</f>
        <v/>
      </c>
      <c r="BA122" s="144" t="str">
        <f>IF(BA121="","",VLOOKUP(BA121,'別紙１-１　シフト記号表（従来型・ユニット型共通）'!$C$6:$L$47,10,FALSE))</f>
        <v/>
      </c>
      <c r="BB122" s="145" t="str">
        <f>IF(BB121="","",VLOOKUP(BB121,'別紙１-１　シフト記号表（従来型・ユニット型共通）'!$C$6:$L$47,10,FALSE))</f>
        <v/>
      </c>
      <c r="BC122" s="143" t="str">
        <f>IF(BC121="","",VLOOKUP(BC121,'別紙１-１　シフト記号表（従来型・ユニット型共通）'!$C$6:$L$47,10,FALSE))</f>
        <v/>
      </c>
      <c r="BD122" s="144" t="str">
        <f>IF(BD121="","",VLOOKUP(BD121,'別紙１-１　シフト記号表（従来型・ユニット型共通）'!$C$6:$L$47,10,FALSE))</f>
        <v/>
      </c>
      <c r="BE122" s="144" t="str">
        <f>IF(BE121="","",VLOOKUP(BE121,'別紙１-１　シフト記号表（従来型・ユニット型共通）'!$C$6:$L$47,10,FALSE))</f>
        <v/>
      </c>
      <c r="BF122" s="367">
        <f>IF($BI$3="４週",SUM(AA122:BB122),IF($BI$3="暦月",SUM(AA122:BE122),""))</f>
        <v>0</v>
      </c>
      <c r="BG122" s="368"/>
      <c r="BH122" s="369">
        <f>IF($BI$3="４週",BF122/4,IF($BI$3="暦月",(BF122/($BI$8/7)),""))</f>
        <v>0</v>
      </c>
      <c r="BI122" s="368"/>
      <c r="BJ122" s="364"/>
      <c r="BK122" s="365"/>
      <c r="BL122" s="365"/>
      <c r="BM122" s="365"/>
      <c r="BN122" s="366"/>
    </row>
    <row r="123" spans="2:66" ht="20.25" customHeight="1" x14ac:dyDescent="0.2">
      <c r="B123" s="317">
        <f>B121+1</f>
        <v>54</v>
      </c>
      <c r="C123" s="417"/>
      <c r="D123" s="419"/>
      <c r="E123" s="258"/>
      <c r="F123" s="420"/>
      <c r="G123" s="319"/>
      <c r="H123" s="320"/>
      <c r="I123" s="138"/>
      <c r="J123" s="139"/>
      <c r="K123" s="138"/>
      <c r="L123" s="139"/>
      <c r="M123" s="323"/>
      <c r="N123" s="324"/>
      <c r="O123" s="327"/>
      <c r="P123" s="328"/>
      <c r="Q123" s="328"/>
      <c r="R123" s="320"/>
      <c r="S123" s="331"/>
      <c r="T123" s="332"/>
      <c r="U123" s="332"/>
      <c r="V123" s="332"/>
      <c r="W123" s="333"/>
      <c r="X123" s="158" t="s">
        <v>150</v>
      </c>
      <c r="Z123" s="159"/>
      <c r="AA123" s="151"/>
      <c r="AB123" s="152"/>
      <c r="AC123" s="152"/>
      <c r="AD123" s="152"/>
      <c r="AE123" s="152"/>
      <c r="AF123" s="152"/>
      <c r="AG123" s="153"/>
      <c r="AH123" s="151"/>
      <c r="AI123" s="152"/>
      <c r="AJ123" s="152"/>
      <c r="AK123" s="152"/>
      <c r="AL123" s="152"/>
      <c r="AM123" s="152"/>
      <c r="AN123" s="153"/>
      <c r="AO123" s="151"/>
      <c r="AP123" s="152"/>
      <c r="AQ123" s="152"/>
      <c r="AR123" s="152"/>
      <c r="AS123" s="152"/>
      <c r="AT123" s="152"/>
      <c r="AU123" s="153"/>
      <c r="AV123" s="151"/>
      <c r="AW123" s="152"/>
      <c r="AX123" s="152"/>
      <c r="AY123" s="152"/>
      <c r="AZ123" s="152"/>
      <c r="BA123" s="152"/>
      <c r="BB123" s="153"/>
      <c r="BC123" s="151"/>
      <c r="BD123" s="152"/>
      <c r="BE123" s="154"/>
      <c r="BF123" s="334"/>
      <c r="BG123" s="335"/>
      <c r="BH123" s="347"/>
      <c r="BI123" s="348"/>
      <c r="BJ123" s="349"/>
      <c r="BK123" s="350"/>
      <c r="BL123" s="350"/>
      <c r="BM123" s="350"/>
      <c r="BN123" s="351"/>
    </row>
    <row r="124" spans="2:66" ht="20.25" customHeight="1" x14ac:dyDescent="0.2">
      <c r="B124" s="318"/>
      <c r="C124" s="418"/>
      <c r="D124" s="421"/>
      <c r="E124" s="258"/>
      <c r="F124" s="420"/>
      <c r="G124" s="358"/>
      <c r="H124" s="359"/>
      <c r="I124" s="160"/>
      <c r="J124" s="161">
        <f>G123</f>
        <v>0</v>
      </c>
      <c r="K124" s="160"/>
      <c r="L124" s="161">
        <f>M123</f>
        <v>0</v>
      </c>
      <c r="M124" s="360"/>
      <c r="N124" s="361"/>
      <c r="O124" s="362"/>
      <c r="P124" s="363"/>
      <c r="Q124" s="363"/>
      <c r="R124" s="359"/>
      <c r="S124" s="331"/>
      <c r="T124" s="332"/>
      <c r="U124" s="332"/>
      <c r="V124" s="332"/>
      <c r="W124" s="333"/>
      <c r="X124" s="155" t="s">
        <v>153</v>
      </c>
      <c r="Y124" s="156"/>
      <c r="Z124" s="157"/>
      <c r="AA124" s="143" t="str">
        <f>IF(AA123="","",VLOOKUP(AA123,'別紙１-１　シフト記号表（従来型・ユニット型共通）'!$C$6:$L$47,10,FALSE))</f>
        <v/>
      </c>
      <c r="AB124" s="144" t="str">
        <f>IF(AB123="","",VLOOKUP(AB123,'別紙１-１　シフト記号表（従来型・ユニット型共通）'!$C$6:$L$47,10,FALSE))</f>
        <v/>
      </c>
      <c r="AC124" s="144" t="str">
        <f>IF(AC123="","",VLOOKUP(AC123,'別紙１-１　シフト記号表（従来型・ユニット型共通）'!$C$6:$L$47,10,FALSE))</f>
        <v/>
      </c>
      <c r="AD124" s="144" t="str">
        <f>IF(AD123="","",VLOOKUP(AD123,'別紙１-１　シフト記号表（従来型・ユニット型共通）'!$C$6:$L$47,10,FALSE))</f>
        <v/>
      </c>
      <c r="AE124" s="144" t="str">
        <f>IF(AE123="","",VLOOKUP(AE123,'別紙１-１　シフト記号表（従来型・ユニット型共通）'!$C$6:$L$47,10,FALSE))</f>
        <v/>
      </c>
      <c r="AF124" s="144" t="str">
        <f>IF(AF123="","",VLOOKUP(AF123,'別紙１-１　シフト記号表（従来型・ユニット型共通）'!$C$6:$L$47,10,FALSE))</f>
        <v/>
      </c>
      <c r="AG124" s="145" t="str">
        <f>IF(AG123="","",VLOOKUP(AG123,'別紙１-１　シフト記号表（従来型・ユニット型共通）'!$C$6:$L$47,10,FALSE))</f>
        <v/>
      </c>
      <c r="AH124" s="143" t="str">
        <f>IF(AH123="","",VLOOKUP(AH123,'別紙１-１　シフト記号表（従来型・ユニット型共通）'!$C$6:$L$47,10,FALSE))</f>
        <v/>
      </c>
      <c r="AI124" s="144" t="str">
        <f>IF(AI123="","",VLOOKUP(AI123,'別紙１-１　シフト記号表（従来型・ユニット型共通）'!$C$6:$L$47,10,FALSE))</f>
        <v/>
      </c>
      <c r="AJ124" s="144" t="str">
        <f>IF(AJ123="","",VLOOKUP(AJ123,'別紙１-１　シフト記号表（従来型・ユニット型共通）'!$C$6:$L$47,10,FALSE))</f>
        <v/>
      </c>
      <c r="AK124" s="144" t="str">
        <f>IF(AK123="","",VLOOKUP(AK123,'別紙１-１　シフト記号表（従来型・ユニット型共通）'!$C$6:$L$47,10,FALSE))</f>
        <v/>
      </c>
      <c r="AL124" s="144" t="str">
        <f>IF(AL123="","",VLOOKUP(AL123,'別紙１-１　シフト記号表（従来型・ユニット型共通）'!$C$6:$L$47,10,FALSE))</f>
        <v/>
      </c>
      <c r="AM124" s="144" t="str">
        <f>IF(AM123="","",VLOOKUP(AM123,'別紙１-１　シフト記号表（従来型・ユニット型共通）'!$C$6:$L$47,10,FALSE))</f>
        <v/>
      </c>
      <c r="AN124" s="145" t="str">
        <f>IF(AN123="","",VLOOKUP(AN123,'別紙１-１　シフト記号表（従来型・ユニット型共通）'!$C$6:$L$47,10,FALSE))</f>
        <v/>
      </c>
      <c r="AO124" s="143" t="str">
        <f>IF(AO123="","",VLOOKUP(AO123,'別紙１-１　シフト記号表（従来型・ユニット型共通）'!$C$6:$L$47,10,FALSE))</f>
        <v/>
      </c>
      <c r="AP124" s="144" t="str">
        <f>IF(AP123="","",VLOOKUP(AP123,'別紙１-１　シフト記号表（従来型・ユニット型共通）'!$C$6:$L$47,10,FALSE))</f>
        <v/>
      </c>
      <c r="AQ124" s="144" t="str">
        <f>IF(AQ123="","",VLOOKUP(AQ123,'別紙１-１　シフト記号表（従来型・ユニット型共通）'!$C$6:$L$47,10,FALSE))</f>
        <v/>
      </c>
      <c r="AR124" s="144" t="str">
        <f>IF(AR123="","",VLOOKUP(AR123,'別紙１-１　シフト記号表（従来型・ユニット型共通）'!$C$6:$L$47,10,FALSE))</f>
        <v/>
      </c>
      <c r="AS124" s="144" t="str">
        <f>IF(AS123="","",VLOOKUP(AS123,'別紙１-１　シフト記号表（従来型・ユニット型共通）'!$C$6:$L$47,10,FALSE))</f>
        <v/>
      </c>
      <c r="AT124" s="144" t="str">
        <f>IF(AT123="","",VLOOKUP(AT123,'別紙１-１　シフト記号表（従来型・ユニット型共通）'!$C$6:$L$47,10,FALSE))</f>
        <v/>
      </c>
      <c r="AU124" s="145" t="str">
        <f>IF(AU123="","",VLOOKUP(AU123,'別紙１-１　シフト記号表（従来型・ユニット型共通）'!$C$6:$L$47,10,FALSE))</f>
        <v/>
      </c>
      <c r="AV124" s="143" t="str">
        <f>IF(AV123="","",VLOOKUP(AV123,'別紙１-１　シフト記号表（従来型・ユニット型共通）'!$C$6:$L$47,10,FALSE))</f>
        <v/>
      </c>
      <c r="AW124" s="144" t="str">
        <f>IF(AW123="","",VLOOKUP(AW123,'別紙１-１　シフト記号表（従来型・ユニット型共通）'!$C$6:$L$47,10,FALSE))</f>
        <v/>
      </c>
      <c r="AX124" s="144" t="str">
        <f>IF(AX123="","",VLOOKUP(AX123,'別紙１-１　シフト記号表（従来型・ユニット型共通）'!$C$6:$L$47,10,FALSE))</f>
        <v/>
      </c>
      <c r="AY124" s="144" t="str">
        <f>IF(AY123="","",VLOOKUP(AY123,'別紙１-１　シフト記号表（従来型・ユニット型共通）'!$C$6:$L$47,10,FALSE))</f>
        <v/>
      </c>
      <c r="AZ124" s="144" t="str">
        <f>IF(AZ123="","",VLOOKUP(AZ123,'別紙１-１　シフト記号表（従来型・ユニット型共通）'!$C$6:$L$47,10,FALSE))</f>
        <v/>
      </c>
      <c r="BA124" s="144" t="str">
        <f>IF(BA123="","",VLOOKUP(BA123,'別紙１-１　シフト記号表（従来型・ユニット型共通）'!$C$6:$L$47,10,FALSE))</f>
        <v/>
      </c>
      <c r="BB124" s="145" t="str">
        <f>IF(BB123="","",VLOOKUP(BB123,'別紙１-１　シフト記号表（従来型・ユニット型共通）'!$C$6:$L$47,10,FALSE))</f>
        <v/>
      </c>
      <c r="BC124" s="143" t="str">
        <f>IF(BC123="","",VLOOKUP(BC123,'別紙１-１　シフト記号表（従来型・ユニット型共通）'!$C$6:$L$47,10,FALSE))</f>
        <v/>
      </c>
      <c r="BD124" s="144" t="str">
        <f>IF(BD123="","",VLOOKUP(BD123,'別紙１-１　シフト記号表（従来型・ユニット型共通）'!$C$6:$L$47,10,FALSE))</f>
        <v/>
      </c>
      <c r="BE124" s="144" t="str">
        <f>IF(BE123="","",VLOOKUP(BE123,'別紙１-１　シフト記号表（従来型・ユニット型共通）'!$C$6:$L$47,10,FALSE))</f>
        <v/>
      </c>
      <c r="BF124" s="367">
        <f>IF($BI$3="４週",SUM(AA124:BB124),IF($BI$3="暦月",SUM(AA124:BE124),""))</f>
        <v>0</v>
      </c>
      <c r="BG124" s="368"/>
      <c r="BH124" s="369">
        <f>IF($BI$3="４週",BF124/4,IF($BI$3="暦月",(BF124/($BI$8/7)),""))</f>
        <v>0</v>
      </c>
      <c r="BI124" s="368"/>
      <c r="BJ124" s="364"/>
      <c r="BK124" s="365"/>
      <c r="BL124" s="365"/>
      <c r="BM124" s="365"/>
      <c r="BN124" s="366"/>
    </row>
    <row r="125" spans="2:66" ht="20.25" customHeight="1" x14ac:dyDescent="0.2">
      <c r="B125" s="317">
        <f>B123+1</f>
        <v>55</v>
      </c>
      <c r="C125" s="417"/>
      <c r="D125" s="419"/>
      <c r="E125" s="258"/>
      <c r="F125" s="420"/>
      <c r="G125" s="319"/>
      <c r="H125" s="320"/>
      <c r="I125" s="138"/>
      <c r="J125" s="139"/>
      <c r="K125" s="138"/>
      <c r="L125" s="139"/>
      <c r="M125" s="323"/>
      <c r="N125" s="324"/>
      <c r="O125" s="327"/>
      <c r="P125" s="328"/>
      <c r="Q125" s="328"/>
      <c r="R125" s="320"/>
      <c r="S125" s="331"/>
      <c r="T125" s="332"/>
      <c r="U125" s="332"/>
      <c r="V125" s="332"/>
      <c r="W125" s="333"/>
      <c r="X125" s="158" t="s">
        <v>150</v>
      </c>
      <c r="Z125" s="159"/>
      <c r="AA125" s="151"/>
      <c r="AB125" s="152"/>
      <c r="AC125" s="152"/>
      <c r="AD125" s="152"/>
      <c r="AE125" s="152"/>
      <c r="AF125" s="152"/>
      <c r="AG125" s="153"/>
      <c r="AH125" s="151"/>
      <c r="AI125" s="152"/>
      <c r="AJ125" s="152"/>
      <c r="AK125" s="152"/>
      <c r="AL125" s="152"/>
      <c r="AM125" s="152"/>
      <c r="AN125" s="153"/>
      <c r="AO125" s="151"/>
      <c r="AP125" s="152"/>
      <c r="AQ125" s="152"/>
      <c r="AR125" s="152"/>
      <c r="AS125" s="152"/>
      <c r="AT125" s="152"/>
      <c r="AU125" s="153"/>
      <c r="AV125" s="151"/>
      <c r="AW125" s="152"/>
      <c r="AX125" s="152"/>
      <c r="AY125" s="152"/>
      <c r="AZ125" s="152"/>
      <c r="BA125" s="152"/>
      <c r="BB125" s="153"/>
      <c r="BC125" s="151"/>
      <c r="BD125" s="152"/>
      <c r="BE125" s="154"/>
      <c r="BF125" s="334"/>
      <c r="BG125" s="335"/>
      <c r="BH125" s="347"/>
      <c r="BI125" s="348"/>
      <c r="BJ125" s="349"/>
      <c r="BK125" s="350"/>
      <c r="BL125" s="350"/>
      <c r="BM125" s="350"/>
      <c r="BN125" s="351"/>
    </row>
    <row r="126" spans="2:66" ht="20.25" customHeight="1" x14ac:dyDescent="0.2">
      <c r="B126" s="318"/>
      <c r="C126" s="418"/>
      <c r="D126" s="421"/>
      <c r="E126" s="258"/>
      <c r="F126" s="420"/>
      <c r="G126" s="358"/>
      <c r="H126" s="359"/>
      <c r="I126" s="160"/>
      <c r="J126" s="161">
        <f>G125</f>
        <v>0</v>
      </c>
      <c r="K126" s="160"/>
      <c r="L126" s="161">
        <f>M125</f>
        <v>0</v>
      </c>
      <c r="M126" s="360"/>
      <c r="N126" s="361"/>
      <c r="O126" s="362"/>
      <c r="P126" s="363"/>
      <c r="Q126" s="363"/>
      <c r="R126" s="359"/>
      <c r="S126" s="331"/>
      <c r="T126" s="332"/>
      <c r="U126" s="332"/>
      <c r="V126" s="332"/>
      <c r="W126" s="333"/>
      <c r="X126" s="155" t="s">
        <v>153</v>
      </c>
      <c r="Y126" s="156"/>
      <c r="Z126" s="157"/>
      <c r="AA126" s="143" t="str">
        <f>IF(AA125="","",VLOOKUP(AA125,'別紙１-１　シフト記号表（従来型・ユニット型共通）'!$C$6:$L$47,10,FALSE))</f>
        <v/>
      </c>
      <c r="AB126" s="144" t="str">
        <f>IF(AB125="","",VLOOKUP(AB125,'別紙１-１　シフト記号表（従来型・ユニット型共通）'!$C$6:$L$47,10,FALSE))</f>
        <v/>
      </c>
      <c r="AC126" s="144" t="str">
        <f>IF(AC125="","",VLOOKUP(AC125,'別紙１-１　シフト記号表（従来型・ユニット型共通）'!$C$6:$L$47,10,FALSE))</f>
        <v/>
      </c>
      <c r="AD126" s="144" t="str">
        <f>IF(AD125="","",VLOOKUP(AD125,'別紙１-１　シフト記号表（従来型・ユニット型共通）'!$C$6:$L$47,10,FALSE))</f>
        <v/>
      </c>
      <c r="AE126" s="144" t="str">
        <f>IF(AE125="","",VLOOKUP(AE125,'別紙１-１　シフト記号表（従来型・ユニット型共通）'!$C$6:$L$47,10,FALSE))</f>
        <v/>
      </c>
      <c r="AF126" s="144" t="str">
        <f>IF(AF125="","",VLOOKUP(AF125,'別紙１-１　シフト記号表（従来型・ユニット型共通）'!$C$6:$L$47,10,FALSE))</f>
        <v/>
      </c>
      <c r="AG126" s="145" t="str">
        <f>IF(AG125="","",VLOOKUP(AG125,'別紙１-１　シフト記号表（従来型・ユニット型共通）'!$C$6:$L$47,10,FALSE))</f>
        <v/>
      </c>
      <c r="AH126" s="143" t="str">
        <f>IF(AH125="","",VLOOKUP(AH125,'別紙１-１　シフト記号表（従来型・ユニット型共通）'!$C$6:$L$47,10,FALSE))</f>
        <v/>
      </c>
      <c r="AI126" s="144" t="str">
        <f>IF(AI125="","",VLOOKUP(AI125,'別紙１-１　シフト記号表（従来型・ユニット型共通）'!$C$6:$L$47,10,FALSE))</f>
        <v/>
      </c>
      <c r="AJ126" s="144" t="str">
        <f>IF(AJ125="","",VLOOKUP(AJ125,'別紙１-１　シフト記号表（従来型・ユニット型共通）'!$C$6:$L$47,10,FALSE))</f>
        <v/>
      </c>
      <c r="AK126" s="144" t="str">
        <f>IF(AK125="","",VLOOKUP(AK125,'別紙１-１　シフト記号表（従来型・ユニット型共通）'!$C$6:$L$47,10,FALSE))</f>
        <v/>
      </c>
      <c r="AL126" s="144" t="str">
        <f>IF(AL125="","",VLOOKUP(AL125,'別紙１-１　シフト記号表（従来型・ユニット型共通）'!$C$6:$L$47,10,FALSE))</f>
        <v/>
      </c>
      <c r="AM126" s="144" t="str">
        <f>IF(AM125="","",VLOOKUP(AM125,'別紙１-１　シフト記号表（従来型・ユニット型共通）'!$C$6:$L$47,10,FALSE))</f>
        <v/>
      </c>
      <c r="AN126" s="145" t="str">
        <f>IF(AN125="","",VLOOKUP(AN125,'別紙１-１　シフト記号表（従来型・ユニット型共通）'!$C$6:$L$47,10,FALSE))</f>
        <v/>
      </c>
      <c r="AO126" s="143" t="str">
        <f>IF(AO125="","",VLOOKUP(AO125,'別紙１-１　シフト記号表（従来型・ユニット型共通）'!$C$6:$L$47,10,FALSE))</f>
        <v/>
      </c>
      <c r="AP126" s="144" t="str">
        <f>IF(AP125="","",VLOOKUP(AP125,'別紙１-１　シフト記号表（従来型・ユニット型共通）'!$C$6:$L$47,10,FALSE))</f>
        <v/>
      </c>
      <c r="AQ126" s="144" t="str">
        <f>IF(AQ125="","",VLOOKUP(AQ125,'別紙１-１　シフト記号表（従来型・ユニット型共通）'!$C$6:$L$47,10,FALSE))</f>
        <v/>
      </c>
      <c r="AR126" s="144" t="str">
        <f>IF(AR125="","",VLOOKUP(AR125,'別紙１-１　シフト記号表（従来型・ユニット型共通）'!$C$6:$L$47,10,FALSE))</f>
        <v/>
      </c>
      <c r="AS126" s="144" t="str">
        <f>IF(AS125="","",VLOOKUP(AS125,'別紙１-１　シフト記号表（従来型・ユニット型共通）'!$C$6:$L$47,10,FALSE))</f>
        <v/>
      </c>
      <c r="AT126" s="144" t="str">
        <f>IF(AT125="","",VLOOKUP(AT125,'別紙１-１　シフト記号表（従来型・ユニット型共通）'!$C$6:$L$47,10,FALSE))</f>
        <v/>
      </c>
      <c r="AU126" s="145" t="str">
        <f>IF(AU125="","",VLOOKUP(AU125,'別紙１-１　シフト記号表（従来型・ユニット型共通）'!$C$6:$L$47,10,FALSE))</f>
        <v/>
      </c>
      <c r="AV126" s="143" t="str">
        <f>IF(AV125="","",VLOOKUP(AV125,'別紙１-１　シフト記号表（従来型・ユニット型共通）'!$C$6:$L$47,10,FALSE))</f>
        <v/>
      </c>
      <c r="AW126" s="144" t="str">
        <f>IF(AW125="","",VLOOKUP(AW125,'別紙１-１　シフト記号表（従来型・ユニット型共通）'!$C$6:$L$47,10,FALSE))</f>
        <v/>
      </c>
      <c r="AX126" s="144" t="str">
        <f>IF(AX125="","",VLOOKUP(AX125,'別紙１-１　シフト記号表（従来型・ユニット型共通）'!$C$6:$L$47,10,FALSE))</f>
        <v/>
      </c>
      <c r="AY126" s="144" t="str">
        <f>IF(AY125="","",VLOOKUP(AY125,'別紙１-１　シフト記号表（従来型・ユニット型共通）'!$C$6:$L$47,10,FALSE))</f>
        <v/>
      </c>
      <c r="AZ126" s="144" t="str">
        <f>IF(AZ125="","",VLOOKUP(AZ125,'別紙１-１　シフト記号表（従来型・ユニット型共通）'!$C$6:$L$47,10,FALSE))</f>
        <v/>
      </c>
      <c r="BA126" s="144" t="str">
        <f>IF(BA125="","",VLOOKUP(BA125,'別紙１-１　シフト記号表（従来型・ユニット型共通）'!$C$6:$L$47,10,FALSE))</f>
        <v/>
      </c>
      <c r="BB126" s="145" t="str">
        <f>IF(BB125="","",VLOOKUP(BB125,'別紙１-１　シフト記号表（従来型・ユニット型共通）'!$C$6:$L$47,10,FALSE))</f>
        <v/>
      </c>
      <c r="BC126" s="143" t="str">
        <f>IF(BC125="","",VLOOKUP(BC125,'別紙１-１　シフト記号表（従来型・ユニット型共通）'!$C$6:$L$47,10,FALSE))</f>
        <v/>
      </c>
      <c r="BD126" s="144" t="str">
        <f>IF(BD125="","",VLOOKUP(BD125,'別紙１-１　シフト記号表（従来型・ユニット型共通）'!$C$6:$L$47,10,FALSE))</f>
        <v/>
      </c>
      <c r="BE126" s="144" t="str">
        <f>IF(BE125="","",VLOOKUP(BE125,'別紙１-１　シフト記号表（従来型・ユニット型共通）'!$C$6:$L$47,10,FALSE))</f>
        <v/>
      </c>
      <c r="BF126" s="367">
        <f>IF($BI$3="４週",SUM(AA126:BB126),IF($BI$3="暦月",SUM(AA126:BE126),""))</f>
        <v>0</v>
      </c>
      <c r="BG126" s="368"/>
      <c r="BH126" s="369">
        <f>IF($BI$3="４週",BF126/4,IF($BI$3="暦月",(BF126/($BI$8/7)),""))</f>
        <v>0</v>
      </c>
      <c r="BI126" s="368"/>
      <c r="BJ126" s="364"/>
      <c r="BK126" s="365"/>
      <c r="BL126" s="365"/>
      <c r="BM126" s="365"/>
      <c r="BN126" s="366"/>
    </row>
    <row r="127" spans="2:66" ht="20.25" customHeight="1" x14ac:dyDescent="0.2">
      <c r="B127" s="317">
        <f>B125+1</f>
        <v>56</v>
      </c>
      <c r="C127" s="417"/>
      <c r="D127" s="419"/>
      <c r="E127" s="258"/>
      <c r="F127" s="420"/>
      <c r="G127" s="319"/>
      <c r="H127" s="320"/>
      <c r="I127" s="138"/>
      <c r="J127" s="139"/>
      <c r="K127" s="138"/>
      <c r="L127" s="139"/>
      <c r="M127" s="323"/>
      <c r="N127" s="324"/>
      <c r="O127" s="327"/>
      <c r="P127" s="328"/>
      <c r="Q127" s="328"/>
      <c r="R127" s="320"/>
      <c r="S127" s="331"/>
      <c r="T127" s="332"/>
      <c r="U127" s="332"/>
      <c r="V127" s="332"/>
      <c r="W127" s="333"/>
      <c r="X127" s="158" t="s">
        <v>150</v>
      </c>
      <c r="Z127" s="159"/>
      <c r="AA127" s="151"/>
      <c r="AB127" s="152"/>
      <c r="AC127" s="152"/>
      <c r="AD127" s="152"/>
      <c r="AE127" s="152"/>
      <c r="AF127" s="152"/>
      <c r="AG127" s="153"/>
      <c r="AH127" s="151"/>
      <c r="AI127" s="152"/>
      <c r="AJ127" s="152"/>
      <c r="AK127" s="152"/>
      <c r="AL127" s="152"/>
      <c r="AM127" s="152"/>
      <c r="AN127" s="153"/>
      <c r="AO127" s="151"/>
      <c r="AP127" s="152"/>
      <c r="AQ127" s="152"/>
      <c r="AR127" s="152"/>
      <c r="AS127" s="152"/>
      <c r="AT127" s="152"/>
      <c r="AU127" s="153"/>
      <c r="AV127" s="151"/>
      <c r="AW127" s="152"/>
      <c r="AX127" s="152"/>
      <c r="AY127" s="152"/>
      <c r="AZ127" s="152"/>
      <c r="BA127" s="152"/>
      <c r="BB127" s="153"/>
      <c r="BC127" s="151"/>
      <c r="BD127" s="152"/>
      <c r="BE127" s="154"/>
      <c r="BF127" s="334"/>
      <c r="BG127" s="335"/>
      <c r="BH127" s="347"/>
      <c r="BI127" s="348"/>
      <c r="BJ127" s="349"/>
      <c r="BK127" s="350"/>
      <c r="BL127" s="350"/>
      <c r="BM127" s="350"/>
      <c r="BN127" s="351"/>
    </row>
    <row r="128" spans="2:66" ht="20.25" customHeight="1" x14ac:dyDescent="0.2">
      <c r="B128" s="318"/>
      <c r="C128" s="418"/>
      <c r="D128" s="421"/>
      <c r="E128" s="258"/>
      <c r="F128" s="420"/>
      <c r="G128" s="358"/>
      <c r="H128" s="359"/>
      <c r="I128" s="160"/>
      <c r="J128" s="161">
        <f>G127</f>
        <v>0</v>
      </c>
      <c r="K128" s="160"/>
      <c r="L128" s="161">
        <f>M127</f>
        <v>0</v>
      </c>
      <c r="M128" s="360"/>
      <c r="N128" s="361"/>
      <c r="O128" s="362"/>
      <c r="P128" s="363"/>
      <c r="Q128" s="363"/>
      <c r="R128" s="359"/>
      <c r="S128" s="331"/>
      <c r="T128" s="332"/>
      <c r="U128" s="332"/>
      <c r="V128" s="332"/>
      <c r="W128" s="333"/>
      <c r="X128" s="155" t="s">
        <v>153</v>
      </c>
      <c r="Y128" s="156"/>
      <c r="Z128" s="157"/>
      <c r="AA128" s="143" t="str">
        <f>IF(AA127="","",VLOOKUP(AA127,'別紙１-１　シフト記号表（従来型・ユニット型共通）'!$C$6:$L$47,10,FALSE))</f>
        <v/>
      </c>
      <c r="AB128" s="144" t="str">
        <f>IF(AB127="","",VLOOKUP(AB127,'別紙１-１　シフト記号表（従来型・ユニット型共通）'!$C$6:$L$47,10,FALSE))</f>
        <v/>
      </c>
      <c r="AC128" s="144" t="str">
        <f>IF(AC127="","",VLOOKUP(AC127,'別紙１-１　シフト記号表（従来型・ユニット型共通）'!$C$6:$L$47,10,FALSE))</f>
        <v/>
      </c>
      <c r="AD128" s="144" t="str">
        <f>IF(AD127="","",VLOOKUP(AD127,'別紙１-１　シフト記号表（従来型・ユニット型共通）'!$C$6:$L$47,10,FALSE))</f>
        <v/>
      </c>
      <c r="AE128" s="144" t="str">
        <f>IF(AE127="","",VLOOKUP(AE127,'別紙１-１　シフト記号表（従来型・ユニット型共通）'!$C$6:$L$47,10,FALSE))</f>
        <v/>
      </c>
      <c r="AF128" s="144" t="str">
        <f>IF(AF127="","",VLOOKUP(AF127,'別紙１-１　シフト記号表（従来型・ユニット型共通）'!$C$6:$L$47,10,FALSE))</f>
        <v/>
      </c>
      <c r="AG128" s="145" t="str">
        <f>IF(AG127="","",VLOOKUP(AG127,'別紙１-１　シフト記号表（従来型・ユニット型共通）'!$C$6:$L$47,10,FALSE))</f>
        <v/>
      </c>
      <c r="AH128" s="143" t="str">
        <f>IF(AH127="","",VLOOKUP(AH127,'別紙１-１　シフト記号表（従来型・ユニット型共通）'!$C$6:$L$47,10,FALSE))</f>
        <v/>
      </c>
      <c r="AI128" s="144" t="str">
        <f>IF(AI127="","",VLOOKUP(AI127,'別紙１-１　シフト記号表（従来型・ユニット型共通）'!$C$6:$L$47,10,FALSE))</f>
        <v/>
      </c>
      <c r="AJ128" s="144" t="str">
        <f>IF(AJ127="","",VLOOKUP(AJ127,'別紙１-１　シフト記号表（従来型・ユニット型共通）'!$C$6:$L$47,10,FALSE))</f>
        <v/>
      </c>
      <c r="AK128" s="144" t="str">
        <f>IF(AK127="","",VLOOKUP(AK127,'別紙１-１　シフト記号表（従来型・ユニット型共通）'!$C$6:$L$47,10,FALSE))</f>
        <v/>
      </c>
      <c r="AL128" s="144" t="str">
        <f>IF(AL127="","",VLOOKUP(AL127,'別紙１-１　シフト記号表（従来型・ユニット型共通）'!$C$6:$L$47,10,FALSE))</f>
        <v/>
      </c>
      <c r="AM128" s="144" t="str">
        <f>IF(AM127="","",VLOOKUP(AM127,'別紙１-１　シフト記号表（従来型・ユニット型共通）'!$C$6:$L$47,10,FALSE))</f>
        <v/>
      </c>
      <c r="AN128" s="145" t="str">
        <f>IF(AN127="","",VLOOKUP(AN127,'別紙１-１　シフト記号表（従来型・ユニット型共通）'!$C$6:$L$47,10,FALSE))</f>
        <v/>
      </c>
      <c r="AO128" s="143" t="str">
        <f>IF(AO127="","",VLOOKUP(AO127,'別紙１-１　シフト記号表（従来型・ユニット型共通）'!$C$6:$L$47,10,FALSE))</f>
        <v/>
      </c>
      <c r="AP128" s="144" t="str">
        <f>IF(AP127="","",VLOOKUP(AP127,'別紙１-１　シフト記号表（従来型・ユニット型共通）'!$C$6:$L$47,10,FALSE))</f>
        <v/>
      </c>
      <c r="AQ128" s="144" t="str">
        <f>IF(AQ127="","",VLOOKUP(AQ127,'別紙１-１　シフト記号表（従来型・ユニット型共通）'!$C$6:$L$47,10,FALSE))</f>
        <v/>
      </c>
      <c r="AR128" s="144" t="str">
        <f>IF(AR127="","",VLOOKUP(AR127,'別紙１-１　シフト記号表（従来型・ユニット型共通）'!$C$6:$L$47,10,FALSE))</f>
        <v/>
      </c>
      <c r="AS128" s="144" t="str">
        <f>IF(AS127="","",VLOOKUP(AS127,'別紙１-１　シフト記号表（従来型・ユニット型共通）'!$C$6:$L$47,10,FALSE))</f>
        <v/>
      </c>
      <c r="AT128" s="144" t="str">
        <f>IF(AT127="","",VLOOKUP(AT127,'別紙１-１　シフト記号表（従来型・ユニット型共通）'!$C$6:$L$47,10,FALSE))</f>
        <v/>
      </c>
      <c r="AU128" s="145" t="str">
        <f>IF(AU127="","",VLOOKUP(AU127,'別紙１-１　シフト記号表（従来型・ユニット型共通）'!$C$6:$L$47,10,FALSE))</f>
        <v/>
      </c>
      <c r="AV128" s="143" t="str">
        <f>IF(AV127="","",VLOOKUP(AV127,'別紙１-１　シフト記号表（従来型・ユニット型共通）'!$C$6:$L$47,10,FALSE))</f>
        <v/>
      </c>
      <c r="AW128" s="144" t="str">
        <f>IF(AW127="","",VLOOKUP(AW127,'別紙１-１　シフト記号表（従来型・ユニット型共通）'!$C$6:$L$47,10,FALSE))</f>
        <v/>
      </c>
      <c r="AX128" s="144" t="str">
        <f>IF(AX127="","",VLOOKUP(AX127,'別紙１-１　シフト記号表（従来型・ユニット型共通）'!$C$6:$L$47,10,FALSE))</f>
        <v/>
      </c>
      <c r="AY128" s="144" t="str">
        <f>IF(AY127="","",VLOOKUP(AY127,'別紙１-１　シフト記号表（従来型・ユニット型共通）'!$C$6:$L$47,10,FALSE))</f>
        <v/>
      </c>
      <c r="AZ128" s="144" t="str">
        <f>IF(AZ127="","",VLOOKUP(AZ127,'別紙１-１　シフト記号表（従来型・ユニット型共通）'!$C$6:$L$47,10,FALSE))</f>
        <v/>
      </c>
      <c r="BA128" s="144" t="str">
        <f>IF(BA127="","",VLOOKUP(BA127,'別紙１-１　シフト記号表（従来型・ユニット型共通）'!$C$6:$L$47,10,FALSE))</f>
        <v/>
      </c>
      <c r="BB128" s="145" t="str">
        <f>IF(BB127="","",VLOOKUP(BB127,'別紙１-１　シフト記号表（従来型・ユニット型共通）'!$C$6:$L$47,10,FALSE))</f>
        <v/>
      </c>
      <c r="BC128" s="143" t="str">
        <f>IF(BC127="","",VLOOKUP(BC127,'別紙１-１　シフト記号表（従来型・ユニット型共通）'!$C$6:$L$47,10,FALSE))</f>
        <v/>
      </c>
      <c r="BD128" s="144" t="str">
        <f>IF(BD127="","",VLOOKUP(BD127,'別紙１-１　シフト記号表（従来型・ユニット型共通）'!$C$6:$L$47,10,FALSE))</f>
        <v/>
      </c>
      <c r="BE128" s="144" t="str">
        <f>IF(BE127="","",VLOOKUP(BE127,'別紙１-１　シフト記号表（従来型・ユニット型共通）'!$C$6:$L$47,10,FALSE))</f>
        <v/>
      </c>
      <c r="BF128" s="367">
        <f>IF($BI$3="４週",SUM(AA128:BB128),IF($BI$3="暦月",SUM(AA128:BE128),""))</f>
        <v>0</v>
      </c>
      <c r="BG128" s="368"/>
      <c r="BH128" s="369">
        <f>IF($BI$3="４週",BF128/4,IF($BI$3="暦月",(BF128/($BI$8/7)),""))</f>
        <v>0</v>
      </c>
      <c r="BI128" s="368"/>
      <c r="BJ128" s="364"/>
      <c r="BK128" s="365"/>
      <c r="BL128" s="365"/>
      <c r="BM128" s="365"/>
      <c r="BN128" s="366"/>
    </row>
    <row r="129" spans="2:66" ht="20.25" customHeight="1" x14ac:dyDescent="0.2">
      <c r="B129" s="317">
        <f>B127+1</f>
        <v>57</v>
      </c>
      <c r="C129" s="417"/>
      <c r="D129" s="419"/>
      <c r="E129" s="258"/>
      <c r="F129" s="420"/>
      <c r="G129" s="319"/>
      <c r="H129" s="320"/>
      <c r="I129" s="138"/>
      <c r="J129" s="139"/>
      <c r="K129" s="138"/>
      <c r="L129" s="139"/>
      <c r="M129" s="323"/>
      <c r="N129" s="324"/>
      <c r="O129" s="327"/>
      <c r="P129" s="328"/>
      <c r="Q129" s="328"/>
      <c r="R129" s="320"/>
      <c r="S129" s="331"/>
      <c r="T129" s="332"/>
      <c r="U129" s="332"/>
      <c r="V129" s="332"/>
      <c r="W129" s="333"/>
      <c r="X129" s="158" t="s">
        <v>150</v>
      </c>
      <c r="Z129" s="159"/>
      <c r="AA129" s="151"/>
      <c r="AB129" s="152"/>
      <c r="AC129" s="152"/>
      <c r="AD129" s="152"/>
      <c r="AE129" s="152"/>
      <c r="AF129" s="152"/>
      <c r="AG129" s="153"/>
      <c r="AH129" s="151"/>
      <c r="AI129" s="152"/>
      <c r="AJ129" s="152"/>
      <c r="AK129" s="152"/>
      <c r="AL129" s="152"/>
      <c r="AM129" s="152"/>
      <c r="AN129" s="153"/>
      <c r="AO129" s="151"/>
      <c r="AP129" s="152"/>
      <c r="AQ129" s="152"/>
      <c r="AR129" s="152"/>
      <c r="AS129" s="152"/>
      <c r="AT129" s="152"/>
      <c r="AU129" s="153"/>
      <c r="AV129" s="151"/>
      <c r="AW129" s="152"/>
      <c r="AX129" s="152"/>
      <c r="AY129" s="152"/>
      <c r="AZ129" s="152"/>
      <c r="BA129" s="152"/>
      <c r="BB129" s="153"/>
      <c r="BC129" s="151"/>
      <c r="BD129" s="152"/>
      <c r="BE129" s="154"/>
      <c r="BF129" s="334"/>
      <c r="BG129" s="335"/>
      <c r="BH129" s="347"/>
      <c r="BI129" s="348"/>
      <c r="BJ129" s="349"/>
      <c r="BK129" s="350"/>
      <c r="BL129" s="350"/>
      <c r="BM129" s="350"/>
      <c r="BN129" s="351"/>
    </row>
    <row r="130" spans="2:66" ht="20.25" customHeight="1" x14ac:dyDescent="0.2">
      <c r="B130" s="318"/>
      <c r="C130" s="418"/>
      <c r="D130" s="421"/>
      <c r="E130" s="258"/>
      <c r="F130" s="420"/>
      <c r="G130" s="358"/>
      <c r="H130" s="359"/>
      <c r="I130" s="160"/>
      <c r="J130" s="161">
        <f>G129</f>
        <v>0</v>
      </c>
      <c r="K130" s="160"/>
      <c r="L130" s="161">
        <f>M129</f>
        <v>0</v>
      </c>
      <c r="M130" s="360"/>
      <c r="N130" s="361"/>
      <c r="O130" s="362"/>
      <c r="P130" s="363"/>
      <c r="Q130" s="363"/>
      <c r="R130" s="359"/>
      <c r="S130" s="331"/>
      <c r="T130" s="332"/>
      <c r="U130" s="332"/>
      <c r="V130" s="332"/>
      <c r="W130" s="333"/>
      <c r="X130" s="155" t="s">
        <v>153</v>
      </c>
      <c r="Y130" s="156"/>
      <c r="Z130" s="157"/>
      <c r="AA130" s="143" t="str">
        <f>IF(AA129="","",VLOOKUP(AA129,'別紙１-１　シフト記号表（従来型・ユニット型共通）'!$C$6:$L$47,10,FALSE))</f>
        <v/>
      </c>
      <c r="AB130" s="144" t="str">
        <f>IF(AB129="","",VLOOKUP(AB129,'別紙１-１　シフト記号表（従来型・ユニット型共通）'!$C$6:$L$47,10,FALSE))</f>
        <v/>
      </c>
      <c r="AC130" s="144" t="str">
        <f>IF(AC129="","",VLOOKUP(AC129,'別紙１-１　シフト記号表（従来型・ユニット型共通）'!$C$6:$L$47,10,FALSE))</f>
        <v/>
      </c>
      <c r="AD130" s="144" t="str">
        <f>IF(AD129="","",VLOOKUP(AD129,'別紙１-１　シフト記号表（従来型・ユニット型共通）'!$C$6:$L$47,10,FALSE))</f>
        <v/>
      </c>
      <c r="AE130" s="144" t="str">
        <f>IF(AE129="","",VLOOKUP(AE129,'別紙１-１　シフト記号表（従来型・ユニット型共通）'!$C$6:$L$47,10,FALSE))</f>
        <v/>
      </c>
      <c r="AF130" s="144" t="str">
        <f>IF(AF129="","",VLOOKUP(AF129,'別紙１-１　シフト記号表（従来型・ユニット型共通）'!$C$6:$L$47,10,FALSE))</f>
        <v/>
      </c>
      <c r="AG130" s="145" t="str">
        <f>IF(AG129="","",VLOOKUP(AG129,'別紙１-１　シフト記号表（従来型・ユニット型共通）'!$C$6:$L$47,10,FALSE))</f>
        <v/>
      </c>
      <c r="AH130" s="143" t="str">
        <f>IF(AH129="","",VLOOKUP(AH129,'別紙１-１　シフト記号表（従来型・ユニット型共通）'!$C$6:$L$47,10,FALSE))</f>
        <v/>
      </c>
      <c r="AI130" s="144" t="str">
        <f>IF(AI129="","",VLOOKUP(AI129,'別紙１-１　シフト記号表（従来型・ユニット型共通）'!$C$6:$L$47,10,FALSE))</f>
        <v/>
      </c>
      <c r="AJ130" s="144" t="str">
        <f>IF(AJ129="","",VLOOKUP(AJ129,'別紙１-１　シフト記号表（従来型・ユニット型共通）'!$C$6:$L$47,10,FALSE))</f>
        <v/>
      </c>
      <c r="AK130" s="144" t="str">
        <f>IF(AK129="","",VLOOKUP(AK129,'別紙１-１　シフト記号表（従来型・ユニット型共通）'!$C$6:$L$47,10,FALSE))</f>
        <v/>
      </c>
      <c r="AL130" s="144" t="str">
        <f>IF(AL129="","",VLOOKUP(AL129,'別紙１-１　シフト記号表（従来型・ユニット型共通）'!$C$6:$L$47,10,FALSE))</f>
        <v/>
      </c>
      <c r="AM130" s="144" t="str">
        <f>IF(AM129="","",VLOOKUP(AM129,'別紙１-１　シフト記号表（従来型・ユニット型共通）'!$C$6:$L$47,10,FALSE))</f>
        <v/>
      </c>
      <c r="AN130" s="145" t="str">
        <f>IF(AN129="","",VLOOKUP(AN129,'別紙１-１　シフト記号表（従来型・ユニット型共通）'!$C$6:$L$47,10,FALSE))</f>
        <v/>
      </c>
      <c r="AO130" s="143" t="str">
        <f>IF(AO129="","",VLOOKUP(AO129,'別紙１-１　シフト記号表（従来型・ユニット型共通）'!$C$6:$L$47,10,FALSE))</f>
        <v/>
      </c>
      <c r="AP130" s="144" t="str">
        <f>IF(AP129="","",VLOOKUP(AP129,'別紙１-１　シフト記号表（従来型・ユニット型共通）'!$C$6:$L$47,10,FALSE))</f>
        <v/>
      </c>
      <c r="AQ130" s="144" t="str">
        <f>IF(AQ129="","",VLOOKUP(AQ129,'別紙１-１　シフト記号表（従来型・ユニット型共通）'!$C$6:$L$47,10,FALSE))</f>
        <v/>
      </c>
      <c r="AR130" s="144" t="str">
        <f>IF(AR129="","",VLOOKUP(AR129,'別紙１-１　シフト記号表（従来型・ユニット型共通）'!$C$6:$L$47,10,FALSE))</f>
        <v/>
      </c>
      <c r="AS130" s="144" t="str">
        <f>IF(AS129="","",VLOOKUP(AS129,'別紙１-１　シフト記号表（従来型・ユニット型共通）'!$C$6:$L$47,10,FALSE))</f>
        <v/>
      </c>
      <c r="AT130" s="144" t="str">
        <f>IF(AT129="","",VLOOKUP(AT129,'別紙１-１　シフト記号表（従来型・ユニット型共通）'!$C$6:$L$47,10,FALSE))</f>
        <v/>
      </c>
      <c r="AU130" s="145" t="str">
        <f>IF(AU129="","",VLOOKUP(AU129,'別紙１-１　シフト記号表（従来型・ユニット型共通）'!$C$6:$L$47,10,FALSE))</f>
        <v/>
      </c>
      <c r="AV130" s="143" t="str">
        <f>IF(AV129="","",VLOOKUP(AV129,'別紙１-１　シフト記号表（従来型・ユニット型共通）'!$C$6:$L$47,10,FALSE))</f>
        <v/>
      </c>
      <c r="AW130" s="144" t="str">
        <f>IF(AW129="","",VLOOKUP(AW129,'別紙１-１　シフト記号表（従来型・ユニット型共通）'!$C$6:$L$47,10,FALSE))</f>
        <v/>
      </c>
      <c r="AX130" s="144" t="str">
        <f>IF(AX129="","",VLOOKUP(AX129,'別紙１-１　シフト記号表（従来型・ユニット型共通）'!$C$6:$L$47,10,FALSE))</f>
        <v/>
      </c>
      <c r="AY130" s="144" t="str">
        <f>IF(AY129="","",VLOOKUP(AY129,'別紙１-１　シフト記号表（従来型・ユニット型共通）'!$C$6:$L$47,10,FALSE))</f>
        <v/>
      </c>
      <c r="AZ130" s="144" t="str">
        <f>IF(AZ129="","",VLOOKUP(AZ129,'別紙１-１　シフト記号表（従来型・ユニット型共通）'!$C$6:$L$47,10,FALSE))</f>
        <v/>
      </c>
      <c r="BA130" s="144" t="str">
        <f>IF(BA129="","",VLOOKUP(BA129,'別紙１-１　シフト記号表（従来型・ユニット型共通）'!$C$6:$L$47,10,FALSE))</f>
        <v/>
      </c>
      <c r="BB130" s="145" t="str">
        <f>IF(BB129="","",VLOOKUP(BB129,'別紙１-１　シフト記号表（従来型・ユニット型共通）'!$C$6:$L$47,10,FALSE))</f>
        <v/>
      </c>
      <c r="BC130" s="143" t="str">
        <f>IF(BC129="","",VLOOKUP(BC129,'別紙１-１　シフト記号表（従来型・ユニット型共通）'!$C$6:$L$47,10,FALSE))</f>
        <v/>
      </c>
      <c r="BD130" s="144" t="str">
        <f>IF(BD129="","",VLOOKUP(BD129,'別紙１-１　シフト記号表（従来型・ユニット型共通）'!$C$6:$L$47,10,FALSE))</f>
        <v/>
      </c>
      <c r="BE130" s="144" t="str">
        <f>IF(BE129="","",VLOOKUP(BE129,'別紙１-１　シフト記号表（従来型・ユニット型共通）'!$C$6:$L$47,10,FALSE))</f>
        <v/>
      </c>
      <c r="BF130" s="367">
        <f>IF($BI$3="４週",SUM(AA130:BB130),IF($BI$3="暦月",SUM(AA130:BE130),""))</f>
        <v>0</v>
      </c>
      <c r="BG130" s="368"/>
      <c r="BH130" s="369">
        <f>IF($BI$3="４週",BF130/4,IF($BI$3="暦月",(BF130/($BI$8/7)),""))</f>
        <v>0</v>
      </c>
      <c r="BI130" s="368"/>
      <c r="BJ130" s="364"/>
      <c r="BK130" s="365"/>
      <c r="BL130" s="365"/>
      <c r="BM130" s="365"/>
      <c r="BN130" s="366"/>
    </row>
    <row r="131" spans="2:66" ht="20.25" customHeight="1" x14ac:dyDescent="0.2">
      <c r="B131" s="317">
        <f>B129+1</f>
        <v>58</v>
      </c>
      <c r="C131" s="417"/>
      <c r="D131" s="419"/>
      <c r="E131" s="258"/>
      <c r="F131" s="420"/>
      <c r="G131" s="319"/>
      <c r="H131" s="320"/>
      <c r="I131" s="138"/>
      <c r="J131" s="139"/>
      <c r="K131" s="138"/>
      <c r="L131" s="139"/>
      <c r="M131" s="323"/>
      <c r="N131" s="324"/>
      <c r="O131" s="327"/>
      <c r="P131" s="328"/>
      <c r="Q131" s="328"/>
      <c r="R131" s="320"/>
      <c r="S131" s="331"/>
      <c r="T131" s="332"/>
      <c r="U131" s="332"/>
      <c r="V131" s="332"/>
      <c r="W131" s="333"/>
      <c r="X131" s="158" t="s">
        <v>150</v>
      </c>
      <c r="Z131" s="159"/>
      <c r="AA131" s="151"/>
      <c r="AB131" s="152"/>
      <c r="AC131" s="152"/>
      <c r="AD131" s="152"/>
      <c r="AE131" s="152"/>
      <c r="AF131" s="152"/>
      <c r="AG131" s="153"/>
      <c r="AH131" s="151"/>
      <c r="AI131" s="152"/>
      <c r="AJ131" s="152"/>
      <c r="AK131" s="152"/>
      <c r="AL131" s="152"/>
      <c r="AM131" s="152"/>
      <c r="AN131" s="153"/>
      <c r="AO131" s="151"/>
      <c r="AP131" s="152"/>
      <c r="AQ131" s="152"/>
      <c r="AR131" s="152"/>
      <c r="AS131" s="152"/>
      <c r="AT131" s="152"/>
      <c r="AU131" s="153"/>
      <c r="AV131" s="151"/>
      <c r="AW131" s="152"/>
      <c r="AX131" s="152"/>
      <c r="AY131" s="152"/>
      <c r="AZ131" s="152"/>
      <c r="BA131" s="152"/>
      <c r="BB131" s="153"/>
      <c r="BC131" s="151"/>
      <c r="BD131" s="152"/>
      <c r="BE131" s="154"/>
      <c r="BF131" s="334"/>
      <c r="BG131" s="335"/>
      <c r="BH131" s="347"/>
      <c r="BI131" s="348"/>
      <c r="BJ131" s="349"/>
      <c r="BK131" s="350"/>
      <c r="BL131" s="350"/>
      <c r="BM131" s="350"/>
      <c r="BN131" s="351"/>
    </row>
    <row r="132" spans="2:66" ht="20.25" customHeight="1" x14ac:dyDescent="0.2">
      <c r="B132" s="318"/>
      <c r="C132" s="418"/>
      <c r="D132" s="421"/>
      <c r="E132" s="258"/>
      <c r="F132" s="420"/>
      <c r="G132" s="358"/>
      <c r="H132" s="359"/>
      <c r="I132" s="160"/>
      <c r="J132" s="161">
        <f>G131</f>
        <v>0</v>
      </c>
      <c r="K132" s="160"/>
      <c r="L132" s="161">
        <f>M131</f>
        <v>0</v>
      </c>
      <c r="M132" s="360"/>
      <c r="N132" s="361"/>
      <c r="O132" s="362"/>
      <c r="P132" s="363"/>
      <c r="Q132" s="363"/>
      <c r="R132" s="359"/>
      <c r="S132" s="331"/>
      <c r="T132" s="332"/>
      <c r="U132" s="332"/>
      <c r="V132" s="332"/>
      <c r="W132" s="333"/>
      <c r="X132" s="155" t="s">
        <v>153</v>
      </c>
      <c r="Y132" s="156"/>
      <c r="Z132" s="157"/>
      <c r="AA132" s="143" t="str">
        <f>IF(AA131="","",VLOOKUP(AA131,'別紙１-１　シフト記号表（従来型・ユニット型共通）'!$C$6:$L$47,10,FALSE))</f>
        <v/>
      </c>
      <c r="AB132" s="144" t="str">
        <f>IF(AB131="","",VLOOKUP(AB131,'別紙１-１　シフト記号表（従来型・ユニット型共通）'!$C$6:$L$47,10,FALSE))</f>
        <v/>
      </c>
      <c r="AC132" s="144" t="str">
        <f>IF(AC131="","",VLOOKUP(AC131,'別紙１-１　シフト記号表（従来型・ユニット型共通）'!$C$6:$L$47,10,FALSE))</f>
        <v/>
      </c>
      <c r="AD132" s="144" t="str">
        <f>IF(AD131="","",VLOOKUP(AD131,'別紙１-１　シフト記号表（従来型・ユニット型共通）'!$C$6:$L$47,10,FALSE))</f>
        <v/>
      </c>
      <c r="AE132" s="144" t="str">
        <f>IF(AE131="","",VLOOKUP(AE131,'別紙１-１　シフト記号表（従来型・ユニット型共通）'!$C$6:$L$47,10,FALSE))</f>
        <v/>
      </c>
      <c r="AF132" s="144" t="str">
        <f>IF(AF131="","",VLOOKUP(AF131,'別紙１-１　シフト記号表（従来型・ユニット型共通）'!$C$6:$L$47,10,FALSE))</f>
        <v/>
      </c>
      <c r="AG132" s="145" t="str">
        <f>IF(AG131="","",VLOOKUP(AG131,'別紙１-１　シフト記号表（従来型・ユニット型共通）'!$C$6:$L$47,10,FALSE))</f>
        <v/>
      </c>
      <c r="AH132" s="143" t="str">
        <f>IF(AH131="","",VLOOKUP(AH131,'別紙１-１　シフト記号表（従来型・ユニット型共通）'!$C$6:$L$47,10,FALSE))</f>
        <v/>
      </c>
      <c r="AI132" s="144" t="str">
        <f>IF(AI131="","",VLOOKUP(AI131,'別紙１-１　シフト記号表（従来型・ユニット型共通）'!$C$6:$L$47,10,FALSE))</f>
        <v/>
      </c>
      <c r="AJ132" s="144" t="str">
        <f>IF(AJ131="","",VLOOKUP(AJ131,'別紙１-１　シフト記号表（従来型・ユニット型共通）'!$C$6:$L$47,10,FALSE))</f>
        <v/>
      </c>
      <c r="AK132" s="144" t="str">
        <f>IF(AK131="","",VLOOKUP(AK131,'別紙１-１　シフト記号表（従来型・ユニット型共通）'!$C$6:$L$47,10,FALSE))</f>
        <v/>
      </c>
      <c r="AL132" s="144" t="str">
        <f>IF(AL131="","",VLOOKUP(AL131,'別紙１-１　シフト記号表（従来型・ユニット型共通）'!$C$6:$L$47,10,FALSE))</f>
        <v/>
      </c>
      <c r="AM132" s="144" t="str">
        <f>IF(AM131="","",VLOOKUP(AM131,'別紙１-１　シフト記号表（従来型・ユニット型共通）'!$C$6:$L$47,10,FALSE))</f>
        <v/>
      </c>
      <c r="AN132" s="145" t="str">
        <f>IF(AN131="","",VLOOKUP(AN131,'別紙１-１　シフト記号表（従来型・ユニット型共通）'!$C$6:$L$47,10,FALSE))</f>
        <v/>
      </c>
      <c r="AO132" s="143" t="str">
        <f>IF(AO131="","",VLOOKUP(AO131,'別紙１-１　シフト記号表（従来型・ユニット型共通）'!$C$6:$L$47,10,FALSE))</f>
        <v/>
      </c>
      <c r="AP132" s="144" t="str">
        <f>IF(AP131="","",VLOOKUP(AP131,'別紙１-１　シフト記号表（従来型・ユニット型共通）'!$C$6:$L$47,10,FALSE))</f>
        <v/>
      </c>
      <c r="AQ132" s="144" t="str">
        <f>IF(AQ131="","",VLOOKUP(AQ131,'別紙１-１　シフト記号表（従来型・ユニット型共通）'!$C$6:$L$47,10,FALSE))</f>
        <v/>
      </c>
      <c r="AR132" s="144" t="str">
        <f>IF(AR131="","",VLOOKUP(AR131,'別紙１-１　シフト記号表（従来型・ユニット型共通）'!$C$6:$L$47,10,FALSE))</f>
        <v/>
      </c>
      <c r="AS132" s="144" t="str">
        <f>IF(AS131="","",VLOOKUP(AS131,'別紙１-１　シフト記号表（従来型・ユニット型共通）'!$C$6:$L$47,10,FALSE))</f>
        <v/>
      </c>
      <c r="AT132" s="144" t="str">
        <f>IF(AT131="","",VLOOKUP(AT131,'別紙１-１　シフト記号表（従来型・ユニット型共通）'!$C$6:$L$47,10,FALSE))</f>
        <v/>
      </c>
      <c r="AU132" s="145" t="str">
        <f>IF(AU131="","",VLOOKUP(AU131,'別紙１-１　シフト記号表（従来型・ユニット型共通）'!$C$6:$L$47,10,FALSE))</f>
        <v/>
      </c>
      <c r="AV132" s="143" t="str">
        <f>IF(AV131="","",VLOOKUP(AV131,'別紙１-１　シフト記号表（従来型・ユニット型共通）'!$C$6:$L$47,10,FALSE))</f>
        <v/>
      </c>
      <c r="AW132" s="144" t="str">
        <f>IF(AW131="","",VLOOKUP(AW131,'別紙１-１　シフト記号表（従来型・ユニット型共通）'!$C$6:$L$47,10,FALSE))</f>
        <v/>
      </c>
      <c r="AX132" s="144" t="str">
        <f>IF(AX131="","",VLOOKUP(AX131,'別紙１-１　シフト記号表（従来型・ユニット型共通）'!$C$6:$L$47,10,FALSE))</f>
        <v/>
      </c>
      <c r="AY132" s="144" t="str">
        <f>IF(AY131="","",VLOOKUP(AY131,'別紙１-１　シフト記号表（従来型・ユニット型共通）'!$C$6:$L$47,10,FALSE))</f>
        <v/>
      </c>
      <c r="AZ132" s="144" t="str">
        <f>IF(AZ131="","",VLOOKUP(AZ131,'別紙１-１　シフト記号表（従来型・ユニット型共通）'!$C$6:$L$47,10,FALSE))</f>
        <v/>
      </c>
      <c r="BA132" s="144" t="str">
        <f>IF(BA131="","",VLOOKUP(BA131,'別紙１-１　シフト記号表（従来型・ユニット型共通）'!$C$6:$L$47,10,FALSE))</f>
        <v/>
      </c>
      <c r="BB132" s="145" t="str">
        <f>IF(BB131="","",VLOOKUP(BB131,'別紙１-１　シフト記号表（従来型・ユニット型共通）'!$C$6:$L$47,10,FALSE))</f>
        <v/>
      </c>
      <c r="BC132" s="143" t="str">
        <f>IF(BC131="","",VLOOKUP(BC131,'別紙１-１　シフト記号表（従来型・ユニット型共通）'!$C$6:$L$47,10,FALSE))</f>
        <v/>
      </c>
      <c r="BD132" s="144" t="str">
        <f>IF(BD131="","",VLOOKUP(BD131,'別紙１-１　シフト記号表（従来型・ユニット型共通）'!$C$6:$L$47,10,FALSE))</f>
        <v/>
      </c>
      <c r="BE132" s="144" t="str">
        <f>IF(BE131="","",VLOOKUP(BE131,'別紙１-１　シフト記号表（従来型・ユニット型共通）'!$C$6:$L$47,10,FALSE))</f>
        <v/>
      </c>
      <c r="BF132" s="367">
        <f>IF($BI$3="４週",SUM(AA132:BB132),IF($BI$3="暦月",SUM(AA132:BE132),""))</f>
        <v>0</v>
      </c>
      <c r="BG132" s="368"/>
      <c r="BH132" s="369">
        <f>IF($BI$3="４週",BF132/4,IF($BI$3="暦月",(BF132/($BI$8/7)),""))</f>
        <v>0</v>
      </c>
      <c r="BI132" s="368"/>
      <c r="BJ132" s="364"/>
      <c r="BK132" s="365"/>
      <c r="BL132" s="365"/>
      <c r="BM132" s="365"/>
      <c r="BN132" s="366"/>
    </row>
    <row r="133" spans="2:66" ht="20.25" customHeight="1" x14ac:dyDescent="0.2">
      <c r="B133" s="317">
        <f>B131+1</f>
        <v>59</v>
      </c>
      <c r="C133" s="417"/>
      <c r="D133" s="419"/>
      <c r="E133" s="258"/>
      <c r="F133" s="420"/>
      <c r="G133" s="319"/>
      <c r="H133" s="320"/>
      <c r="I133" s="138"/>
      <c r="J133" s="139"/>
      <c r="K133" s="138"/>
      <c r="L133" s="139"/>
      <c r="M133" s="323"/>
      <c r="N133" s="324"/>
      <c r="O133" s="327"/>
      <c r="P133" s="328"/>
      <c r="Q133" s="328"/>
      <c r="R133" s="320"/>
      <c r="S133" s="331"/>
      <c r="T133" s="332"/>
      <c r="U133" s="332"/>
      <c r="V133" s="332"/>
      <c r="W133" s="333"/>
      <c r="X133" s="158" t="s">
        <v>150</v>
      </c>
      <c r="Z133" s="159"/>
      <c r="AA133" s="151"/>
      <c r="AB133" s="152"/>
      <c r="AC133" s="152"/>
      <c r="AD133" s="152"/>
      <c r="AE133" s="152"/>
      <c r="AF133" s="152"/>
      <c r="AG133" s="153"/>
      <c r="AH133" s="151"/>
      <c r="AI133" s="152"/>
      <c r="AJ133" s="152"/>
      <c r="AK133" s="152"/>
      <c r="AL133" s="152"/>
      <c r="AM133" s="152"/>
      <c r="AN133" s="153"/>
      <c r="AO133" s="151"/>
      <c r="AP133" s="152"/>
      <c r="AQ133" s="152"/>
      <c r="AR133" s="152"/>
      <c r="AS133" s="152"/>
      <c r="AT133" s="152"/>
      <c r="AU133" s="153"/>
      <c r="AV133" s="151"/>
      <c r="AW133" s="152"/>
      <c r="AX133" s="152"/>
      <c r="AY133" s="152"/>
      <c r="AZ133" s="152"/>
      <c r="BA133" s="152"/>
      <c r="BB133" s="153"/>
      <c r="BC133" s="151"/>
      <c r="BD133" s="152"/>
      <c r="BE133" s="154"/>
      <c r="BF133" s="334"/>
      <c r="BG133" s="335"/>
      <c r="BH133" s="347"/>
      <c r="BI133" s="348"/>
      <c r="BJ133" s="349"/>
      <c r="BK133" s="350"/>
      <c r="BL133" s="350"/>
      <c r="BM133" s="350"/>
      <c r="BN133" s="351"/>
    </row>
    <row r="134" spans="2:66" ht="20.25" customHeight="1" x14ac:dyDescent="0.2">
      <c r="B134" s="318"/>
      <c r="C134" s="418"/>
      <c r="D134" s="421"/>
      <c r="E134" s="258"/>
      <c r="F134" s="420"/>
      <c r="G134" s="358"/>
      <c r="H134" s="359"/>
      <c r="I134" s="160"/>
      <c r="J134" s="161">
        <f>G133</f>
        <v>0</v>
      </c>
      <c r="K134" s="160"/>
      <c r="L134" s="161">
        <f>M133</f>
        <v>0</v>
      </c>
      <c r="M134" s="360"/>
      <c r="N134" s="361"/>
      <c r="O134" s="362"/>
      <c r="P134" s="363"/>
      <c r="Q134" s="363"/>
      <c r="R134" s="359"/>
      <c r="S134" s="331"/>
      <c r="T134" s="332"/>
      <c r="U134" s="332"/>
      <c r="V134" s="332"/>
      <c r="W134" s="333"/>
      <c r="X134" s="155" t="s">
        <v>153</v>
      </c>
      <c r="Y134" s="156"/>
      <c r="Z134" s="157"/>
      <c r="AA134" s="143" t="str">
        <f>IF(AA133="","",VLOOKUP(AA133,'別紙１-１　シフト記号表（従来型・ユニット型共通）'!$C$6:$L$47,10,FALSE))</f>
        <v/>
      </c>
      <c r="AB134" s="144" t="str">
        <f>IF(AB133="","",VLOOKUP(AB133,'別紙１-１　シフト記号表（従来型・ユニット型共通）'!$C$6:$L$47,10,FALSE))</f>
        <v/>
      </c>
      <c r="AC134" s="144" t="str">
        <f>IF(AC133="","",VLOOKUP(AC133,'別紙１-１　シフト記号表（従来型・ユニット型共通）'!$C$6:$L$47,10,FALSE))</f>
        <v/>
      </c>
      <c r="AD134" s="144" t="str">
        <f>IF(AD133="","",VLOOKUP(AD133,'別紙１-１　シフト記号表（従来型・ユニット型共通）'!$C$6:$L$47,10,FALSE))</f>
        <v/>
      </c>
      <c r="AE134" s="144" t="str">
        <f>IF(AE133="","",VLOOKUP(AE133,'別紙１-１　シフト記号表（従来型・ユニット型共通）'!$C$6:$L$47,10,FALSE))</f>
        <v/>
      </c>
      <c r="AF134" s="144" t="str">
        <f>IF(AF133="","",VLOOKUP(AF133,'別紙１-１　シフト記号表（従来型・ユニット型共通）'!$C$6:$L$47,10,FALSE))</f>
        <v/>
      </c>
      <c r="AG134" s="145" t="str">
        <f>IF(AG133="","",VLOOKUP(AG133,'別紙１-１　シフト記号表（従来型・ユニット型共通）'!$C$6:$L$47,10,FALSE))</f>
        <v/>
      </c>
      <c r="AH134" s="143" t="str">
        <f>IF(AH133="","",VLOOKUP(AH133,'別紙１-１　シフト記号表（従来型・ユニット型共通）'!$C$6:$L$47,10,FALSE))</f>
        <v/>
      </c>
      <c r="AI134" s="144" t="str">
        <f>IF(AI133="","",VLOOKUP(AI133,'別紙１-１　シフト記号表（従来型・ユニット型共通）'!$C$6:$L$47,10,FALSE))</f>
        <v/>
      </c>
      <c r="AJ134" s="144" t="str">
        <f>IF(AJ133="","",VLOOKUP(AJ133,'別紙１-１　シフト記号表（従来型・ユニット型共通）'!$C$6:$L$47,10,FALSE))</f>
        <v/>
      </c>
      <c r="AK134" s="144" t="str">
        <f>IF(AK133="","",VLOOKUP(AK133,'別紙１-１　シフト記号表（従来型・ユニット型共通）'!$C$6:$L$47,10,FALSE))</f>
        <v/>
      </c>
      <c r="AL134" s="144" t="str">
        <f>IF(AL133="","",VLOOKUP(AL133,'別紙１-１　シフト記号表（従来型・ユニット型共通）'!$C$6:$L$47,10,FALSE))</f>
        <v/>
      </c>
      <c r="AM134" s="144" t="str">
        <f>IF(AM133="","",VLOOKUP(AM133,'別紙１-１　シフト記号表（従来型・ユニット型共通）'!$C$6:$L$47,10,FALSE))</f>
        <v/>
      </c>
      <c r="AN134" s="145" t="str">
        <f>IF(AN133="","",VLOOKUP(AN133,'別紙１-１　シフト記号表（従来型・ユニット型共通）'!$C$6:$L$47,10,FALSE))</f>
        <v/>
      </c>
      <c r="AO134" s="143" t="str">
        <f>IF(AO133="","",VLOOKUP(AO133,'別紙１-１　シフト記号表（従来型・ユニット型共通）'!$C$6:$L$47,10,FALSE))</f>
        <v/>
      </c>
      <c r="AP134" s="144" t="str">
        <f>IF(AP133="","",VLOOKUP(AP133,'別紙１-１　シフト記号表（従来型・ユニット型共通）'!$C$6:$L$47,10,FALSE))</f>
        <v/>
      </c>
      <c r="AQ134" s="144" t="str">
        <f>IF(AQ133="","",VLOOKUP(AQ133,'別紙１-１　シフト記号表（従来型・ユニット型共通）'!$C$6:$L$47,10,FALSE))</f>
        <v/>
      </c>
      <c r="AR134" s="144" t="str">
        <f>IF(AR133="","",VLOOKUP(AR133,'別紙１-１　シフト記号表（従来型・ユニット型共通）'!$C$6:$L$47,10,FALSE))</f>
        <v/>
      </c>
      <c r="AS134" s="144" t="str">
        <f>IF(AS133="","",VLOOKUP(AS133,'別紙１-１　シフト記号表（従来型・ユニット型共通）'!$C$6:$L$47,10,FALSE))</f>
        <v/>
      </c>
      <c r="AT134" s="144" t="str">
        <f>IF(AT133="","",VLOOKUP(AT133,'別紙１-１　シフト記号表（従来型・ユニット型共通）'!$C$6:$L$47,10,FALSE))</f>
        <v/>
      </c>
      <c r="AU134" s="145" t="str">
        <f>IF(AU133="","",VLOOKUP(AU133,'別紙１-１　シフト記号表（従来型・ユニット型共通）'!$C$6:$L$47,10,FALSE))</f>
        <v/>
      </c>
      <c r="AV134" s="143" t="str">
        <f>IF(AV133="","",VLOOKUP(AV133,'別紙１-１　シフト記号表（従来型・ユニット型共通）'!$C$6:$L$47,10,FALSE))</f>
        <v/>
      </c>
      <c r="AW134" s="144" t="str">
        <f>IF(AW133="","",VLOOKUP(AW133,'別紙１-１　シフト記号表（従来型・ユニット型共通）'!$C$6:$L$47,10,FALSE))</f>
        <v/>
      </c>
      <c r="AX134" s="144" t="str">
        <f>IF(AX133="","",VLOOKUP(AX133,'別紙１-１　シフト記号表（従来型・ユニット型共通）'!$C$6:$L$47,10,FALSE))</f>
        <v/>
      </c>
      <c r="AY134" s="144" t="str">
        <f>IF(AY133="","",VLOOKUP(AY133,'別紙１-１　シフト記号表（従来型・ユニット型共通）'!$C$6:$L$47,10,FALSE))</f>
        <v/>
      </c>
      <c r="AZ134" s="144" t="str">
        <f>IF(AZ133="","",VLOOKUP(AZ133,'別紙１-１　シフト記号表（従来型・ユニット型共通）'!$C$6:$L$47,10,FALSE))</f>
        <v/>
      </c>
      <c r="BA134" s="144" t="str">
        <f>IF(BA133="","",VLOOKUP(BA133,'別紙１-１　シフト記号表（従来型・ユニット型共通）'!$C$6:$L$47,10,FALSE))</f>
        <v/>
      </c>
      <c r="BB134" s="145" t="str">
        <f>IF(BB133="","",VLOOKUP(BB133,'別紙１-１　シフト記号表（従来型・ユニット型共通）'!$C$6:$L$47,10,FALSE))</f>
        <v/>
      </c>
      <c r="BC134" s="143" t="str">
        <f>IF(BC133="","",VLOOKUP(BC133,'別紙１-１　シフト記号表（従来型・ユニット型共通）'!$C$6:$L$47,10,FALSE))</f>
        <v/>
      </c>
      <c r="BD134" s="144" t="str">
        <f>IF(BD133="","",VLOOKUP(BD133,'別紙１-１　シフト記号表（従来型・ユニット型共通）'!$C$6:$L$47,10,FALSE))</f>
        <v/>
      </c>
      <c r="BE134" s="144" t="str">
        <f>IF(BE133="","",VLOOKUP(BE133,'別紙１-１　シフト記号表（従来型・ユニット型共通）'!$C$6:$L$47,10,FALSE))</f>
        <v/>
      </c>
      <c r="BF134" s="367">
        <f>IF($BI$3="４週",SUM(AA134:BB134),IF($BI$3="暦月",SUM(AA134:BE134),""))</f>
        <v>0</v>
      </c>
      <c r="BG134" s="368"/>
      <c r="BH134" s="369">
        <f>IF($BI$3="４週",BF134/4,IF($BI$3="暦月",(BF134/($BI$8/7)),""))</f>
        <v>0</v>
      </c>
      <c r="BI134" s="368"/>
      <c r="BJ134" s="364"/>
      <c r="BK134" s="365"/>
      <c r="BL134" s="365"/>
      <c r="BM134" s="365"/>
      <c r="BN134" s="366"/>
    </row>
    <row r="135" spans="2:66" ht="20.25" customHeight="1" x14ac:dyDescent="0.2">
      <c r="B135" s="317">
        <f>B133+1</f>
        <v>60</v>
      </c>
      <c r="C135" s="417"/>
      <c r="D135" s="419"/>
      <c r="E135" s="258"/>
      <c r="F135" s="420"/>
      <c r="G135" s="319"/>
      <c r="H135" s="320"/>
      <c r="I135" s="138"/>
      <c r="J135" s="139"/>
      <c r="K135" s="138"/>
      <c r="L135" s="139"/>
      <c r="M135" s="323"/>
      <c r="N135" s="324"/>
      <c r="O135" s="327"/>
      <c r="P135" s="328"/>
      <c r="Q135" s="328"/>
      <c r="R135" s="320"/>
      <c r="S135" s="331"/>
      <c r="T135" s="332"/>
      <c r="U135" s="332"/>
      <c r="V135" s="332"/>
      <c r="W135" s="333"/>
      <c r="X135" s="158" t="s">
        <v>150</v>
      </c>
      <c r="Z135" s="159"/>
      <c r="AA135" s="151"/>
      <c r="AB135" s="152"/>
      <c r="AC135" s="152"/>
      <c r="AD135" s="152"/>
      <c r="AE135" s="152"/>
      <c r="AF135" s="152"/>
      <c r="AG135" s="153"/>
      <c r="AH135" s="151"/>
      <c r="AI135" s="152"/>
      <c r="AJ135" s="152"/>
      <c r="AK135" s="152"/>
      <c r="AL135" s="152"/>
      <c r="AM135" s="152"/>
      <c r="AN135" s="153"/>
      <c r="AO135" s="151"/>
      <c r="AP135" s="152"/>
      <c r="AQ135" s="152"/>
      <c r="AR135" s="152"/>
      <c r="AS135" s="152"/>
      <c r="AT135" s="152"/>
      <c r="AU135" s="153"/>
      <c r="AV135" s="151"/>
      <c r="AW135" s="152"/>
      <c r="AX135" s="152"/>
      <c r="AY135" s="152"/>
      <c r="AZ135" s="152"/>
      <c r="BA135" s="152"/>
      <c r="BB135" s="153"/>
      <c r="BC135" s="151"/>
      <c r="BD135" s="152"/>
      <c r="BE135" s="154"/>
      <c r="BF135" s="334"/>
      <c r="BG135" s="335"/>
      <c r="BH135" s="347"/>
      <c r="BI135" s="348"/>
      <c r="BJ135" s="349"/>
      <c r="BK135" s="350"/>
      <c r="BL135" s="350"/>
      <c r="BM135" s="350"/>
      <c r="BN135" s="351"/>
    </row>
    <row r="136" spans="2:66" ht="20.25" customHeight="1" x14ac:dyDescent="0.2">
      <c r="B136" s="318"/>
      <c r="C136" s="418"/>
      <c r="D136" s="421"/>
      <c r="E136" s="258"/>
      <c r="F136" s="420"/>
      <c r="G136" s="358"/>
      <c r="H136" s="359"/>
      <c r="I136" s="160"/>
      <c r="J136" s="161">
        <f>G135</f>
        <v>0</v>
      </c>
      <c r="K136" s="160"/>
      <c r="L136" s="161">
        <f>M135</f>
        <v>0</v>
      </c>
      <c r="M136" s="360"/>
      <c r="N136" s="361"/>
      <c r="O136" s="362"/>
      <c r="P136" s="363"/>
      <c r="Q136" s="363"/>
      <c r="R136" s="359"/>
      <c r="S136" s="331"/>
      <c r="T136" s="332"/>
      <c r="U136" s="332"/>
      <c r="V136" s="332"/>
      <c r="W136" s="333"/>
      <c r="X136" s="155" t="s">
        <v>153</v>
      </c>
      <c r="Y136" s="156"/>
      <c r="Z136" s="157"/>
      <c r="AA136" s="143" t="str">
        <f>IF(AA135="","",VLOOKUP(AA135,'別紙１-１　シフト記号表（従来型・ユニット型共通）'!$C$6:$L$47,10,FALSE))</f>
        <v/>
      </c>
      <c r="AB136" s="144" t="str">
        <f>IF(AB135="","",VLOOKUP(AB135,'別紙１-１　シフト記号表（従来型・ユニット型共通）'!$C$6:$L$47,10,FALSE))</f>
        <v/>
      </c>
      <c r="AC136" s="144" t="str">
        <f>IF(AC135="","",VLOOKUP(AC135,'別紙１-１　シフト記号表（従来型・ユニット型共通）'!$C$6:$L$47,10,FALSE))</f>
        <v/>
      </c>
      <c r="AD136" s="144" t="str">
        <f>IF(AD135="","",VLOOKUP(AD135,'別紙１-１　シフト記号表（従来型・ユニット型共通）'!$C$6:$L$47,10,FALSE))</f>
        <v/>
      </c>
      <c r="AE136" s="144" t="str">
        <f>IF(AE135="","",VLOOKUP(AE135,'別紙１-１　シフト記号表（従来型・ユニット型共通）'!$C$6:$L$47,10,FALSE))</f>
        <v/>
      </c>
      <c r="AF136" s="144" t="str">
        <f>IF(AF135="","",VLOOKUP(AF135,'別紙１-１　シフト記号表（従来型・ユニット型共通）'!$C$6:$L$47,10,FALSE))</f>
        <v/>
      </c>
      <c r="AG136" s="145" t="str">
        <f>IF(AG135="","",VLOOKUP(AG135,'別紙１-１　シフト記号表（従来型・ユニット型共通）'!$C$6:$L$47,10,FALSE))</f>
        <v/>
      </c>
      <c r="AH136" s="143" t="str">
        <f>IF(AH135="","",VLOOKUP(AH135,'別紙１-１　シフト記号表（従来型・ユニット型共通）'!$C$6:$L$47,10,FALSE))</f>
        <v/>
      </c>
      <c r="AI136" s="144" t="str">
        <f>IF(AI135="","",VLOOKUP(AI135,'別紙１-１　シフト記号表（従来型・ユニット型共通）'!$C$6:$L$47,10,FALSE))</f>
        <v/>
      </c>
      <c r="AJ136" s="144" t="str">
        <f>IF(AJ135="","",VLOOKUP(AJ135,'別紙１-１　シフト記号表（従来型・ユニット型共通）'!$C$6:$L$47,10,FALSE))</f>
        <v/>
      </c>
      <c r="AK136" s="144" t="str">
        <f>IF(AK135="","",VLOOKUP(AK135,'別紙１-１　シフト記号表（従来型・ユニット型共通）'!$C$6:$L$47,10,FALSE))</f>
        <v/>
      </c>
      <c r="AL136" s="144" t="str">
        <f>IF(AL135="","",VLOOKUP(AL135,'別紙１-１　シフト記号表（従来型・ユニット型共通）'!$C$6:$L$47,10,FALSE))</f>
        <v/>
      </c>
      <c r="AM136" s="144" t="str">
        <f>IF(AM135="","",VLOOKUP(AM135,'別紙１-１　シフト記号表（従来型・ユニット型共通）'!$C$6:$L$47,10,FALSE))</f>
        <v/>
      </c>
      <c r="AN136" s="145" t="str">
        <f>IF(AN135="","",VLOOKUP(AN135,'別紙１-１　シフト記号表（従来型・ユニット型共通）'!$C$6:$L$47,10,FALSE))</f>
        <v/>
      </c>
      <c r="AO136" s="143" t="str">
        <f>IF(AO135="","",VLOOKUP(AO135,'別紙１-１　シフト記号表（従来型・ユニット型共通）'!$C$6:$L$47,10,FALSE))</f>
        <v/>
      </c>
      <c r="AP136" s="144" t="str">
        <f>IF(AP135="","",VLOOKUP(AP135,'別紙１-１　シフト記号表（従来型・ユニット型共通）'!$C$6:$L$47,10,FALSE))</f>
        <v/>
      </c>
      <c r="AQ136" s="144" t="str">
        <f>IF(AQ135="","",VLOOKUP(AQ135,'別紙１-１　シフト記号表（従来型・ユニット型共通）'!$C$6:$L$47,10,FALSE))</f>
        <v/>
      </c>
      <c r="AR136" s="144" t="str">
        <f>IF(AR135="","",VLOOKUP(AR135,'別紙１-１　シフト記号表（従来型・ユニット型共通）'!$C$6:$L$47,10,FALSE))</f>
        <v/>
      </c>
      <c r="AS136" s="144" t="str">
        <f>IF(AS135="","",VLOOKUP(AS135,'別紙１-１　シフト記号表（従来型・ユニット型共通）'!$C$6:$L$47,10,FALSE))</f>
        <v/>
      </c>
      <c r="AT136" s="144" t="str">
        <f>IF(AT135="","",VLOOKUP(AT135,'別紙１-１　シフト記号表（従来型・ユニット型共通）'!$C$6:$L$47,10,FALSE))</f>
        <v/>
      </c>
      <c r="AU136" s="145" t="str">
        <f>IF(AU135="","",VLOOKUP(AU135,'別紙１-１　シフト記号表（従来型・ユニット型共通）'!$C$6:$L$47,10,FALSE))</f>
        <v/>
      </c>
      <c r="AV136" s="143" t="str">
        <f>IF(AV135="","",VLOOKUP(AV135,'別紙１-１　シフト記号表（従来型・ユニット型共通）'!$C$6:$L$47,10,FALSE))</f>
        <v/>
      </c>
      <c r="AW136" s="144" t="str">
        <f>IF(AW135="","",VLOOKUP(AW135,'別紙１-１　シフト記号表（従来型・ユニット型共通）'!$C$6:$L$47,10,FALSE))</f>
        <v/>
      </c>
      <c r="AX136" s="144" t="str">
        <f>IF(AX135="","",VLOOKUP(AX135,'別紙１-１　シフト記号表（従来型・ユニット型共通）'!$C$6:$L$47,10,FALSE))</f>
        <v/>
      </c>
      <c r="AY136" s="144" t="str">
        <f>IF(AY135="","",VLOOKUP(AY135,'別紙１-１　シフト記号表（従来型・ユニット型共通）'!$C$6:$L$47,10,FALSE))</f>
        <v/>
      </c>
      <c r="AZ136" s="144" t="str">
        <f>IF(AZ135="","",VLOOKUP(AZ135,'別紙１-１　シフト記号表（従来型・ユニット型共通）'!$C$6:$L$47,10,FALSE))</f>
        <v/>
      </c>
      <c r="BA136" s="144" t="str">
        <f>IF(BA135="","",VLOOKUP(BA135,'別紙１-１　シフト記号表（従来型・ユニット型共通）'!$C$6:$L$47,10,FALSE))</f>
        <v/>
      </c>
      <c r="BB136" s="145" t="str">
        <f>IF(BB135="","",VLOOKUP(BB135,'別紙１-１　シフト記号表（従来型・ユニット型共通）'!$C$6:$L$47,10,FALSE))</f>
        <v/>
      </c>
      <c r="BC136" s="143" t="str">
        <f>IF(BC135="","",VLOOKUP(BC135,'別紙１-１　シフト記号表（従来型・ユニット型共通）'!$C$6:$L$47,10,FALSE))</f>
        <v/>
      </c>
      <c r="BD136" s="144" t="str">
        <f>IF(BD135="","",VLOOKUP(BD135,'別紙１-１　シフト記号表（従来型・ユニット型共通）'!$C$6:$L$47,10,FALSE))</f>
        <v/>
      </c>
      <c r="BE136" s="144" t="str">
        <f>IF(BE135="","",VLOOKUP(BE135,'別紙１-１　シフト記号表（従来型・ユニット型共通）'!$C$6:$L$47,10,FALSE))</f>
        <v/>
      </c>
      <c r="BF136" s="367">
        <f>IF($BI$3="４週",SUM(AA136:BB136),IF($BI$3="暦月",SUM(AA136:BE136),""))</f>
        <v>0</v>
      </c>
      <c r="BG136" s="368"/>
      <c r="BH136" s="369">
        <f>IF($BI$3="４週",BF136/4,IF($BI$3="暦月",(BF136/($BI$8/7)),""))</f>
        <v>0</v>
      </c>
      <c r="BI136" s="368"/>
      <c r="BJ136" s="364"/>
      <c r="BK136" s="365"/>
      <c r="BL136" s="365"/>
      <c r="BM136" s="365"/>
      <c r="BN136" s="366"/>
    </row>
    <row r="137" spans="2:66" ht="20.25" customHeight="1" x14ac:dyDescent="0.2">
      <c r="B137" s="317">
        <f>B135+1</f>
        <v>61</v>
      </c>
      <c r="C137" s="417"/>
      <c r="D137" s="419"/>
      <c r="E137" s="258"/>
      <c r="F137" s="420"/>
      <c r="G137" s="319"/>
      <c r="H137" s="320"/>
      <c r="I137" s="138"/>
      <c r="J137" s="139"/>
      <c r="K137" s="138"/>
      <c r="L137" s="139"/>
      <c r="M137" s="323"/>
      <c r="N137" s="324"/>
      <c r="O137" s="327"/>
      <c r="P137" s="328"/>
      <c r="Q137" s="328"/>
      <c r="R137" s="320"/>
      <c r="S137" s="331"/>
      <c r="T137" s="332"/>
      <c r="U137" s="332"/>
      <c r="V137" s="332"/>
      <c r="W137" s="333"/>
      <c r="X137" s="158" t="s">
        <v>150</v>
      </c>
      <c r="Z137" s="159"/>
      <c r="AA137" s="151"/>
      <c r="AB137" s="152"/>
      <c r="AC137" s="152"/>
      <c r="AD137" s="152"/>
      <c r="AE137" s="152"/>
      <c r="AF137" s="152"/>
      <c r="AG137" s="153"/>
      <c r="AH137" s="151"/>
      <c r="AI137" s="152"/>
      <c r="AJ137" s="152"/>
      <c r="AK137" s="152"/>
      <c r="AL137" s="152"/>
      <c r="AM137" s="152"/>
      <c r="AN137" s="153"/>
      <c r="AO137" s="151"/>
      <c r="AP137" s="152"/>
      <c r="AQ137" s="152"/>
      <c r="AR137" s="152"/>
      <c r="AS137" s="152"/>
      <c r="AT137" s="152"/>
      <c r="AU137" s="153"/>
      <c r="AV137" s="151"/>
      <c r="AW137" s="152"/>
      <c r="AX137" s="152"/>
      <c r="AY137" s="152"/>
      <c r="AZ137" s="152"/>
      <c r="BA137" s="152"/>
      <c r="BB137" s="153"/>
      <c r="BC137" s="151"/>
      <c r="BD137" s="152"/>
      <c r="BE137" s="154"/>
      <c r="BF137" s="334"/>
      <c r="BG137" s="335"/>
      <c r="BH137" s="347"/>
      <c r="BI137" s="348"/>
      <c r="BJ137" s="349"/>
      <c r="BK137" s="350"/>
      <c r="BL137" s="350"/>
      <c r="BM137" s="350"/>
      <c r="BN137" s="351"/>
    </row>
    <row r="138" spans="2:66" ht="20.25" customHeight="1" x14ac:dyDescent="0.2">
      <c r="B138" s="318"/>
      <c r="C138" s="418"/>
      <c r="D138" s="421"/>
      <c r="E138" s="258"/>
      <c r="F138" s="420"/>
      <c r="G138" s="358"/>
      <c r="H138" s="359"/>
      <c r="I138" s="160"/>
      <c r="J138" s="161">
        <f>G137</f>
        <v>0</v>
      </c>
      <c r="K138" s="160"/>
      <c r="L138" s="161">
        <f>M137</f>
        <v>0</v>
      </c>
      <c r="M138" s="360"/>
      <c r="N138" s="361"/>
      <c r="O138" s="362"/>
      <c r="P138" s="363"/>
      <c r="Q138" s="363"/>
      <c r="R138" s="359"/>
      <c r="S138" s="331"/>
      <c r="T138" s="332"/>
      <c r="U138" s="332"/>
      <c r="V138" s="332"/>
      <c r="W138" s="333"/>
      <c r="X138" s="155" t="s">
        <v>153</v>
      </c>
      <c r="Y138" s="156"/>
      <c r="Z138" s="157"/>
      <c r="AA138" s="143" t="str">
        <f>IF(AA137="","",VLOOKUP(AA137,'別紙１-１　シフト記号表（従来型・ユニット型共通）'!$C$6:$L$47,10,FALSE))</f>
        <v/>
      </c>
      <c r="AB138" s="144" t="str">
        <f>IF(AB137="","",VLOOKUP(AB137,'別紙１-１　シフト記号表（従来型・ユニット型共通）'!$C$6:$L$47,10,FALSE))</f>
        <v/>
      </c>
      <c r="AC138" s="144" t="str">
        <f>IF(AC137="","",VLOOKUP(AC137,'別紙１-１　シフト記号表（従来型・ユニット型共通）'!$C$6:$L$47,10,FALSE))</f>
        <v/>
      </c>
      <c r="AD138" s="144" t="str">
        <f>IF(AD137="","",VLOOKUP(AD137,'別紙１-１　シフト記号表（従来型・ユニット型共通）'!$C$6:$L$47,10,FALSE))</f>
        <v/>
      </c>
      <c r="AE138" s="144" t="str">
        <f>IF(AE137="","",VLOOKUP(AE137,'別紙１-１　シフト記号表（従来型・ユニット型共通）'!$C$6:$L$47,10,FALSE))</f>
        <v/>
      </c>
      <c r="AF138" s="144" t="str">
        <f>IF(AF137="","",VLOOKUP(AF137,'別紙１-１　シフト記号表（従来型・ユニット型共通）'!$C$6:$L$47,10,FALSE))</f>
        <v/>
      </c>
      <c r="AG138" s="145" t="str">
        <f>IF(AG137="","",VLOOKUP(AG137,'別紙１-１　シフト記号表（従来型・ユニット型共通）'!$C$6:$L$47,10,FALSE))</f>
        <v/>
      </c>
      <c r="AH138" s="143" t="str">
        <f>IF(AH137="","",VLOOKUP(AH137,'別紙１-１　シフト記号表（従来型・ユニット型共通）'!$C$6:$L$47,10,FALSE))</f>
        <v/>
      </c>
      <c r="AI138" s="144" t="str">
        <f>IF(AI137="","",VLOOKUP(AI137,'別紙１-１　シフト記号表（従来型・ユニット型共通）'!$C$6:$L$47,10,FALSE))</f>
        <v/>
      </c>
      <c r="AJ138" s="144" t="str">
        <f>IF(AJ137="","",VLOOKUP(AJ137,'別紙１-１　シフト記号表（従来型・ユニット型共通）'!$C$6:$L$47,10,FALSE))</f>
        <v/>
      </c>
      <c r="AK138" s="144" t="str">
        <f>IF(AK137="","",VLOOKUP(AK137,'別紙１-１　シフト記号表（従来型・ユニット型共通）'!$C$6:$L$47,10,FALSE))</f>
        <v/>
      </c>
      <c r="AL138" s="144" t="str">
        <f>IF(AL137="","",VLOOKUP(AL137,'別紙１-１　シフト記号表（従来型・ユニット型共通）'!$C$6:$L$47,10,FALSE))</f>
        <v/>
      </c>
      <c r="AM138" s="144" t="str">
        <f>IF(AM137="","",VLOOKUP(AM137,'別紙１-１　シフト記号表（従来型・ユニット型共通）'!$C$6:$L$47,10,FALSE))</f>
        <v/>
      </c>
      <c r="AN138" s="145" t="str">
        <f>IF(AN137="","",VLOOKUP(AN137,'別紙１-１　シフト記号表（従来型・ユニット型共通）'!$C$6:$L$47,10,FALSE))</f>
        <v/>
      </c>
      <c r="AO138" s="143" t="str">
        <f>IF(AO137="","",VLOOKUP(AO137,'別紙１-１　シフト記号表（従来型・ユニット型共通）'!$C$6:$L$47,10,FALSE))</f>
        <v/>
      </c>
      <c r="AP138" s="144" t="str">
        <f>IF(AP137="","",VLOOKUP(AP137,'別紙１-１　シフト記号表（従来型・ユニット型共通）'!$C$6:$L$47,10,FALSE))</f>
        <v/>
      </c>
      <c r="AQ138" s="144" t="str">
        <f>IF(AQ137="","",VLOOKUP(AQ137,'別紙１-１　シフト記号表（従来型・ユニット型共通）'!$C$6:$L$47,10,FALSE))</f>
        <v/>
      </c>
      <c r="AR138" s="144" t="str">
        <f>IF(AR137="","",VLOOKUP(AR137,'別紙１-１　シフト記号表（従来型・ユニット型共通）'!$C$6:$L$47,10,FALSE))</f>
        <v/>
      </c>
      <c r="AS138" s="144" t="str">
        <f>IF(AS137="","",VLOOKUP(AS137,'別紙１-１　シフト記号表（従来型・ユニット型共通）'!$C$6:$L$47,10,FALSE))</f>
        <v/>
      </c>
      <c r="AT138" s="144" t="str">
        <f>IF(AT137="","",VLOOKUP(AT137,'別紙１-１　シフト記号表（従来型・ユニット型共通）'!$C$6:$L$47,10,FALSE))</f>
        <v/>
      </c>
      <c r="AU138" s="145" t="str">
        <f>IF(AU137="","",VLOOKUP(AU137,'別紙１-１　シフト記号表（従来型・ユニット型共通）'!$C$6:$L$47,10,FALSE))</f>
        <v/>
      </c>
      <c r="AV138" s="143" t="str">
        <f>IF(AV137="","",VLOOKUP(AV137,'別紙１-１　シフト記号表（従来型・ユニット型共通）'!$C$6:$L$47,10,FALSE))</f>
        <v/>
      </c>
      <c r="AW138" s="144" t="str">
        <f>IF(AW137="","",VLOOKUP(AW137,'別紙１-１　シフト記号表（従来型・ユニット型共通）'!$C$6:$L$47,10,FALSE))</f>
        <v/>
      </c>
      <c r="AX138" s="144" t="str">
        <f>IF(AX137="","",VLOOKUP(AX137,'別紙１-１　シフト記号表（従来型・ユニット型共通）'!$C$6:$L$47,10,FALSE))</f>
        <v/>
      </c>
      <c r="AY138" s="144" t="str">
        <f>IF(AY137="","",VLOOKUP(AY137,'別紙１-１　シフト記号表（従来型・ユニット型共通）'!$C$6:$L$47,10,FALSE))</f>
        <v/>
      </c>
      <c r="AZ138" s="144" t="str">
        <f>IF(AZ137="","",VLOOKUP(AZ137,'別紙１-１　シフト記号表（従来型・ユニット型共通）'!$C$6:$L$47,10,FALSE))</f>
        <v/>
      </c>
      <c r="BA138" s="144" t="str">
        <f>IF(BA137="","",VLOOKUP(BA137,'別紙１-１　シフト記号表（従来型・ユニット型共通）'!$C$6:$L$47,10,FALSE))</f>
        <v/>
      </c>
      <c r="BB138" s="145" t="str">
        <f>IF(BB137="","",VLOOKUP(BB137,'別紙１-１　シフト記号表（従来型・ユニット型共通）'!$C$6:$L$47,10,FALSE))</f>
        <v/>
      </c>
      <c r="BC138" s="143" t="str">
        <f>IF(BC137="","",VLOOKUP(BC137,'別紙１-１　シフト記号表（従来型・ユニット型共通）'!$C$6:$L$47,10,FALSE))</f>
        <v/>
      </c>
      <c r="BD138" s="144" t="str">
        <f>IF(BD137="","",VLOOKUP(BD137,'別紙１-１　シフト記号表（従来型・ユニット型共通）'!$C$6:$L$47,10,FALSE))</f>
        <v/>
      </c>
      <c r="BE138" s="144" t="str">
        <f>IF(BE137="","",VLOOKUP(BE137,'別紙１-１　シフト記号表（従来型・ユニット型共通）'!$C$6:$L$47,10,FALSE))</f>
        <v/>
      </c>
      <c r="BF138" s="367">
        <f>IF($BI$3="４週",SUM(AA138:BB138),IF($BI$3="暦月",SUM(AA138:BE138),""))</f>
        <v>0</v>
      </c>
      <c r="BG138" s="368"/>
      <c r="BH138" s="369">
        <f>IF($BI$3="４週",BF138/4,IF($BI$3="暦月",(BF138/($BI$8/7)),""))</f>
        <v>0</v>
      </c>
      <c r="BI138" s="368"/>
      <c r="BJ138" s="364"/>
      <c r="BK138" s="365"/>
      <c r="BL138" s="365"/>
      <c r="BM138" s="365"/>
      <c r="BN138" s="366"/>
    </row>
    <row r="139" spans="2:66" ht="20.25" customHeight="1" x14ac:dyDescent="0.2">
      <c r="B139" s="317">
        <f>B137+1</f>
        <v>62</v>
      </c>
      <c r="C139" s="417"/>
      <c r="D139" s="419"/>
      <c r="E139" s="258"/>
      <c r="F139" s="420"/>
      <c r="G139" s="319"/>
      <c r="H139" s="320"/>
      <c r="I139" s="138"/>
      <c r="J139" s="139"/>
      <c r="K139" s="138"/>
      <c r="L139" s="139"/>
      <c r="M139" s="323"/>
      <c r="N139" s="324"/>
      <c r="O139" s="327"/>
      <c r="P139" s="328"/>
      <c r="Q139" s="328"/>
      <c r="R139" s="320"/>
      <c r="S139" s="331"/>
      <c r="T139" s="332"/>
      <c r="U139" s="332"/>
      <c r="V139" s="332"/>
      <c r="W139" s="333"/>
      <c r="X139" s="158" t="s">
        <v>150</v>
      </c>
      <c r="Z139" s="159"/>
      <c r="AA139" s="151"/>
      <c r="AB139" s="152"/>
      <c r="AC139" s="152"/>
      <c r="AD139" s="152"/>
      <c r="AE139" s="152"/>
      <c r="AF139" s="152"/>
      <c r="AG139" s="153"/>
      <c r="AH139" s="151"/>
      <c r="AI139" s="152"/>
      <c r="AJ139" s="152"/>
      <c r="AK139" s="152"/>
      <c r="AL139" s="152"/>
      <c r="AM139" s="152"/>
      <c r="AN139" s="153"/>
      <c r="AO139" s="151"/>
      <c r="AP139" s="152"/>
      <c r="AQ139" s="152"/>
      <c r="AR139" s="152"/>
      <c r="AS139" s="152"/>
      <c r="AT139" s="152"/>
      <c r="AU139" s="153"/>
      <c r="AV139" s="151"/>
      <c r="AW139" s="152"/>
      <c r="AX139" s="152"/>
      <c r="AY139" s="152"/>
      <c r="AZ139" s="152"/>
      <c r="BA139" s="152"/>
      <c r="BB139" s="153"/>
      <c r="BC139" s="151"/>
      <c r="BD139" s="152"/>
      <c r="BE139" s="154"/>
      <c r="BF139" s="334"/>
      <c r="BG139" s="335"/>
      <c r="BH139" s="347"/>
      <c r="BI139" s="348"/>
      <c r="BJ139" s="349"/>
      <c r="BK139" s="350"/>
      <c r="BL139" s="350"/>
      <c r="BM139" s="350"/>
      <c r="BN139" s="351"/>
    </row>
    <row r="140" spans="2:66" ht="20.25" customHeight="1" x14ac:dyDescent="0.2">
      <c r="B140" s="318"/>
      <c r="C140" s="418"/>
      <c r="D140" s="421"/>
      <c r="E140" s="258"/>
      <c r="F140" s="420"/>
      <c r="G140" s="358"/>
      <c r="H140" s="359"/>
      <c r="I140" s="160"/>
      <c r="J140" s="161">
        <f>G139</f>
        <v>0</v>
      </c>
      <c r="K140" s="160"/>
      <c r="L140" s="161">
        <f>M139</f>
        <v>0</v>
      </c>
      <c r="M140" s="360"/>
      <c r="N140" s="361"/>
      <c r="O140" s="362"/>
      <c r="P140" s="363"/>
      <c r="Q140" s="363"/>
      <c r="R140" s="359"/>
      <c r="S140" s="331"/>
      <c r="T140" s="332"/>
      <c r="U140" s="332"/>
      <c r="V140" s="332"/>
      <c r="W140" s="333"/>
      <c r="X140" s="155" t="s">
        <v>153</v>
      </c>
      <c r="Y140" s="156"/>
      <c r="Z140" s="157"/>
      <c r="AA140" s="143" t="str">
        <f>IF(AA139="","",VLOOKUP(AA139,'別紙１-１　シフト記号表（従来型・ユニット型共通）'!$C$6:$L$47,10,FALSE))</f>
        <v/>
      </c>
      <c r="AB140" s="144" t="str">
        <f>IF(AB139="","",VLOOKUP(AB139,'別紙１-１　シフト記号表（従来型・ユニット型共通）'!$C$6:$L$47,10,FALSE))</f>
        <v/>
      </c>
      <c r="AC140" s="144" t="str">
        <f>IF(AC139="","",VLOOKUP(AC139,'別紙１-１　シフト記号表（従来型・ユニット型共通）'!$C$6:$L$47,10,FALSE))</f>
        <v/>
      </c>
      <c r="AD140" s="144" t="str">
        <f>IF(AD139="","",VLOOKUP(AD139,'別紙１-１　シフト記号表（従来型・ユニット型共通）'!$C$6:$L$47,10,FALSE))</f>
        <v/>
      </c>
      <c r="AE140" s="144" t="str">
        <f>IF(AE139="","",VLOOKUP(AE139,'別紙１-１　シフト記号表（従来型・ユニット型共通）'!$C$6:$L$47,10,FALSE))</f>
        <v/>
      </c>
      <c r="AF140" s="144" t="str">
        <f>IF(AF139="","",VLOOKUP(AF139,'別紙１-１　シフト記号表（従来型・ユニット型共通）'!$C$6:$L$47,10,FALSE))</f>
        <v/>
      </c>
      <c r="AG140" s="145" t="str">
        <f>IF(AG139="","",VLOOKUP(AG139,'別紙１-１　シフト記号表（従来型・ユニット型共通）'!$C$6:$L$47,10,FALSE))</f>
        <v/>
      </c>
      <c r="AH140" s="143" t="str">
        <f>IF(AH139="","",VLOOKUP(AH139,'別紙１-１　シフト記号表（従来型・ユニット型共通）'!$C$6:$L$47,10,FALSE))</f>
        <v/>
      </c>
      <c r="AI140" s="144" t="str">
        <f>IF(AI139="","",VLOOKUP(AI139,'別紙１-１　シフト記号表（従来型・ユニット型共通）'!$C$6:$L$47,10,FALSE))</f>
        <v/>
      </c>
      <c r="AJ140" s="144" t="str">
        <f>IF(AJ139="","",VLOOKUP(AJ139,'別紙１-１　シフト記号表（従来型・ユニット型共通）'!$C$6:$L$47,10,FALSE))</f>
        <v/>
      </c>
      <c r="AK140" s="144" t="str">
        <f>IF(AK139="","",VLOOKUP(AK139,'別紙１-１　シフト記号表（従来型・ユニット型共通）'!$C$6:$L$47,10,FALSE))</f>
        <v/>
      </c>
      <c r="AL140" s="144" t="str">
        <f>IF(AL139="","",VLOOKUP(AL139,'別紙１-１　シフト記号表（従来型・ユニット型共通）'!$C$6:$L$47,10,FALSE))</f>
        <v/>
      </c>
      <c r="AM140" s="144" t="str">
        <f>IF(AM139="","",VLOOKUP(AM139,'別紙１-１　シフト記号表（従来型・ユニット型共通）'!$C$6:$L$47,10,FALSE))</f>
        <v/>
      </c>
      <c r="AN140" s="145" t="str">
        <f>IF(AN139="","",VLOOKUP(AN139,'別紙１-１　シフト記号表（従来型・ユニット型共通）'!$C$6:$L$47,10,FALSE))</f>
        <v/>
      </c>
      <c r="AO140" s="143" t="str">
        <f>IF(AO139="","",VLOOKUP(AO139,'別紙１-１　シフト記号表（従来型・ユニット型共通）'!$C$6:$L$47,10,FALSE))</f>
        <v/>
      </c>
      <c r="AP140" s="144" t="str">
        <f>IF(AP139="","",VLOOKUP(AP139,'別紙１-１　シフト記号表（従来型・ユニット型共通）'!$C$6:$L$47,10,FALSE))</f>
        <v/>
      </c>
      <c r="AQ140" s="144" t="str">
        <f>IF(AQ139="","",VLOOKUP(AQ139,'別紙１-１　シフト記号表（従来型・ユニット型共通）'!$C$6:$L$47,10,FALSE))</f>
        <v/>
      </c>
      <c r="AR140" s="144" t="str">
        <f>IF(AR139="","",VLOOKUP(AR139,'別紙１-１　シフト記号表（従来型・ユニット型共通）'!$C$6:$L$47,10,FALSE))</f>
        <v/>
      </c>
      <c r="AS140" s="144" t="str">
        <f>IF(AS139="","",VLOOKUP(AS139,'別紙１-１　シフト記号表（従来型・ユニット型共通）'!$C$6:$L$47,10,FALSE))</f>
        <v/>
      </c>
      <c r="AT140" s="144" t="str">
        <f>IF(AT139="","",VLOOKUP(AT139,'別紙１-１　シフト記号表（従来型・ユニット型共通）'!$C$6:$L$47,10,FALSE))</f>
        <v/>
      </c>
      <c r="AU140" s="145" t="str">
        <f>IF(AU139="","",VLOOKUP(AU139,'別紙１-１　シフト記号表（従来型・ユニット型共通）'!$C$6:$L$47,10,FALSE))</f>
        <v/>
      </c>
      <c r="AV140" s="143" t="str">
        <f>IF(AV139="","",VLOOKUP(AV139,'別紙１-１　シフト記号表（従来型・ユニット型共通）'!$C$6:$L$47,10,FALSE))</f>
        <v/>
      </c>
      <c r="AW140" s="144" t="str">
        <f>IF(AW139="","",VLOOKUP(AW139,'別紙１-１　シフト記号表（従来型・ユニット型共通）'!$C$6:$L$47,10,FALSE))</f>
        <v/>
      </c>
      <c r="AX140" s="144" t="str">
        <f>IF(AX139="","",VLOOKUP(AX139,'別紙１-１　シフト記号表（従来型・ユニット型共通）'!$C$6:$L$47,10,FALSE))</f>
        <v/>
      </c>
      <c r="AY140" s="144" t="str">
        <f>IF(AY139="","",VLOOKUP(AY139,'別紙１-１　シフト記号表（従来型・ユニット型共通）'!$C$6:$L$47,10,FALSE))</f>
        <v/>
      </c>
      <c r="AZ140" s="144" t="str">
        <f>IF(AZ139="","",VLOOKUP(AZ139,'別紙１-１　シフト記号表（従来型・ユニット型共通）'!$C$6:$L$47,10,FALSE))</f>
        <v/>
      </c>
      <c r="BA140" s="144" t="str">
        <f>IF(BA139="","",VLOOKUP(BA139,'別紙１-１　シフト記号表（従来型・ユニット型共通）'!$C$6:$L$47,10,FALSE))</f>
        <v/>
      </c>
      <c r="BB140" s="145" t="str">
        <f>IF(BB139="","",VLOOKUP(BB139,'別紙１-１　シフト記号表（従来型・ユニット型共通）'!$C$6:$L$47,10,FALSE))</f>
        <v/>
      </c>
      <c r="BC140" s="143" t="str">
        <f>IF(BC139="","",VLOOKUP(BC139,'別紙１-１　シフト記号表（従来型・ユニット型共通）'!$C$6:$L$47,10,FALSE))</f>
        <v/>
      </c>
      <c r="BD140" s="144" t="str">
        <f>IF(BD139="","",VLOOKUP(BD139,'別紙１-１　シフト記号表（従来型・ユニット型共通）'!$C$6:$L$47,10,FALSE))</f>
        <v/>
      </c>
      <c r="BE140" s="144" t="str">
        <f>IF(BE139="","",VLOOKUP(BE139,'別紙１-１　シフト記号表（従来型・ユニット型共通）'!$C$6:$L$47,10,FALSE))</f>
        <v/>
      </c>
      <c r="BF140" s="367">
        <f>IF($BI$3="４週",SUM(AA140:BB140),IF($BI$3="暦月",SUM(AA140:BE140),""))</f>
        <v>0</v>
      </c>
      <c r="BG140" s="368"/>
      <c r="BH140" s="369">
        <f>IF($BI$3="４週",BF140/4,IF($BI$3="暦月",(BF140/($BI$8/7)),""))</f>
        <v>0</v>
      </c>
      <c r="BI140" s="368"/>
      <c r="BJ140" s="364"/>
      <c r="BK140" s="365"/>
      <c r="BL140" s="365"/>
      <c r="BM140" s="365"/>
      <c r="BN140" s="366"/>
    </row>
    <row r="141" spans="2:66" ht="20.25" customHeight="1" x14ac:dyDescent="0.2">
      <c r="B141" s="317">
        <f>B139+1</f>
        <v>63</v>
      </c>
      <c r="C141" s="417"/>
      <c r="D141" s="419"/>
      <c r="E141" s="258"/>
      <c r="F141" s="420"/>
      <c r="G141" s="319"/>
      <c r="H141" s="320"/>
      <c r="I141" s="138"/>
      <c r="J141" s="139"/>
      <c r="K141" s="138"/>
      <c r="L141" s="139"/>
      <c r="M141" s="323"/>
      <c r="N141" s="324"/>
      <c r="O141" s="327"/>
      <c r="P141" s="328"/>
      <c r="Q141" s="328"/>
      <c r="R141" s="320"/>
      <c r="S141" s="331"/>
      <c r="T141" s="332"/>
      <c r="U141" s="332"/>
      <c r="V141" s="332"/>
      <c r="W141" s="333"/>
      <c r="X141" s="158" t="s">
        <v>150</v>
      </c>
      <c r="Z141" s="159"/>
      <c r="AA141" s="151"/>
      <c r="AB141" s="152"/>
      <c r="AC141" s="152"/>
      <c r="AD141" s="152"/>
      <c r="AE141" s="152"/>
      <c r="AF141" s="152"/>
      <c r="AG141" s="153"/>
      <c r="AH141" s="151"/>
      <c r="AI141" s="152"/>
      <c r="AJ141" s="152"/>
      <c r="AK141" s="152"/>
      <c r="AL141" s="152"/>
      <c r="AM141" s="152"/>
      <c r="AN141" s="153"/>
      <c r="AO141" s="151"/>
      <c r="AP141" s="152"/>
      <c r="AQ141" s="152"/>
      <c r="AR141" s="152"/>
      <c r="AS141" s="152"/>
      <c r="AT141" s="152"/>
      <c r="AU141" s="153"/>
      <c r="AV141" s="151"/>
      <c r="AW141" s="152"/>
      <c r="AX141" s="152"/>
      <c r="AY141" s="152"/>
      <c r="AZ141" s="152"/>
      <c r="BA141" s="152"/>
      <c r="BB141" s="153"/>
      <c r="BC141" s="151"/>
      <c r="BD141" s="152"/>
      <c r="BE141" s="154"/>
      <c r="BF141" s="334"/>
      <c r="BG141" s="335"/>
      <c r="BH141" s="347"/>
      <c r="BI141" s="348"/>
      <c r="BJ141" s="349"/>
      <c r="BK141" s="350"/>
      <c r="BL141" s="350"/>
      <c r="BM141" s="350"/>
      <c r="BN141" s="351"/>
    </row>
    <row r="142" spans="2:66" ht="20.25" customHeight="1" x14ac:dyDescent="0.2">
      <c r="B142" s="318"/>
      <c r="C142" s="418"/>
      <c r="D142" s="421"/>
      <c r="E142" s="258"/>
      <c r="F142" s="420"/>
      <c r="G142" s="358"/>
      <c r="H142" s="359"/>
      <c r="I142" s="160"/>
      <c r="J142" s="161">
        <f>G141</f>
        <v>0</v>
      </c>
      <c r="K142" s="160"/>
      <c r="L142" s="161">
        <f>M141</f>
        <v>0</v>
      </c>
      <c r="M142" s="360"/>
      <c r="N142" s="361"/>
      <c r="O142" s="362"/>
      <c r="P142" s="363"/>
      <c r="Q142" s="363"/>
      <c r="R142" s="359"/>
      <c r="S142" s="331"/>
      <c r="T142" s="332"/>
      <c r="U142" s="332"/>
      <c r="V142" s="332"/>
      <c r="W142" s="333"/>
      <c r="X142" s="155" t="s">
        <v>153</v>
      </c>
      <c r="Y142" s="156"/>
      <c r="Z142" s="157"/>
      <c r="AA142" s="143" t="str">
        <f>IF(AA141="","",VLOOKUP(AA141,'別紙１-１　シフト記号表（従来型・ユニット型共通）'!$C$6:$L$47,10,FALSE))</f>
        <v/>
      </c>
      <c r="AB142" s="144" t="str">
        <f>IF(AB141="","",VLOOKUP(AB141,'別紙１-１　シフト記号表（従来型・ユニット型共通）'!$C$6:$L$47,10,FALSE))</f>
        <v/>
      </c>
      <c r="AC142" s="144" t="str">
        <f>IF(AC141="","",VLOOKUP(AC141,'別紙１-１　シフト記号表（従来型・ユニット型共通）'!$C$6:$L$47,10,FALSE))</f>
        <v/>
      </c>
      <c r="AD142" s="144" t="str">
        <f>IF(AD141="","",VLOOKUP(AD141,'別紙１-１　シフト記号表（従来型・ユニット型共通）'!$C$6:$L$47,10,FALSE))</f>
        <v/>
      </c>
      <c r="AE142" s="144" t="str">
        <f>IF(AE141="","",VLOOKUP(AE141,'別紙１-１　シフト記号表（従来型・ユニット型共通）'!$C$6:$L$47,10,FALSE))</f>
        <v/>
      </c>
      <c r="AF142" s="144" t="str">
        <f>IF(AF141="","",VLOOKUP(AF141,'別紙１-１　シフト記号表（従来型・ユニット型共通）'!$C$6:$L$47,10,FALSE))</f>
        <v/>
      </c>
      <c r="AG142" s="145" t="str">
        <f>IF(AG141="","",VLOOKUP(AG141,'別紙１-１　シフト記号表（従来型・ユニット型共通）'!$C$6:$L$47,10,FALSE))</f>
        <v/>
      </c>
      <c r="AH142" s="143" t="str">
        <f>IF(AH141="","",VLOOKUP(AH141,'別紙１-１　シフト記号表（従来型・ユニット型共通）'!$C$6:$L$47,10,FALSE))</f>
        <v/>
      </c>
      <c r="AI142" s="144" t="str">
        <f>IF(AI141="","",VLOOKUP(AI141,'別紙１-１　シフト記号表（従来型・ユニット型共通）'!$C$6:$L$47,10,FALSE))</f>
        <v/>
      </c>
      <c r="AJ142" s="144" t="str">
        <f>IF(AJ141="","",VLOOKUP(AJ141,'別紙１-１　シフト記号表（従来型・ユニット型共通）'!$C$6:$L$47,10,FALSE))</f>
        <v/>
      </c>
      <c r="AK142" s="144" t="str">
        <f>IF(AK141="","",VLOOKUP(AK141,'別紙１-１　シフト記号表（従来型・ユニット型共通）'!$C$6:$L$47,10,FALSE))</f>
        <v/>
      </c>
      <c r="AL142" s="144" t="str">
        <f>IF(AL141="","",VLOOKUP(AL141,'別紙１-１　シフト記号表（従来型・ユニット型共通）'!$C$6:$L$47,10,FALSE))</f>
        <v/>
      </c>
      <c r="AM142" s="144" t="str">
        <f>IF(AM141="","",VLOOKUP(AM141,'別紙１-１　シフト記号表（従来型・ユニット型共通）'!$C$6:$L$47,10,FALSE))</f>
        <v/>
      </c>
      <c r="AN142" s="145" t="str">
        <f>IF(AN141="","",VLOOKUP(AN141,'別紙１-１　シフト記号表（従来型・ユニット型共通）'!$C$6:$L$47,10,FALSE))</f>
        <v/>
      </c>
      <c r="AO142" s="143" t="str">
        <f>IF(AO141="","",VLOOKUP(AO141,'別紙１-１　シフト記号表（従来型・ユニット型共通）'!$C$6:$L$47,10,FALSE))</f>
        <v/>
      </c>
      <c r="AP142" s="144" t="str">
        <f>IF(AP141="","",VLOOKUP(AP141,'別紙１-１　シフト記号表（従来型・ユニット型共通）'!$C$6:$L$47,10,FALSE))</f>
        <v/>
      </c>
      <c r="AQ142" s="144" t="str">
        <f>IF(AQ141="","",VLOOKUP(AQ141,'別紙１-１　シフト記号表（従来型・ユニット型共通）'!$C$6:$L$47,10,FALSE))</f>
        <v/>
      </c>
      <c r="AR142" s="144" t="str">
        <f>IF(AR141="","",VLOOKUP(AR141,'別紙１-１　シフト記号表（従来型・ユニット型共通）'!$C$6:$L$47,10,FALSE))</f>
        <v/>
      </c>
      <c r="AS142" s="144" t="str">
        <f>IF(AS141="","",VLOOKUP(AS141,'別紙１-１　シフト記号表（従来型・ユニット型共通）'!$C$6:$L$47,10,FALSE))</f>
        <v/>
      </c>
      <c r="AT142" s="144" t="str">
        <f>IF(AT141="","",VLOOKUP(AT141,'別紙１-１　シフト記号表（従来型・ユニット型共通）'!$C$6:$L$47,10,FALSE))</f>
        <v/>
      </c>
      <c r="AU142" s="145" t="str">
        <f>IF(AU141="","",VLOOKUP(AU141,'別紙１-１　シフト記号表（従来型・ユニット型共通）'!$C$6:$L$47,10,FALSE))</f>
        <v/>
      </c>
      <c r="AV142" s="143" t="str">
        <f>IF(AV141="","",VLOOKUP(AV141,'別紙１-１　シフト記号表（従来型・ユニット型共通）'!$C$6:$L$47,10,FALSE))</f>
        <v/>
      </c>
      <c r="AW142" s="144" t="str">
        <f>IF(AW141="","",VLOOKUP(AW141,'別紙１-１　シフト記号表（従来型・ユニット型共通）'!$C$6:$L$47,10,FALSE))</f>
        <v/>
      </c>
      <c r="AX142" s="144" t="str">
        <f>IF(AX141="","",VLOOKUP(AX141,'別紙１-１　シフト記号表（従来型・ユニット型共通）'!$C$6:$L$47,10,FALSE))</f>
        <v/>
      </c>
      <c r="AY142" s="144" t="str">
        <f>IF(AY141="","",VLOOKUP(AY141,'別紙１-１　シフト記号表（従来型・ユニット型共通）'!$C$6:$L$47,10,FALSE))</f>
        <v/>
      </c>
      <c r="AZ142" s="144" t="str">
        <f>IF(AZ141="","",VLOOKUP(AZ141,'別紙１-１　シフト記号表（従来型・ユニット型共通）'!$C$6:$L$47,10,FALSE))</f>
        <v/>
      </c>
      <c r="BA142" s="144" t="str">
        <f>IF(BA141="","",VLOOKUP(BA141,'別紙１-１　シフト記号表（従来型・ユニット型共通）'!$C$6:$L$47,10,FALSE))</f>
        <v/>
      </c>
      <c r="BB142" s="145" t="str">
        <f>IF(BB141="","",VLOOKUP(BB141,'別紙１-１　シフト記号表（従来型・ユニット型共通）'!$C$6:$L$47,10,FALSE))</f>
        <v/>
      </c>
      <c r="BC142" s="143" t="str">
        <f>IF(BC141="","",VLOOKUP(BC141,'別紙１-１　シフト記号表（従来型・ユニット型共通）'!$C$6:$L$47,10,FALSE))</f>
        <v/>
      </c>
      <c r="BD142" s="144" t="str">
        <f>IF(BD141="","",VLOOKUP(BD141,'別紙１-１　シフト記号表（従来型・ユニット型共通）'!$C$6:$L$47,10,FALSE))</f>
        <v/>
      </c>
      <c r="BE142" s="144" t="str">
        <f>IF(BE141="","",VLOOKUP(BE141,'別紙１-１　シフト記号表（従来型・ユニット型共通）'!$C$6:$L$47,10,FALSE))</f>
        <v/>
      </c>
      <c r="BF142" s="367">
        <f>IF($BI$3="４週",SUM(AA142:BB142),IF($BI$3="暦月",SUM(AA142:BE142),""))</f>
        <v>0</v>
      </c>
      <c r="BG142" s="368"/>
      <c r="BH142" s="369">
        <f>IF($BI$3="４週",BF142/4,IF($BI$3="暦月",(BF142/($BI$8/7)),""))</f>
        <v>0</v>
      </c>
      <c r="BI142" s="368"/>
      <c r="BJ142" s="364"/>
      <c r="BK142" s="365"/>
      <c r="BL142" s="365"/>
      <c r="BM142" s="365"/>
      <c r="BN142" s="366"/>
    </row>
    <row r="143" spans="2:66" ht="20.25" customHeight="1" x14ac:dyDescent="0.2">
      <c r="B143" s="317">
        <f>B141+1</f>
        <v>64</v>
      </c>
      <c r="C143" s="417"/>
      <c r="D143" s="419"/>
      <c r="E143" s="258"/>
      <c r="F143" s="420"/>
      <c r="G143" s="319"/>
      <c r="H143" s="320"/>
      <c r="I143" s="138"/>
      <c r="J143" s="139"/>
      <c r="K143" s="138"/>
      <c r="L143" s="139"/>
      <c r="M143" s="323"/>
      <c r="N143" s="324"/>
      <c r="O143" s="327"/>
      <c r="P143" s="328"/>
      <c r="Q143" s="328"/>
      <c r="R143" s="320"/>
      <c r="S143" s="331"/>
      <c r="T143" s="332"/>
      <c r="U143" s="332"/>
      <c r="V143" s="332"/>
      <c r="W143" s="333"/>
      <c r="X143" s="158" t="s">
        <v>150</v>
      </c>
      <c r="Z143" s="159"/>
      <c r="AA143" s="151"/>
      <c r="AB143" s="152"/>
      <c r="AC143" s="152"/>
      <c r="AD143" s="152"/>
      <c r="AE143" s="152"/>
      <c r="AF143" s="152"/>
      <c r="AG143" s="153"/>
      <c r="AH143" s="151"/>
      <c r="AI143" s="152"/>
      <c r="AJ143" s="152"/>
      <c r="AK143" s="152"/>
      <c r="AL143" s="152"/>
      <c r="AM143" s="152"/>
      <c r="AN143" s="153"/>
      <c r="AO143" s="151"/>
      <c r="AP143" s="152"/>
      <c r="AQ143" s="152"/>
      <c r="AR143" s="152"/>
      <c r="AS143" s="152"/>
      <c r="AT143" s="152"/>
      <c r="AU143" s="153"/>
      <c r="AV143" s="151"/>
      <c r="AW143" s="152"/>
      <c r="AX143" s="152"/>
      <c r="AY143" s="152"/>
      <c r="AZ143" s="152"/>
      <c r="BA143" s="152"/>
      <c r="BB143" s="153"/>
      <c r="BC143" s="151"/>
      <c r="BD143" s="152"/>
      <c r="BE143" s="154"/>
      <c r="BF143" s="334"/>
      <c r="BG143" s="335"/>
      <c r="BH143" s="347"/>
      <c r="BI143" s="348"/>
      <c r="BJ143" s="349"/>
      <c r="BK143" s="350"/>
      <c r="BL143" s="350"/>
      <c r="BM143" s="350"/>
      <c r="BN143" s="351"/>
    </row>
    <row r="144" spans="2:66" ht="20.25" customHeight="1" x14ac:dyDescent="0.2">
      <c r="B144" s="318"/>
      <c r="C144" s="418"/>
      <c r="D144" s="421"/>
      <c r="E144" s="258"/>
      <c r="F144" s="420"/>
      <c r="G144" s="358"/>
      <c r="H144" s="359"/>
      <c r="I144" s="160"/>
      <c r="J144" s="161">
        <f>G143</f>
        <v>0</v>
      </c>
      <c r="K144" s="160"/>
      <c r="L144" s="161">
        <f>M143</f>
        <v>0</v>
      </c>
      <c r="M144" s="360"/>
      <c r="N144" s="361"/>
      <c r="O144" s="362"/>
      <c r="P144" s="363"/>
      <c r="Q144" s="363"/>
      <c r="R144" s="359"/>
      <c r="S144" s="331"/>
      <c r="T144" s="332"/>
      <c r="U144" s="332"/>
      <c r="V144" s="332"/>
      <c r="W144" s="333"/>
      <c r="X144" s="155" t="s">
        <v>153</v>
      </c>
      <c r="Y144" s="156"/>
      <c r="Z144" s="157"/>
      <c r="AA144" s="143" t="str">
        <f>IF(AA143="","",VLOOKUP(AA143,'別紙１-１　シフト記号表（従来型・ユニット型共通）'!$C$6:$L$47,10,FALSE))</f>
        <v/>
      </c>
      <c r="AB144" s="144" t="str">
        <f>IF(AB143="","",VLOOKUP(AB143,'別紙１-１　シフト記号表（従来型・ユニット型共通）'!$C$6:$L$47,10,FALSE))</f>
        <v/>
      </c>
      <c r="AC144" s="144" t="str">
        <f>IF(AC143="","",VLOOKUP(AC143,'別紙１-１　シフト記号表（従来型・ユニット型共通）'!$C$6:$L$47,10,FALSE))</f>
        <v/>
      </c>
      <c r="AD144" s="144" t="str">
        <f>IF(AD143="","",VLOOKUP(AD143,'別紙１-１　シフト記号表（従来型・ユニット型共通）'!$C$6:$L$47,10,FALSE))</f>
        <v/>
      </c>
      <c r="AE144" s="144" t="str">
        <f>IF(AE143="","",VLOOKUP(AE143,'別紙１-１　シフト記号表（従来型・ユニット型共通）'!$C$6:$L$47,10,FALSE))</f>
        <v/>
      </c>
      <c r="AF144" s="144" t="str">
        <f>IF(AF143="","",VLOOKUP(AF143,'別紙１-１　シフト記号表（従来型・ユニット型共通）'!$C$6:$L$47,10,FALSE))</f>
        <v/>
      </c>
      <c r="AG144" s="145" t="str">
        <f>IF(AG143="","",VLOOKUP(AG143,'別紙１-１　シフト記号表（従来型・ユニット型共通）'!$C$6:$L$47,10,FALSE))</f>
        <v/>
      </c>
      <c r="AH144" s="143" t="str">
        <f>IF(AH143="","",VLOOKUP(AH143,'別紙１-１　シフト記号表（従来型・ユニット型共通）'!$C$6:$L$47,10,FALSE))</f>
        <v/>
      </c>
      <c r="AI144" s="144" t="str">
        <f>IF(AI143="","",VLOOKUP(AI143,'別紙１-１　シフト記号表（従来型・ユニット型共通）'!$C$6:$L$47,10,FALSE))</f>
        <v/>
      </c>
      <c r="AJ144" s="144" t="str">
        <f>IF(AJ143="","",VLOOKUP(AJ143,'別紙１-１　シフト記号表（従来型・ユニット型共通）'!$C$6:$L$47,10,FALSE))</f>
        <v/>
      </c>
      <c r="AK144" s="144" t="str">
        <f>IF(AK143="","",VLOOKUP(AK143,'別紙１-１　シフト記号表（従来型・ユニット型共通）'!$C$6:$L$47,10,FALSE))</f>
        <v/>
      </c>
      <c r="AL144" s="144" t="str">
        <f>IF(AL143="","",VLOOKUP(AL143,'別紙１-１　シフト記号表（従来型・ユニット型共通）'!$C$6:$L$47,10,FALSE))</f>
        <v/>
      </c>
      <c r="AM144" s="144" t="str">
        <f>IF(AM143="","",VLOOKUP(AM143,'別紙１-１　シフト記号表（従来型・ユニット型共通）'!$C$6:$L$47,10,FALSE))</f>
        <v/>
      </c>
      <c r="AN144" s="145" t="str">
        <f>IF(AN143="","",VLOOKUP(AN143,'別紙１-１　シフト記号表（従来型・ユニット型共通）'!$C$6:$L$47,10,FALSE))</f>
        <v/>
      </c>
      <c r="AO144" s="143" t="str">
        <f>IF(AO143="","",VLOOKUP(AO143,'別紙１-１　シフト記号表（従来型・ユニット型共通）'!$C$6:$L$47,10,FALSE))</f>
        <v/>
      </c>
      <c r="AP144" s="144" t="str">
        <f>IF(AP143="","",VLOOKUP(AP143,'別紙１-１　シフト記号表（従来型・ユニット型共通）'!$C$6:$L$47,10,FALSE))</f>
        <v/>
      </c>
      <c r="AQ144" s="144" t="str">
        <f>IF(AQ143="","",VLOOKUP(AQ143,'別紙１-１　シフト記号表（従来型・ユニット型共通）'!$C$6:$L$47,10,FALSE))</f>
        <v/>
      </c>
      <c r="AR144" s="144" t="str">
        <f>IF(AR143="","",VLOOKUP(AR143,'別紙１-１　シフト記号表（従来型・ユニット型共通）'!$C$6:$L$47,10,FALSE))</f>
        <v/>
      </c>
      <c r="AS144" s="144" t="str">
        <f>IF(AS143="","",VLOOKUP(AS143,'別紙１-１　シフト記号表（従来型・ユニット型共通）'!$C$6:$L$47,10,FALSE))</f>
        <v/>
      </c>
      <c r="AT144" s="144" t="str">
        <f>IF(AT143="","",VLOOKUP(AT143,'別紙１-１　シフト記号表（従来型・ユニット型共通）'!$C$6:$L$47,10,FALSE))</f>
        <v/>
      </c>
      <c r="AU144" s="145" t="str">
        <f>IF(AU143="","",VLOOKUP(AU143,'別紙１-１　シフト記号表（従来型・ユニット型共通）'!$C$6:$L$47,10,FALSE))</f>
        <v/>
      </c>
      <c r="AV144" s="143" t="str">
        <f>IF(AV143="","",VLOOKUP(AV143,'別紙１-１　シフト記号表（従来型・ユニット型共通）'!$C$6:$L$47,10,FALSE))</f>
        <v/>
      </c>
      <c r="AW144" s="144" t="str">
        <f>IF(AW143="","",VLOOKUP(AW143,'別紙１-１　シフト記号表（従来型・ユニット型共通）'!$C$6:$L$47,10,FALSE))</f>
        <v/>
      </c>
      <c r="AX144" s="144" t="str">
        <f>IF(AX143="","",VLOOKUP(AX143,'別紙１-１　シフト記号表（従来型・ユニット型共通）'!$C$6:$L$47,10,FALSE))</f>
        <v/>
      </c>
      <c r="AY144" s="144" t="str">
        <f>IF(AY143="","",VLOOKUP(AY143,'別紙１-１　シフト記号表（従来型・ユニット型共通）'!$C$6:$L$47,10,FALSE))</f>
        <v/>
      </c>
      <c r="AZ144" s="144" t="str">
        <f>IF(AZ143="","",VLOOKUP(AZ143,'別紙１-１　シフト記号表（従来型・ユニット型共通）'!$C$6:$L$47,10,FALSE))</f>
        <v/>
      </c>
      <c r="BA144" s="144" t="str">
        <f>IF(BA143="","",VLOOKUP(BA143,'別紙１-１　シフト記号表（従来型・ユニット型共通）'!$C$6:$L$47,10,FALSE))</f>
        <v/>
      </c>
      <c r="BB144" s="145" t="str">
        <f>IF(BB143="","",VLOOKUP(BB143,'別紙１-１　シフト記号表（従来型・ユニット型共通）'!$C$6:$L$47,10,FALSE))</f>
        <v/>
      </c>
      <c r="BC144" s="143" t="str">
        <f>IF(BC143="","",VLOOKUP(BC143,'別紙１-１　シフト記号表（従来型・ユニット型共通）'!$C$6:$L$47,10,FALSE))</f>
        <v/>
      </c>
      <c r="BD144" s="144" t="str">
        <f>IF(BD143="","",VLOOKUP(BD143,'別紙１-１　シフト記号表（従来型・ユニット型共通）'!$C$6:$L$47,10,FALSE))</f>
        <v/>
      </c>
      <c r="BE144" s="144" t="str">
        <f>IF(BE143="","",VLOOKUP(BE143,'別紙１-１　シフト記号表（従来型・ユニット型共通）'!$C$6:$L$47,10,FALSE))</f>
        <v/>
      </c>
      <c r="BF144" s="367">
        <f>IF($BI$3="４週",SUM(AA144:BB144),IF($BI$3="暦月",SUM(AA144:BE144),""))</f>
        <v>0</v>
      </c>
      <c r="BG144" s="368"/>
      <c r="BH144" s="369">
        <f>IF($BI$3="４週",BF144/4,IF($BI$3="暦月",(BF144/($BI$8/7)),""))</f>
        <v>0</v>
      </c>
      <c r="BI144" s="368"/>
      <c r="BJ144" s="364"/>
      <c r="BK144" s="365"/>
      <c r="BL144" s="365"/>
      <c r="BM144" s="365"/>
      <c r="BN144" s="366"/>
    </row>
    <row r="145" spans="2:66" ht="20.25" customHeight="1" x14ac:dyDescent="0.2">
      <c r="B145" s="317">
        <f>B143+1</f>
        <v>65</v>
      </c>
      <c r="C145" s="417"/>
      <c r="D145" s="419"/>
      <c r="E145" s="258"/>
      <c r="F145" s="420"/>
      <c r="G145" s="319"/>
      <c r="H145" s="320"/>
      <c r="I145" s="138"/>
      <c r="J145" s="139"/>
      <c r="K145" s="138"/>
      <c r="L145" s="139"/>
      <c r="M145" s="323"/>
      <c r="N145" s="324"/>
      <c r="O145" s="327"/>
      <c r="P145" s="328"/>
      <c r="Q145" s="328"/>
      <c r="R145" s="320"/>
      <c r="S145" s="331"/>
      <c r="T145" s="332"/>
      <c r="U145" s="332"/>
      <c r="V145" s="332"/>
      <c r="W145" s="333"/>
      <c r="X145" s="158" t="s">
        <v>150</v>
      </c>
      <c r="Z145" s="159"/>
      <c r="AA145" s="151"/>
      <c r="AB145" s="152"/>
      <c r="AC145" s="152"/>
      <c r="AD145" s="152"/>
      <c r="AE145" s="152"/>
      <c r="AF145" s="152"/>
      <c r="AG145" s="153"/>
      <c r="AH145" s="151"/>
      <c r="AI145" s="152"/>
      <c r="AJ145" s="152"/>
      <c r="AK145" s="152"/>
      <c r="AL145" s="152"/>
      <c r="AM145" s="152"/>
      <c r="AN145" s="153"/>
      <c r="AO145" s="151"/>
      <c r="AP145" s="152"/>
      <c r="AQ145" s="152"/>
      <c r="AR145" s="152"/>
      <c r="AS145" s="152"/>
      <c r="AT145" s="152"/>
      <c r="AU145" s="153"/>
      <c r="AV145" s="151"/>
      <c r="AW145" s="152"/>
      <c r="AX145" s="152"/>
      <c r="AY145" s="152"/>
      <c r="AZ145" s="152"/>
      <c r="BA145" s="152"/>
      <c r="BB145" s="153"/>
      <c r="BC145" s="151"/>
      <c r="BD145" s="152"/>
      <c r="BE145" s="154"/>
      <c r="BF145" s="334"/>
      <c r="BG145" s="335"/>
      <c r="BH145" s="347"/>
      <c r="BI145" s="348"/>
      <c r="BJ145" s="349"/>
      <c r="BK145" s="350"/>
      <c r="BL145" s="350"/>
      <c r="BM145" s="350"/>
      <c r="BN145" s="351"/>
    </row>
    <row r="146" spans="2:66" ht="20.25" customHeight="1" x14ac:dyDescent="0.2">
      <c r="B146" s="318"/>
      <c r="C146" s="418"/>
      <c r="D146" s="421"/>
      <c r="E146" s="258"/>
      <c r="F146" s="420"/>
      <c r="G146" s="358"/>
      <c r="H146" s="359"/>
      <c r="I146" s="160"/>
      <c r="J146" s="161">
        <f>G145</f>
        <v>0</v>
      </c>
      <c r="K146" s="160"/>
      <c r="L146" s="161">
        <f>M145</f>
        <v>0</v>
      </c>
      <c r="M146" s="360"/>
      <c r="N146" s="361"/>
      <c r="O146" s="362"/>
      <c r="P146" s="363"/>
      <c r="Q146" s="363"/>
      <c r="R146" s="359"/>
      <c r="S146" s="331"/>
      <c r="T146" s="332"/>
      <c r="U146" s="332"/>
      <c r="V146" s="332"/>
      <c r="W146" s="333"/>
      <c r="X146" s="155" t="s">
        <v>153</v>
      </c>
      <c r="Y146" s="156"/>
      <c r="Z146" s="157"/>
      <c r="AA146" s="143" t="str">
        <f>IF(AA145="","",VLOOKUP(AA145,'別紙１-１　シフト記号表（従来型・ユニット型共通）'!$C$6:$L$47,10,FALSE))</f>
        <v/>
      </c>
      <c r="AB146" s="144" t="str">
        <f>IF(AB145="","",VLOOKUP(AB145,'別紙１-１　シフト記号表（従来型・ユニット型共通）'!$C$6:$L$47,10,FALSE))</f>
        <v/>
      </c>
      <c r="AC146" s="144" t="str">
        <f>IF(AC145="","",VLOOKUP(AC145,'別紙１-１　シフト記号表（従来型・ユニット型共通）'!$C$6:$L$47,10,FALSE))</f>
        <v/>
      </c>
      <c r="AD146" s="144" t="str">
        <f>IF(AD145="","",VLOOKUP(AD145,'別紙１-１　シフト記号表（従来型・ユニット型共通）'!$C$6:$L$47,10,FALSE))</f>
        <v/>
      </c>
      <c r="AE146" s="144" t="str">
        <f>IF(AE145="","",VLOOKUP(AE145,'別紙１-１　シフト記号表（従来型・ユニット型共通）'!$C$6:$L$47,10,FALSE))</f>
        <v/>
      </c>
      <c r="AF146" s="144" t="str">
        <f>IF(AF145="","",VLOOKUP(AF145,'別紙１-１　シフト記号表（従来型・ユニット型共通）'!$C$6:$L$47,10,FALSE))</f>
        <v/>
      </c>
      <c r="AG146" s="145" t="str">
        <f>IF(AG145="","",VLOOKUP(AG145,'別紙１-１　シフト記号表（従来型・ユニット型共通）'!$C$6:$L$47,10,FALSE))</f>
        <v/>
      </c>
      <c r="AH146" s="143" t="str">
        <f>IF(AH145="","",VLOOKUP(AH145,'別紙１-１　シフト記号表（従来型・ユニット型共通）'!$C$6:$L$47,10,FALSE))</f>
        <v/>
      </c>
      <c r="AI146" s="144" t="str">
        <f>IF(AI145="","",VLOOKUP(AI145,'別紙１-１　シフト記号表（従来型・ユニット型共通）'!$C$6:$L$47,10,FALSE))</f>
        <v/>
      </c>
      <c r="AJ146" s="144" t="str">
        <f>IF(AJ145="","",VLOOKUP(AJ145,'別紙１-１　シフト記号表（従来型・ユニット型共通）'!$C$6:$L$47,10,FALSE))</f>
        <v/>
      </c>
      <c r="AK146" s="144" t="str">
        <f>IF(AK145="","",VLOOKUP(AK145,'別紙１-１　シフト記号表（従来型・ユニット型共通）'!$C$6:$L$47,10,FALSE))</f>
        <v/>
      </c>
      <c r="AL146" s="144" t="str">
        <f>IF(AL145="","",VLOOKUP(AL145,'別紙１-１　シフト記号表（従来型・ユニット型共通）'!$C$6:$L$47,10,FALSE))</f>
        <v/>
      </c>
      <c r="AM146" s="144" t="str">
        <f>IF(AM145="","",VLOOKUP(AM145,'別紙１-１　シフト記号表（従来型・ユニット型共通）'!$C$6:$L$47,10,FALSE))</f>
        <v/>
      </c>
      <c r="AN146" s="145" t="str">
        <f>IF(AN145="","",VLOOKUP(AN145,'別紙１-１　シフト記号表（従来型・ユニット型共通）'!$C$6:$L$47,10,FALSE))</f>
        <v/>
      </c>
      <c r="AO146" s="143" t="str">
        <f>IF(AO145="","",VLOOKUP(AO145,'別紙１-１　シフト記号表（従来型・ユニット型共通）'!$C$6:$L$47,10,FALSE))</f>
        <v/>
      </c>
      <c r="AP146" s="144" t="str">
        <f>IF(AP145="","",VLOOKUP(AP145,'別紙１-１　シフト記号表（従来型・ユニット型共通）'!$C$6:$L$47,10,FALSE))</f>
        <v/>
      </c>
      <c r="AQ146" s="144" t="str">
        <f>IF(AQ145="","",VLOOKUP(AQ145,'別紙１-１　シフト記号表（従来型・ユニット型共通）'!$C$6:$L$47,10,FALSE))</f>
        <v/>
      </c>
      <c r="AR146" s="144" t="str">
        <f>IF(AR145="","",VLOOKUP(AR145,'別紙１-１　シフト記号表（従来型・ユニット型共通）'!$C$6:$L$47,10,FALSE))</f>
        <v/>
      </c>
      <c r="AS146" s="144" t="str">
        <f>IF(AS145="","",VLOOKUP(AS145,'別紙１-１　シフト記号表（従来型・ユニット型共通）'!$C$6:$L$47,10,FALSE))</f>
        <v/>
      </c>
      <c r="AT146" s="144" t="str">
        <f>IF(AT145="","",VLOOKUP(AT145,'別紙１-１　シフト記号表（従来型・ユニット型共通）'!$C$6:$L$47,10,FALSE))</f>
        <v/>
      </c>
      <c r="AU146" s="145" t="str">
        <f>IF(AU145="","",VLOOKUP(AU145,'別紙１-１　シフト記号表（従来型・ユニット型共通）'!$C$6:$L$47,10,FALSE))</f>
        <v/>
      </c>
      <c r="AV146" s="143" t="str">
        <f>IF(AV145="","",VLOOKUP(AV145,'別紙１-１　シフト記号表（従来型・ユニット型共通）'!$C$6:$L$47,10,FALSE))</f>
        <v/>
      </c>
      <c r="AW146" s="144" t="str">
        <f>IF(AW145="","",VLOOKUP(AW145,'別紙１-１　シフト記号表（従来型・ユニット型共通）'!$C$6:$L$47,10,FALSE))</f>
        <v/>
      </c>
      <c r="AX146" s="144" t="str">
        <f>IF(AX145="","",VLOOKUP(AX145,'別紙１-１　シフト記号表（従来型・ユニット型共通）'!$C$6:$L$47,10,FALSE))</f>
        <v/>
      </c>
      <c r="AY146" s="144" t="str">
        <f>IF(AY145="","",VLOOKUP(AY145,'別紙１-１　シフト記号表（従来型・ユニット型共通）'!$C$6:$L$47,10,FALSE))</f>
        <v/>
      </c>
      <c r="AZ146" s="144" t="str">
        <f>IF(AZ145="","",VLOOKUP(AZ145,'別紙１-１　シフト記号表（従来型・ユニット型共通）'!$C$6:$L$47,10,FALSE))</f>
        <v/>
      </c>
      <c r="BA146" s="144" t="str">
        <f>IF(BA145="","",VLOOKUP(BA145,'別紙１-１　シフト記号表（従来型・ユニット型共通）'!$C$6:$L$47,10,FALSE))</f>
        <v/>
      </c>
      <c r="BB146" s="145" t="str">
        <f>IF(BB145="","",VLOOKUP(BB145,'別紙１-１　シフト記号表（従来型・ユニット型共通）'!$C$6:$L$47,10,FALSE))</f>
        <v/>
      </c>
      <c r="BC146" s="143" t="str">
        <f>IF(BC145="","",VLOOKUP(BC145,'別紙１-１　シフト記号表（従来型・ユニット型共通）'!$C$6:$L$47,10,FALSE))</f>
        <v/>
      </c>
      <c r="BD146" s="144" t="str">
        <f>IF(BD145="","",VLOOKUP(BD145,'別紙１-１　シフト記号表（従来型・ユニット型共通）'!$C$6:$L$47,10,FALSE))</f>
        <v/>
      </c>
      <c r="BE146" s="144" t="str">
        <f>IF(BE145="","",VLOOKUP(BE145,'別紙１-１　シフト記号表（従来型・ユニット型共通）'!$C$6:$L$47,10,FALSE))</f>
        <v/>
      </c>
      <c r="BF146" s="367">
        <f>IF($BI$3="４週",SUM(AA146:BB146),IF($BI$3="暦月",SUM(AA146:BE146),""))</f>
        <v>0</v>
      </c>
      <c r="BG146" s="368"/>
      <c r="BH146" s="369">
        <f>IF($BI$3="４週",BF146/4,IF($BI$3="暦月",(BF146/($BI$8/7)),""))</f>
        <v>0</v>
      </c>
      <c r="BI146" s="368"/>
      <c r="BJ146" s="364"/>
      <c r="BK146" s="365"/>
      <c r="BL146" s="365"/>
      <c r="BM146" s="365"/>
      <c r="BN146" s="366"/>
    </row>
    <row r="147" spans="2:66" ht="20.25" customHeight="1" x14ac:dyDescent="0.2">
      <c r="B147" s="317">
        <f>B145+1</f>
        <v>66</v>
      </c>
      <c r="C147" s="417"/>
      <c r="D147" s="419"/>
      <c r="E147" s="258"/>
      <c r="F147" s="420"/>
      <c r="G147" s="319"/>
      <c r="H147" s="320"/>
      <c r="I147" s="138"/>
      <c r="J147" s="139"/>
      <c r="K147" s="138"/>
      <c r="L147" s="139"/>
      <c r="M147" s="323"/>
      <c r="N147" s="324"/>
      <c r="O147" s="327"/>
      <c r="P147" s="328"/>
      <c r="Q147" s="328"/>
      <c r="R147" s="320"/>
      <c r="S147" s="331"/>
      <c r="T147" s="332"/>
      <c r="U147" s="332"/>
      <c r="V147" s="332"/>
      <c r="W147" s="333"/>
      <c r="X147" s="158" t="s">
        <v>150</v>
      </c>
      <c r="Z147" s="159"/>
      <c r="AA147" s="151"/>
      <c r="AB147" s="152"/>
      <c r="AC147" s="152"/>
      <c r="AD147" s="152"/>
      <c r="AE147" s="152"/>
      <c r="AF147" s="152"/>
      <c r="AG147" s="153"/>
      <c r="AH147" s="151"/>
      <c r="AI147" s="152"/>
      <c r="AJ147" s="152"/>
      <c r="AK147" s="152"/>
      <c r="AL147" s="152"/>
      <c r="AM147" s="152"/>
      <c r="AN147" s="153"/>
      <c r="AO147" s="151"/>
      <c r="AP147" s="152"/>
      <c r="AQ147" s="152"/>
      <c r="AR147" s="152"/>
      <c r="AS147" s="152"/>
      <c r="AT147" s="152"/>
      <c r="AU147" s="153"/>
      <c r="AV147" s="151"/>
      <c r="AW147" s="152"/>
      <c r="AX147" s="152"/>
      <c r="AY147" s="152"/>
      <c r="AZ147" s="152"/>
      <c r="BA147" s="152"/>
      <c r="BB147" s="153"/>
      <c r="BC147" s="151"/>
      <c r="BD147" s="152"/>
      <c r="BE147" s="154"/>
      <c r="BF147" s="334"/>
      <c r="BG147" s="335"/>
      <c r="BH147" s="347"/>
      <c r="BI147" s="348"/>
      <c r="BJ147" s="349"/>
      <c r="BK147" s="350"/>
      <c r="BL147" s="350"/>
      <c r="BM147" s="350"/>
      <c r="BN147" s="351"/>
    </row>
    <row r="148" spans="2:66" ht="20.25" customHeight="1" x14ac:dyDescent="0.2">
      <c r="B148" s="318"/>
      <c r="C148" s="418"/>
      <c r="D148" s="421"/>
      <c r="E148" s="258"/>
      <c r="F148" s="420"/>
      <c r="G148" s="358"/>
      <c r="H148" s="359"/>
      <c r="I148" s="160"/>
      <c r="J148" s="161">
        <f>G147</f>
        <v>0</v>
      </c>
      <c r="K148" s="160"/>
      <c r="L148" s="161">
        <f>M147</f>
        <v>0</v>
      </c>
      <c r="M148" s="360"/>
      <c r="N148" s="361"/>
      <c r="O148" s="362"/>
      <c r="P148" s="363"/>
      <c r="Q148" s="363"/>
      <c r="R148" s="359"/>
      <c r="S148" s="331"/>
      <c r="T148" s="332"/>
      <c r="U148" s="332"/>
      <c r="V148" s="332"/>
      <c r="W148" s="333"/>
      <c r="X148" s="155" t="s">
        <v>153</v>
      </c>
      <c r="Y148" s="156"/>
      <c r="Z148" s="157"/>
      <c r="AA148" s="143" t="str">
        <f>IF(AA147="","",VLOOKUP(AA147,'別紙１-１　シフト記号表（従来型・ユニット型共通）'!$C$6:$L$47,10,FALSE))</f>
        <v/>
      </c>
      <c r="AB148" s="144" t="str">
        <f>IF(AB147="","",VLOOKUP(AB147,'別紙１-１　シフト記号表（従来型・ユニット型共通）'!$C$6:$L$47,10,FALSE))</f>
        <v/>
      </c>
      <c r="AC148" s="144" t="str">
        <f>IF(AC147="","",VLOOKUP(AC147,'別紙１-１　シフト記号表（従来型・ユニット型共通）'!$C$6:$L$47,10,FALSE))</f>
        <v/>
      </c>
      <c r="AD148" s="144" t="str">
        <f>IF(AD147="","",VLOOKUP(AD147,'別紙１-１　シフト記号表（従来型・ユニット型共通）'!$C$6:$L$47,10,FALSE))</f>
        <v/>
      </c>
      <c r="AE148" s="144" t="str">
        <f>IF(AE147="","",VLOOKUP(AE147,'別紙１-１　シフト記号表（従来型・ユニット型共通）'!$C$6:$L$47,10,FALSE))</f>
        <v/>
      </c>
      <c r="AF148" s="144" t="str">
        <f>IF(AF147="","",VLOOKUP(AF147,'別紙１-１　シフト記号表（従来型・ユニット型共通）'!$C$6:$L$47,10,FALSE))</f>
        <v/>
      </c>
      <c r="AG148" s="145" t="str">
        <f>IF(AG147="","",VLOOKUP(AG147,'別紙１-１　シフト記号表（従来型・ユニット型共通）'!$C$6:$L$47,10,FALSE))</f>
        <v/>
      </c>
      <c r="AH148" s="143" t="str">
        <f>IF(AH147="","",VLOOKUP(AH147,'別紙１-１　シフト記号表（従来型・ユニット型共通）'!$C$6:$L$47,10,FALSE))</f>
        <v/>
      </c>
      <c r="AI148" s="144" t="str">
        <f>IF(AI147="","",VLOOKUP(AI147,'別紙１-１　シフト記号表（従来型・ユニット型共通）'!$C$6:$L$47,10,FALSE))</f>
        <v/>
      </c>
      <c r="AJ148" s="144" t="str">
        <f>IF(AJ147="","",VLOOKUP(AJ147,'別紙１-１　シフト記号表（従来型・ユニット型共通）'!$C$6:$L$47,10,FALSE))</f>
        <v/>
      </c>
      <c r="AK148" s="144" t="str">
        <f>IF(AK147="","",VLOOKUP(AK147,'別紙１-１　シフト記号表（従来型・ユニット型共通）'!$C$6:$L$47,10,FALSE))</f>
        <v/>
      </c>
      <c r="AL148" s="144" t="str">
        <f>IF(AL147="","",VLOOKUP(AL147,'別紙１-１　シフト記号表（従来型・ユニット型共通）'!$C$6:$L$47,10,FALSE))</f>
        <v/>
      </c>
      <c r="AM148" s="144" t="str">
        <f>IF(AM147="","",VLOOKUP(AM147,'別紙１-１　シフト記号表（従来型・ユニット型共通）'!$C$6:$L$47,10,FALSE))</f>
        <v/>
      </c>
      <c r="AN148" s="145" t="str">
        <f>IF(AN147="","",VLOOKUP(AN147,'別紙１-１　シフト記号表（従来型・ユニット型共通）'!$C$6:$L$47,10,FALSE))</f>
        <v/>
      </c>
      <c r="AO148" s="143" t="str">
        <f>IF(AO147="","",VLOOKUP(AO147,'別紙１-１　シフト記号表（従来型・ユニット型共通）'!$C$6:$L$47,10,FALSE))</f>
        <v/>
      </c>
      <c r="AP148" s="144" t="str">
        <f>IF(AP147="","",VLOOKUP(AP147,'別紙１-１　シフト記号表（従来型・ユニット型共通）'!$C$6:$L$47,10,FALSE))</f>
        <v/>
      </c>
      <c r="AQ148" s="144" t="str">
        <f>IF(AQ147="","",VLOOKUP(AQ147,'別紙１-１　シフト記号表（従来型・ユニット型共通）'!$C$6:$L$47,10,FALSE))</f>
        <v/>
      </c>
      <c r="AR148" s="144" t="str">
        <f>IF(AR147="","",VLOOKUP(AR147,'別紙１-１　シフト記号表（従来型・ユニット型共通）'!$C$6:$L$47,10,FALSE))</f>
        <v/>
      </c>
      <c r="AS148" s="144" t="str">
        <f>IF(AS147="","",VLOOKUP(AS147,'別紙１-１　シフト記号表（従来型・ユニット型共通）'!$C$6:$L$47,10,FALSE))</f>
        <v/>
      </c>
      <c r="AT148" s="144" t="str">
        <f>IF(AT147="","",VLOOKUP(AT147,'別紙１-１　シフト記号表（従来型・ユニット型共通）'!$C$6:$L$47,10,FALSE))</f>
        <v/>
      </c>
      <c r="AU148" s="145" t="str">
        <f>IF(AU147="","",VLOOKUP(AU147,'別紙１-１　シフト記号表（従来型・ユニット型共通）'!$C$6:$L$47,10,FALSE))</f>
        <v/>
      </c>
      <c r="AV148" s="143" t="str">
        <f>IF(AV147="","",VLOOKUP(AV147,'別紙１-１　シフト記号表（従来型・ユニット型共通）'!$C$6:$L$47,10,FALSE))</f>
        <v/>
      </c>
      <c r="AW148" s="144" t="str">
        <f>IF(AW147="","",VLOOKUP(AW147,'別紙１-１　シフト記号表（従来型・ユニット型共通）'!$C$6:$L$47,10,FALSE))</f>
        <v/>
      </c>
      <c r="AX148" s="144" t="str">
        <f>IF(AX147="","",VLOOKUP(AX147,'別紙１-１　シフト記号表（従来型・ユニット型共通）'!$C$6:$L$47,10,FALSE))</f>
        <v/>
      </c>
      <c r="AY148" s="144" t="str">
        <f>IF(AY147="","",VLOOKUP(AY147,'別紙１-１　シフト記号表（従来型・ユニット型共通）'!$C$6:$L$47,10,FALSE))</f>
        <v/>
      </c>
      <c r="AZ148" s="144" t="str">
        <f>IF(AZ147="","",VLOOKUP(AZ147,'別紙１-１　シフト記号表（従来型・ユニット型共通）'!$C$6:$L$47,10,FALSE))</f>
        <v/>
      </c>
      <c r="BA148" s="144" t="str">
        <f>IF(BA147="","",VLOOKUP(BA147,'別紙１-１　シフト記号表（従来型・ユニット型共通）'!$C$6:$L$47,10,FALSE))</f>
        <v/>
      </c>
      <c r="BB148" s="145" t="str">
        <f>IF(BB147="","",VLOOKUP(BB147,'別紙１-１　シフト記号表（従来型・ユニット型共通）'!$C$6:$L$47,10,FALSE))</f>
        <v/>
      </c>
      <c r="BC148" s="143" t="str">
        <f>IF(BC147="","",VLOOKUP(BC147,'別紙１-１　シフト記号表（従来型・ユニット型共通）'!$C$6:$L$47,10,FALSE))</f>
        <v/>
      </c>
      <c r="BD148" s="144" t="str">
        <f>IF(BD147="","",VLOOKUP(BD147,'別紙１-１　シフト記号表（従来型・ユニット型共通）'!$C$6:$L$47,10,FALSE))</f>
        <v/>
      </c>
      <c r="BE148" s="144" t="str">
        <f>IF(BE147="","",VLOOKUP(BE147,'別紙１-１　シフト記号表（従来型・ユニット型共通）'!$C$6:$L$47,10,FALSE))</f>
        <v/>
      </c>
      <c r="BF148" s="367">
        <f>IF($BI$3="４週",SUM(AA148:BB148),IF($BI$3="暦月",SUM(AA148:BE148),""))</f>
        <v>0</v>
      </c>
      <c r="BG148" s="368"/>
      <c r="BH148" s="369">
        <f>IF($BI$3="４週",BF148/4,IF($BI$3="暦月",(BF148/($BI$8/7)),""))</f>
        <v>0</v>
      </c>
      <c r="BI148" s="368"/>
      <c r="BJ148" s="364"/>
      <c r="BK148" s="365"/>
      <c r="BL148" s="365"/>
      <c r="BM148" s="365"/>
      <c r="BN148" s="366"/>
    </row>
    <row r="149" spans="2:66" ht="20.25" customHeight="1" x14ac:dyDescent="0.2">
      <c r="B149" s="317">
        <f>B147+1</f>
        <v>67</v>
      </c>
      <c r="C149" s="417"/>
      <c r="D149" s="419"/>
      <c r="E149" s="258"/>
      <c r="F149" s="420"/>
      <c r="G149" s="319"/>
      <c r="H149" s="320"/>
      <c r="I149" s="138"/>
      <c r="J149" s="139"/>
      <c r="K149" s="138"/>
      <c r="L149" s="139"/>
      <c r="M149" s="323"/>
      <c r="N149" s="324"/>
      <c r="O149" s="327"/>
      <c r="P149" s="328"/>
      <c r="Q149" s="328"/>
      <c r="R149" s="320"/>
      <c r="S149" s="331"/>
      <c r="T149" s="332"/>
      <c r="U149" s="332"/>
      <c r="V149" s="332"/>
      <c r="W149" s="333"/>
      <c r="X149" s="158" t="s">
        <v>150</v>
      </c>
      <c r="Z149" s="159"/>
      <c r="AA149" s="151"/>
      <c r="AB149" s="152"/>
      <c r="AC149" s="152"/>
      <c r="AD149" s="152"/>
      <c r="AE149" s="152"/>
      <c r="AF149" s="152"/>
      <c r="AG149" s="153"/>
      <c r="AH149" s="151"/>
      <c r="AI149" s="152"/>
      <c r="AJ149" s="152"/>
      <c r="AK149" s="152"/>
      <c r="AL149" s="152"/>
      <c r="AM149" s="152"/>
      <c r="AN149" s="153"/>
      <c r="AO149" s="151"/>
      <c r="AP149" s="152"/>
      <c r="AQ149" s="152"/>
      <c r="AR149" s="152"/>
      <c r="AS149" s="152"/>
      <c r="AT149" s="152"/>
      <c r="AU149" s="153"/>
      <c r="AV149" s="151"/>
      <c r="AW149" s="152"/>
      <c r="AX149" s="152"/>
      <c r="AY149" s="152"/>
      <c r="AZ149" s="152"/>
      <c r="BA149" s="152"/>
      <c r="BB149" s="153"/>
      <c r="BC149" s="151"/>
      <c r="BD149" s="152"/>
      <c r="BE149" s="154"/>
      <c r="BF149" s="334"/>
      <c r="BG149" s="335"/>
      <c r="BH149" s="347"/>
      <c r="BI149" s="348"/>
      <c r="BJ149" s="349"/>
      <c r="BK149" s="350"/>
      <c r="BL149" s="350"/>
      <c r="BM149" s="350"/>
      <c r="BN149" s="351"/>
    </row>
    <row r="150" spans="2:66" ht="20.25" customHeight="1" x14ac:dyDescent="0.2">
      <c r="B150" s="318"/>
      <c r="C150" s="418"/>
      <c r="D150" s="421"/>
      <c r="E150" s="258"/>
      <c r="F150" s="420"/>
      <c r="G150" s="358"/>
      <c r="H150" s="359"/>
      <c r="I150" s="160"/>
      <c r="J150" s="161">
        <f>G149</f>
        <v>0</v>
      </c>
      <c r="K150" s="160"/>
      <c r="L150" s="161">
        <f>M149</f>
        <v>0</v>
      </c>
      <c r="M150" s="360"/>
      <c r="N150" s="361"/>
      <c r="O150" s="362"/>
      <c r="P150" s="363"/>
      <c r="Q150" s="363"/>
      <c r="R150" s="359"/>
      <c r="S150" s="331"/>
      <c r="T150" s="332"/>
      <c r="U150" s="332"/>
      <c r="V150" s="332"/>
      <c r="W150" s="333"/>
      <c r="X150" s="155" t="s">
        <v>153</v>
      </c>
      <c r="Y150" s="156"/>
      <c r="Z150" s="157"/>
      <c r="AA150" s="143" t="str">
        <f>IF(AA149="","",VLOOKUP(AA149,'別紙１-１　シフト記号表（従来型・ユニット型共通）'!$C$6:$L$47,10,FALSE))</f>
        <v/>
      </c>
      <c r="AB150" s="144" t="str">
        <f>IF(AB149="","",VLOOKUP(AB149,'別紙１-１　シフト記号表（従来型・ユニット型共通）'!$C$6:$L$47,10,FALSE))</f>
        <v/>
      </c>
      <c r="AC150" s="144" t="str">
        <f>IF(AC149="","",VLOOKUP(AC149,'別紙１-１　シフト記号表（従来型・ユニット型共通）'!$C$6:$L$47,10,FALSE))</f>
        <v/>
      </c>
      <c r="AD150" s="144" t="str">
        <f>IF(AD149="","",VLOOKUP(AD149,'別紙１-１　シフト記号表（従来型・ユニット型共通）'!$C$6:$L$47,10,FALSE))</f>
        <v/>
      </c>
      <c r="AE150" s="144" t="str">
        <f>IF(AE149="","",VLOOKUP(AE149,'別紙１-１　シフト記号表（従来型・ユニット型共通）'!$C$6:$L$47,10,FALSE))</f>
        <v/>
      </c>
      <c r="AF150" s="144" t="str">
        <f>IF(AF149="","",VLOOKUP(AF149,'別紙１-１　シフト記号表（従来型・ユニット型共通）'!$C$6:$L$47,10,FALSE))</f>
        <v/>
      </c>
      <c r="AG150" s="145" t="str">
        <f>IF(AG149="","",VLOOKUP(AG149,'別紙１-１　シフト記号表（従来型・ユニット型共通）'!$C$6:$L$47,10,FALSE))</f>
        <v/>
      </c>
      <c r="AH150" s="143" t="str">
        <f>IF(AH149="","",VLOOKUP(AH149,'別紙１-１　シフト記号表（従来型・ユニット型共通）'!$C$6:$L$47,10,FALSE))</f>
        <v/>
      </c>
      <c r="AI150" s="144" t="str">
        <f>IF(AI149="","",VLOOKUP(AI149,'別紙１-１　シフト記号表（従来型・ユニット型共通）'!$C$6:$L$47,10,FALSE))</f>
        <v/>
      </c>
      <c r="AJ150" s="144" t="str">
        <f>IF(AJ149="","",VLOOKUP(AJ149,'別紙１-１　シフト記号表（従来型・ユニット型共通）'!$C$6:$L$47,10,FALSE))</f>
        <v/>
      </c>
      <c r="AK150" s="144" t="str">
        <f>IF(AK149="","",VLOOKUP(AK149,'別紙１-１　シフト記号表（従来型・ユニット型共通）'!$C$6:$L$47,10,FALSE))</f>
        <v/>
      </c>
      <c r="AL150" s="144" t="str">
        <f>IF(AL149="","",VLOOKUP(AL149,'別紙１-１　シフト記号表（従来型・ユニット型共通）'!$C$6:$L$47,10,FALSE))</f>
        <v/>
      </c>
      <c r="AM150" s="144" t="str">
        <f>IF(AM149="","",VLOOKUP(AM149,'別紙１-１　シフト記号表（従来型・ユニット型共通）'!$C$6:$L$47,10,FALSE))</f>
        <v/>
      </c>
      <c r="AN150" s="145" t="str">
        <f>IF(AN149="","",VLOOKUP(AN149,'別紙１-１　シフト記号表（従来型・ユニット型共通）'!$C$6:$L$47,10,FALSE))</f>
        <v/>
      </c>
      <c r="AO150" s="143" t="str">
        <f>IF(AO149="","",VLOOKUP(AO149,'別紙１-１　シフト記号表（従来型・ユニット型共通）'!$C$6:$L$47,10,FALSE))</f>
        <v/>
      </c>
      <c r="AP150" s="144" t="str">
        <f>IF(AP149="","",VLOOKUP(AP149,'別紙１-１　シフト記号表（従来型・ユニット型共通）'!$C$6:$L$47,10,FALSE))</f>
        <v/>
      </c>
      <c r="AQ150" s="144" t="str">
        <f>IF(AQ149="","",VLOOKUP(AQ149,'別紙１-１　シフト記号表（従来型・ユニット型共通）'!$C$6:$L$47,10,FALSE))</f>
        <v/>
      </c>
      <c r="AR150" s="144" t="str">
        <f>IF(AR149="","",VLOOKUP(AR149,'別紙１-１　シフト記号表（従来型・ユニット型共通）'!$C$6:$L$47,10,FALSE))</f>
        <v/>
      </c>
      <c r="AS150" s="144" t="str">
        <f>IF(AS149="","",VLOOKUP(AS149,'別紙１-１　シフト記号表（従来型・ユニット型共通）'!$C$6:$L$47,10,FALSE))</f>
        <v/>
      </c>
      <c r="AT150" s="144" t="str">
        <f>IF(AT149="","",VLOOKUP(AT149,'別紙１-１　シフト記号表（従来型・ユニット型共通）'!$C$6:$L$47,10,FALSE))</f>
        <v/>
      </c>
      <c r="AU150" s="145" t="str">
        <f>IF(AU149="","",VLOOKUP(AU149,'別紙１-１　シフト記号表（従来型・ユニット型共通）'!$C$6:$L$47,10,FALSE))</f>
        <v/>
      </c>
      <c r="AV150" s="143" t="str">
        <f>IF(AV149="","",VLOOKUP(AV149,'別紙１-１　シフト記号表（従来型・ユニット型共通）'!$C$6:$L$47,10,FALSE))</f>
        <v/>
      </c>
      <c r="AW150" s="144" t="str">
        <f>IF(AW149="","",VLOOKUP(AW149,'別紙１-１　シフト記号表（従来型・ユニット型共通）'!$C$6:$L$47,10,FALSE))</f>
        <v/>
      </c>
      <c r="AX150" s="144" t="str">
        <f>IF(AX149="","",VLOOKUP(AX149,'別紙１-１　シフト記号表（従来型・ユニット型共通）'!$C$6:$L$47,10,FALSE))</f>
        <v/>
      </c>
      <c r="AY150" s="144" t="str">
        <f>IF(AY149="","",VLOOKUP(AY149,'別紙１-１　シフト記号表（従来型・ユニット型共通）'!$C$6:$L$47,10,FALSE))</f>
        <v/>
      </c>
      <c r="AZ150" s="144" t="str">
        <f>IF(AZ149="","",VLOOKUP(AZ149,'別紙１-１　シフト記号表（従来型・ユニット型共通）'!$C$6:$L$47,10,FALSE))</f>
        <v/>
      </c>
      <c r="BA150" s="144" t="str">
        <f>IF(BA149="","",VLOOKUP(BA149,'別紙１-１　シフト記号表（従来型・ユニット型共通）'!$C$6:$L$47,10,FALSE))</f>
        <v/>
      </c>
      <c r="BB150" s="145" t="str">
        <f>IF(BB149="","",VLOOKUP(BB149,'別紙１-１　シフト記号表（従来型・ユニット型共通）'!$C$6:$L$47,10,FALSE))</f>
        <v/>
      </c>
      <c r="BC150" s="143" t="str">
        <f>IF(BC149="","",VLOOKUP(BC149,'別紙１-１　シフト記号表（従来型・ユニット型共通）'!$C$6:$L$47,10,FALSE))</f>
        <v/>
      </c>
      <c r="BD150" s="144" t="str">
        <f>IF(BD149="","",VLOOKUP(BD149,'別紙１-１　シフト記号表（従来型・ユニット型共通）'!$C$6:$L$47,10,FALSE))</f>
        <v/>
      </c>
      <c r="BE150" s="144" t="str">
        <f>IF(BE149="","",VLOOKUP(BE149,'別紙１-１　シフト記号表（従来型・ユニット型共通）'!$C$6:$L$47,10,FALSE))</f>
        <v/>
      </c>
      <c r="BF150" s="367">
        <f>IF($BI$3="４週",SUM(AA150:BB150),IF($BI$3="暦月",SUM(AA150:BE150),""))</f>
        <v>0</v>
      </c>
      <c r="BG150" s="368"/>
      <c r="BH150" s="369">
        <f>IF($BI$3="４週",BF150/4,IF($BI$3="暦月",(BF150/($BI$8/7)),""))</f>
        <v>0</v>
      </c>
      <c r="BI150" s="368"/>
      <c r="BJ150" s="364"/>
      <c r="BK150" s="365"/>
      <c r="BL150" s="365"/>
      <c r="BM150" s="365"/>
      <c r="BN150" s="366"/>
    </row>
    <row r="151" spans="2:66" ht="20.25" customHeight="1" x14ac:dyDescent="0.2">
      <c r="B151" s="317">
        <f>B149+1</f>
        <v>68</v>
      </c>
      <c r="C151" s="417"/>
      <c r="D151" s="419"/>
      <c r="E151" s="258"/>
      <c r="F151" s="420"/>
      <c r="G151" s="319"/>
      <c r="H151" s="320"/>
      <c r="I151" s="138"/>
      <c r="J151" s="139"/>
      <c r="K151" s="138"/>
      <c r="L151" s="139"/>
      <c r="M151" s="323"/>
      <c r="N151" s="324"/>
      <c r="O151" s="327"/>
      <c r="P151" s="328"/>
      <c r="Q151" s="328"/>
      <c r="R151" s="320"/>
      <c r="S151" s="331"/>
      <c r="T151" s="332"/>
      <c r="U151" s="332"/>
      <c r="V151" s="332"/>
      <c r="W151" s="333"/>
      <c r="X151" s="158" t="s">
        <v>150</v>
      </c>
      <c r="Z151" s="159"/>
      <c r="AA151" s="151"/>
      <c r="AB151" s="152"/>
      <c r="AC151" s="152"/>
      <c r="AD151" s="152"/>
      <c r="AE151" s="152"/>
      <c r="AF151" s="152"/>
      <c r="AG151" s="153"/>
      <c r="AH151" s="151"/>
      <c r="AI151" s="152"/>
      <c r="AJ151" s="152"/>
      <c r="AK151" s="152"/>
      <c r="AL151" s="152"/>
      <c r="AM151" s="152"/>
      <c r="AN151" s="153"/>
      <c r="AO151" s="151"/>
      <c r="AP151" s="152"/>
      <c r="AQ151" s="152"/>
      <c r="AR151" s="152"/>
      <c r="AS151" s="152"/>
      <c r="AT151" s="152"/>
      <c r="AU151" s="153"/>
      <c r="AV151" s="151"/>
      <c r="AW151" s="152"/>
      <c r="AX151" s="152"/>
      <c r="AY151" s="152"/>
      <c r="AZ151" s="152"/>
      <c r="BA151" s="152"/>
      <c r="BB151" s="153"/>
      <c r="BC151" s="151"/>
      <c r="BD151" s="152"/>
      <c r="BE151" s="154"/>
      <c r="BF151" s="334"/>
      <c r="BG151" s="335"/>
      <c r="BH151" s="347"/>
      <c r="BI151" s="348"/>
      <c r="BJ151" s="349"/>
      <c r="BK151" s="350"/>
      <c r="BL151" s="350"/>
      <c r="BM151" s="350"/>
      <c r="BN151" s="351"/>
    </row>
    <row r="152" spans="2:66" ht="20.25" customHeight="1" x14ac:dyDescent="0.2">
      <c r="B152" s="318"/>
      <c r="C152" s="418"/>
      <c r="D152" s="421"/>
      <c r="E152" s="258"/>
      <c r="F152" s="420"/>
      <c r="G152" s="358"/>
      <c r="H152" s="359"/>
      <c r="I152" s="160"/>
      <c r="J152" s="161">
        <f>G151</f>
        <v>0</v>
      </c>
      <c r="K152" s="160"/>
      <c r="L152" s="161">
        <f>M151</f>
        <v>0</v>
      </c>
      <c r="M152" s="360"/>
      <c r="N152" s="361"/>
      <c r="O152" s="362"/>
      <c r="P152" s="363"/>
      <c r="Q152" s="363"/>
      <c r="R152" s="359"/>
      <c r="S152" s="331"/>
      <c r="T152" s="332"/>
      <c r="U152" s="332"/>
      <c r="V152" s="332"/>
      <c r="W152" s="333"/>
      <c r="X152" s="155" t="s">
        <v>153</v>
      </c>
      <c r="Y152" s="156"/>
      <c r="Z152" s="157"/>
      <c r="AA152" s="143" t="str">
        <f>IF(AA151="","",VLOOKUP(AA151,'別紙１-１　シフト記号表（従来型・ユニット型共通）'!$C$6:$L$47,10,FALSE))</f>
        <v/>
      </c>
      <c r="AB152" s="144" t="str">
        <f>IF(AB151="","",VLOOKUP(AB151,'別紙１-１　シフト記号表（従来型・ユニット型共通）'!$C$6:$L$47,10,FALSE))</f>
        <v/>
      </c>
      <c r="AC152" s="144" t="str">
        <f>IF(AC151="","",VLOOKUP(AC151,'別紙１-１　シフト記号表（従来型・ユニット型共通）'!$C$6:$L$47,10,FALSE))</f>
        <v/>
      </c>
      <c r="AD152" s="144" t="str">
        <f>IF(AD151="","",VLOOKUP(AD151,'別紙１-１　シフト記号表（従来型・ユニット型共通）'!$C$6:$L$47,10,FALSE))</f>
        <v/>
      </c>
      <c r="AE152" s="144" t="str">
        <f>IF(AE151="","",VLOOKUP(AE151,'別紙１-１　シフト記号表（従来型・ユニット型共通）'!$C$6:$L$47,10,FALSE))</f>
        <v/>
      </c>
      <c r="AF152" s="144" t="str">
        <f>IF(AF151="","",VLOOKUP(AF151,'別紙１-１　シフト記号表（従来型・ユニット型共通）'!$C$6:$L$47,10,FALSE))</f>
        <v/>
      </c>
      <c r="AG152" s="145" t="str">
        <f>IF(AG151="","",VLOOKUP(AG151,'別紙１-１　シフト記号表（従来型・ユニット型共通）'!$C$6:$L$47,10,FALSE))</f>
        <v/>
      </c>
      <c r="AH152" s="143" t="str">
        <f>IF(AH151="","",VLOOKUP(AH151,'別紙１-１　シフト記号表（従来型・ユニット型共通）'!$C$6:$L$47,10,FALSE))</f>
        <v/>
      </c>
      <c r="AI152" s="144" t="str">
        <f>IF(AI151="","",VLOOKUP(AI151,'別紙１-１　シフト記号表（従来型・ユニット型共通）'!$C$6:$L$47,10,FALSE))</f>
        <v/>
      </c>
      <c r="AJ152" s="144" t="str">
        <f>IF(AJ151="","",VLOOKUP(AJ151,'別紙１-１　シフト記号表（従来型・ユニット型共通）'!$C$6:$L$47,10,FALSE))</f>
        <v/>
      </c>
      <c r="AK152" s="144" t="str">
        <f>IF(AK151="","",VLOOKUP(AK151,'別紙１-１　シフト記号表（従来型・ユニット型共通）'!$C$6:$L$47,10,FALSE))</f>
        <v/>
      </c>
      <c r="AL152" s="144" t="str">
        <f>IF(AL151="","",VLOOKUP(AL151,'別紙１-１　シフト記号表（従来型・ユニット型共通）'!$C$6:$L$47,10,FALSE))</f>
        <v/>
      </c>
      <c r="AM152" s="144" t="str">
        <f>IF(AM151="","",VLOOKUP(AM151,'別紙１-１　シフト記号表（従来型・ユニット型共通）'!$C$6:$L$47,10,FALSE))</f>
        <v/>
      </c>
      <c r="AN152" s="145" t="str">
        <f>IF(AN151="","",VLOOKUP(AN151,'別紙１-１　シフト記号表（従来型・ユニット型共通）'!$C$6:$L$47,10,FALSE))</f>
        <v/>
      </c>
      <c r="AO152" s="143" t="str">
        <f>IF(AO151="","",VLOOKUP(AO151,'別紙１-１　シフト記号表（従来型・ユニット型共通）'!$C$6:$L$47,10,FALSE))</f>
        <v/>
      </c>
      <c r="AP152" s="144" t="str">
        <f>IF(AP151="","",VLOOKUP(AP151,'別紙１-１　シフト記号表（従来型・ユニット型共通）'!$C$6:$L$47,10,FALSE))</f>
        <v/>
      </c>
      <c r="AQ152" s="144" t="str">
        <f>IF(AQ151="","",VLOOKUP(AQ151,'別紙１-１　シフト記号表（従来型・ユニット型共通）'!$C$6:$L$47,10,FALSE))</f>
        <v/>
      </c>
      <c r="AR152" s="144" t="str">
        <f>IF(AR151="","",VLOOKUP(AR151,'別紙１-１　シフト記号表（従来型・ユニット型共通）'!$C$6:$L$47,10,FALSE))</f>
        <v/>
      </c>
      <c r="AS152" s="144" t="str">
        <f>IF(AS151="","",VLOOKUP(AS151,'別紙１-１　シフト記号表（従来型・ユニット型共通）'!$C$6:$L$47,10,FALSE))</f>
        <v/>
      </c>
      <c r="AT152" s="144" t="str">
        <f>IF(AT151="","",VLOOKUP(AT151,'別紙１-１　シフト記号表（従来型・ユニット型共通）'!$C$6:$L$47,10,FALSE))</f>
        <v/>
      </c>
      <c r="AU152" s="145" t="str">
        <f>IF(AU151="","",VLOOKUP(AU151,'別紙１-１　シフト記号表（従来型・ユニット型共通）'!$C$6:$L$47,10,FALSE))</f>
        <v/>
      </c>
      <c r="AV152" s="143" t="str">
        <f>IF(AV151="","",VLOOKUP(AV151,'別紙１-１　シフト記号表（従来型・ユニット型共通）'!$C$6:$L$47,10,FALSE))</f>
        <v/>
      </c>
      <c r="AW152" s="144" t="str">
        <f>IF(AW151="","",VLOOKUP(AW151,'別紙１-１　シフト記号表（従来型・ユニット型共通）'!$C$6:$L$47,10,FALSE))</f>
        <v/>
      </c>
      <c r="AX152" s="144" t="str">
        <f>IF(AX151="","",VLOOKUP(AX151,'別紙１-１　シフト記号表（従来型・ユニット型共通）'!$C$6:$L$47,10,FALSE))</f>
        <v/>
      </c>
      <c r="AY152" s="144" t="str">
        <f>IF(AY151="","",VLOOKUP(AY151,'別紙１-１　シフト記号表（従来型・ユニット型共通）'!$C$6:$L$47,10,FALSE))</f>
        <v/>
      </c>
      <c r="AZ152" s="144" t="str">
        <f>IF(AZ151="","",VLOOKUP(AZ151,'別紙１-１　シフト記号表（従来型・ユニット型共通）'!$C$6:$L$47,10,FALSE))</f>
        <v/>
      </c>
      <c r="BA152" s="144" t="str">
        <f>IF(BA151="","",VLOOKUP(BA151,'別紙１-１　シフト記号表（従来型・ユニット型共通）'!$C$6:$L$47,10,FALSE))</f>
        <v/>
      </c>
      <c r="BB152" s="145" t="str">
        <f>IF(BB151="","",VLOOKUP(BB151,'別紙１-１　シフト記号表（従来型・ユニット型共通）'!$C$6:$L$47,10,FALSE))</f>
        <v/>
      </c>
      <c r="BC152" s="143" t="str">
        <f>IF(BC151="","",VLOOKUP(BC151,'別紙１-１　シフト記号表（従来型・ユニット型共通）'!$C$6:$L$47,10,FALSE))</f>
        <v/>
      </c>
      <c r="BD152" s="144" t="str">
        <f>IF(BD151="","",VLOOKUP(BD151,'別紙１-１　シフト記号表（従来型・ユニット型共通）'!$C$6:$L$47,10,FALSE))</f>
        <v/>
      </c>
      <c r="BE152" s="144" t="str">
        <f>IF(BE151="","",VLOOKUP(BE151,'別紙１-１　シフト記号表（従来型・ユニット型共通）'!$C$6:$L$47,10,FALSE))</f>
        <v/>
      </c>
      <c r="BF152" s="367">
        <f>IF($BI$3="４週",SUM(AA152:BB152),IF($BI$3="暦月",SUM(AA152:BE152),""))</f>
        <v>0</v>
      </c>
      <c r="BG152" s="368"/>
      <c r="BH152" s="369">
        <f>IF($BI$3="４週",BF152/4,IF($BI$3="暦月",(BF152/($BI$8/7)),""))</f>
        <v>0</v>
      </c>
      <c r="BI152" s="368"/>
      <c r="BJ152" s="364"/>
      <c r="BK152" s="365"/>
      <c r="BL152" s="365"/>
      <c r="BM152" s="365"/>
      <c r="BN152" s="366"/>
    </row>
    <row r="153" spans="2:66" ht="20.25" customHeight="1" x14ac:dyDescent="0.2">
      <c r="B153" s="317">
        <f>B151+1</f>
        <v>69</v>
      </c>
      <c r="C153" s="417"/>
      <c r="D153" s="419"/>
      <c r="E153" s="258"/>
      <c r="F153" s="420"/>
      <c r="G153" s="319"/>
      <c r="H153" s="320"/>
      <c r="I153" s="138"/>
      <c r="J153" s="139"/>
      <c r="K153" s="138"/>
      <c r="L153" s="139"/>
      <c r="M153" s="323"/>
      <c r="N153" s="324"/>
      <c r="O153" s="327"/>
      <c r="P153" s="328"/>
      <c r="Q153" s="328"/>
      <c r="R153" s="320"/>
      <c r="S153" s="331"/>
      <c r="T153" s="332"/>
      <c r="U153" s="332"/>
      <c r="V153" s="332"/>
      <c r="W153" s="333"/>
      <c r="X153" s="158" t="s">
        <v>150</v>
      </c>
      <c r="Z153" s="159"/>
      <c r="AA153" s="151"/>
      <c r="AB153" s="152"/>
      <c r="AC153" s="152"/>
      <c r="AD153" s="152"/>
      <c r="AE153" s="152"/>
      <c r="AF153" s="152"/>
      <c r="AG153" s="153"/>
      <c r="AH153" s="151"/>
      <c r="AI153" s="152"/>
      <c r="AJ153" s="152"/>
      <c r="AK153" s="152"/>
      <c r="AL153" s="152"/>
      <c r="AM153" s="152"/>
      <c r="AN153" s="153"/>
      <c r="AO153" s="151"/>
      <c r="AP153" s="152"/>
      <c r="AQ153" s="152"/>
      <c r="AR153" s="152"/>
      <c r="AS153" s="152"/>
      <c r="AT153" s="152"/>
      <c r="AU153" s="153"/>
      <c r="AV153" s="151"/>
      <c r="AW153" s="152"/>
      <c r="AX153" s="152"/>
      <c r="AY153" s="152"/>
      <c r="AZ153" s="152"/>
      <c r="BA153" s="152"/>
      <c r="BB153" s="153"/>
      <c r="BC153" s="151"/>
      <c r="BD153" s="152"/>
      <c r="BE153" s="154"/>
      <c r="BF153" s="334"/>
      <c r="BG153" s="335"/>
      <c r="BH153" s="347"/>
      <c r="BI153" s="348"/>
      <c r="BJ153" s="349"/>
      <c r="BK153" s="350"/>
      <c r="BL153" s="350"/>
      <c r="BM153" s="350"/>
      <c r="BN153" s="351"/>
    </row>
    <row r="154" spans="2:66" ht="20.25" customHeight="1" x14ac:dyDescent="0.2">
      <c r="B154" s="318"/>
      <c r="C154" s="418"/>
      <c r="D154" s="421"/>
      <c r="E154" s="258"/>
      <c r="F154" s="420"/>
      <c r="G154" s="358"/>
      <c r="H154" s="359"/>
      <c r="I154" s="160"/>
      <c r="J154" s="161">
        <f>G153</f>
        <v>0</v>
      </c>
      <c r="K154" s="160"/>
      <c r="L154" s="161">
        <f>M153</f>
        <v>0</v>
      </c>
      <c r="M154" s="360"/>
      <c r="N154" s="361"/>
      <c r="O154" s="362"/>
      <c r="P154" s="363"/>
      <c r="Q154" s="363"/>
      <c r="R154" s="359"/>
      <c r="S154" s="331"/>
      <c r="T154" s="332"/>
      <c r="U154" s="332"/>
      <c r="V154" s="332"/>
      <c r="W154" s="333"/>
      <c r="X154" s="155" t="s">
        <v>153</v>
      </c>
      <c r="Y154" s="156"/>
      <c r="Z154" s="157"/>
      <c r="AA154" s="143" t="str">
        <f>IF(AA153="","",VLOOKUP(AA153,'別紙１-１　シフト記号表（従来型・ユニット型共通）'!$C$6:$L$47,10,FALSE))</f>
        <v/>
      </c>
      <c r="AB154" s="144" t="str">
        <f>IF(AB153="","",VLOOKUP(AB153,'別紙１-１　シフト記号表（従来型・ユニット型共通）'!$C$6:$L$47,10,FALSE))</f>
        <v/>
      </c>
      <c r="AC154" s="144" t="str">
        <f>IF(AC153="","",VLOOKUP(AC153,'別紙１-１　シフト記号表（従来型・ユニット型共通）'!$C$6:$L$47,10,FALSE))</f>
        <v/>
      </c>
      <c r="AD154" s="144" t="str">
        <f>IF(AD153="","",VLOOKUP(AD153,'別紙１-１　シフト記号表（従来型・ユニット型共通）'!$C$6:$L$47,10,FALSE))</f>
        <v/>
      </c>
      <c r="AE154" s="144" t="str">
        <f>IF(AE153="","",VLOOKUP(AE153,'別紙１-１　シフト記号表（従来型・ユニット型共通）'!$C$6:$L$47,10,FALSE))</f>
        <v/>
      </c>
      <c r="AF154" s="144" t="str">
        <f>IF(AF153="","",VLOOKUP(AF153,'別紙１-１　シフト記号表（従来型・ユニット型共通）'!$C$6:$L$47,10,FALSE))</f>
        <v/>
      </c>
      <c r="AG154" s="145" t="str">
        <f>IF(AG153="","",VLOOKUP(AG153,'別紙１-１　シフト記号表（従来型・ユニット型共通）'!$C$6:$L$47,10,FALSE))</f>
        <v/>
      </c>
      <c r="AH154" s="143" t="str">
        <f>IF(AH153="","",VLOOKUP(AH153,'別紙１-１　シフト記号表（従来型・ユニット型共通）'!$C$6:$L$47,10,FALSE))</f>
        <v/>
      </c>
      <c r="AI154" s="144" t="str">
        <f>IF(AI153="","",VLOOKUP(AI153,'別紙１-１　シフト記号表（従来型・ユニット型共通）'!$C$6:$L$47,10,FALSE))</f>
        <v/>
      </c>
      <c r="AJ154" s="144" t="str">
        <f>IF(AJ153="","",VLOOKUP(AJ153,'別紙１-１　シフト記号表（従来型・ユニット型共通）'!$C$6:$L$47,10,FALSE))</f>
        <v/>
      </c>
      <c r="AK154" s="144" t="str">
        <f>IF(AK153="","",VLOOKUP(AK153,'別紙１-１　シフト記号表（従来型・ユニット型共通）'!$C$6:$L$47,10,FALSE))</f>
        <v/>
      </c>
      <c r="AL154" s="144" t="str">
        <f>IF(AL153="","",VLOOKUP(AL153,'別紙１-１　シフト記号表（従来型・ユニット型共通）'!$C$6:$L$47,10,FALSE))</f>
        <v/>
      </c>
      <c r="AM154" s="144" t="str">
        <f>IF(AM153="","",VLOOKUP(AM153,'別紙１-１　シフト記号表（従来型・ユニット型共通）'!$C$6:$L$47,10,FALSE))</f>
        <v/>
      </c>
      <c r="AN154" s="145" t="str">
        <f>IF(AN153="","",VLOOKUP(AN153,'別紙１-１　シフト記号表（従来型・ユニット型共通）'!$C$6:$L$47,10,FALSE))</f>
        <v/>
      </c>
      <c r="AO154" s="143" t="str">
        <f>IF(AO153="","",VLOOKUP(AO153,'別紙１-１　シフト記号表（従来型・ユニット型共通）'!$C$6:$L$47,10,FALSE))</f>
        <v/>
      </c>
      <c r="AP154" s="144" t="str">
        <f>IF(AP153="","",VLOOKUP(AP153,'別紙１-１　シフト記号表（従来型・ユニット型共通）'!$C$6:$L$47,10,FALSE))</f>
        <v/>
      </c>
      <c r="AQ154" s="144" t="str">
        <f>IF(AQ153="","",VLOOKUP(AQ153,'別紙１-１　シフト記号表（従来型・ユニット型共通）'!$C$6:$L$47,10,FALSE))</f>
        <v/>
      </c>
      <c r="AR154" s="144" t="str">
        <f>IF(AR153="","",VLOOKUP(AR153,'別紙１-１　シフト記号表（従来型・ユニット型共通）'!$C$6:$L$47,10,FALSE))</f>
        <v/>
      </c>
      <c r="AS154" s="144" t="str">
        <f>IF(AS153="","",VLOOKUP(AS153,'別紙１-１　シフト記号表（従来型・ユニット型共通）'!$C$6:$L$47,10,FALSE))</f>
        <v/>
      </c>
      <c r="AT154" s="144" t="str">
        <f>IF(AT153="","",VLOOKUP(AT153,'別紙１-１　シフト記号表（従来型・ユニット型共通）'!$C$6:$L$47,10,FALSE))</f>
        <v/>
      </c>
      <c r="AU154" s="145" t="str">
        <f>IF(AU153="","",VLOOKUP(AU153,'別紙１-１　シフト記号表（従来型・ユニット型共通）'!$C$6:$L$47,10,FALSE))</f>
        <v/>
      </c>
      <c r="AV154" s="143" t="str">
        <f>IF(AV153="","",VLOOKUP(AV153,'別紙１-１　シフト記号表（従来型・ユニット型共通）'!$C$6:$L$47,10,FALSE))</f>
        <v/>
      </c>
      <c r="AW154" s="144" t="str">
        <f>IF(AW153="","",VLOOKUP(AW153,'別紙１-１　シフト記号表（従来型・ユニット型共通）'!$C$6:$L$47,10,FALSE))</f>
        <v/>
      </c>
      <c r="AX154" s="144" t="str">
        <f>IF(AX153="","",VLOOKUP(AX153,'別紙１-１　シフト記号表（従来型・ユニット型共通）'!$C$6:$L$47,10,FALSE))</f>
        <v/>
      </c>
      <c r="AY154" s="144" t="str">
        <f>IF(AY153="","",VLOOKUP(AY153,'別紙１-１　シフト記号表（従来型・ユニット型共通）'!$C$6:$L$47,10,FALSE))</f>
        <v/>
      </c>
      <c r="AZ154" s="144" t="str">
        <f>IF(AZ153="","",VLOOKUP(AZ153,'別紙１-１　シフト記号表（従来型・ユニット型共通）'!$C$6:$L$47,10,FALSE))</f>
        <v/>
      </c>
      <c r="BA154" s="144" t="str">
        <f>IF(BA153="","",VLOOKUP(BA153,'別紙１-１　シフト記号表（従来型・ユニット型共通）'!$C$6:$L$47,10,FALSE))</f>
        <v/>
      </c>
      <c r="BB154" s="145" t="str">
        <f>IF(BB153="","",VLOOKUP(BB153,'別紙１-１　シフト記号表（従来型・ユニット型共通）'!$C$6:$L$47,10,FALSE))</f>
        <v/>
      </c>
      <c r="BC154" s="143" t="str">
        <f>IF(BC153="","",VLOOKUP(BC153,'別紙１-１　シフト記号表（従来型・ユニット型共通）'!$C$6:$L$47,10,FALSE))</f>
        <v/>
      </c>
      <c r="BD154" s="144" t="str">
        <f>IF(BD153="","",VLOOKUP(BD153,'別紙１-１　シフト記号表（従来型・ユニット型共通）'!$C$6:$L$47,10,FALSE))</f>
        <v/>
      </c>
      <c r="BE154" s="144" t="str">
        <f>IF(BE153="","",VLOOKUP(BE153,'別紙１-１　シフト記号表（従来型・ユニット型共通）'!$C$6:$L$47,10,FALSE))</f>
        <v/>
      </c>
      <c r="BF154" s="367">
        <f>IF($BI$3="４週",SUM(AA154:BB154),IF($BI$3="暦月",SUM(AA154:BE154),""))</f>
        <v>0</v>
      </c>
      <c r="BG154" s="368"/>
      <c r="BH154" s="369">
        <f>IF($BI$3="４週",BF154/4,IF($BI$3="暦月",(BF154/($BI$8/7)),""))</f>
        <v>0</v>
      </c>
      <c r="BI154" s="368"/>
      <c r="BJ154" s="364"/>
      <c r="BK154" s="365"/>
      <c r="BL154" s="365"/>
      <c r="BM154" s="365"/>
      <c r="BN154" s="366"/>
    </row>
    <row r="155" spans="2:66" ht="20.25" customHeight="1" x14ac:dyDescent="0.2">
      <c r="B155" s="317">
        <f>B153+1</f>
        <v>70</v>
      </c>
      <c r="C155" s="417"/>
      <c r="D155" s="419"/>
      <c r="E155" s="258"/>
      <c r="F155" s="420"/>
      <c r="G155" s="319"/>
      <c r="H155" s="320"/>
      <c r="I155" s="138"/>
      <c r="J155" s="139"/>
      <c r="K155" s="138"/>
      <c r="L155" s="139"/>
      <c r="M155" s="323"/>
      <c r="N155" s="324"/>
      <c r="O155" s="327"/>
      <c r="P155" s="328"/>
      <c r="Q155" s="328"/>
      <c r="R155" s="320"/>
      <c r="S155" s="331"/>
      <c r="T155" s="332"/>
      <c r="U155" s="332"/>
      <c r="V155" s="332"/>
      <c r="W155" s="333"/>
      <c r="X155" s="158" t="s">
        <v>150</v>
      </c>
      <c r="Z155" s="159"/>
      <c r="AA155" s="151"/>
      <c r="AB155" s="152"/>
      <c r="AC155" s="152"/>
      <c r="AD155" s="152"/>
      <c r="AE155" s="152"/>
      <c r="AF155" s="152"/>
      <c r="AG155" s="153"/>
      <c r="AH155" s="151"/>
      <c r="AI155" s="152"/>
      <c r="AJ155" s="152"/>
      <c r="AK155" s="152"/>
      <c r="AL155" s="152"/>
      <c r="AM155" s="152"/>
      <c r="AN155" s="153"/>
      <c r="AO155" s="151"/>
      <c r="AP155" s="152"/>
      <c r="AQ155" s="152"/>
      <c r="AR155" s="152"/>
      <c r="AS155" s="152"/>
      <c r="AT155" s="152"/>
      <c r="AU155" s="153"/>
      <c r="AV155" s="151"/>
      <c r="AW155" s="152"/>
      <c r="AX155" s="152"/>
      <c r="AY155" s="152"/>
      <c r="AZ155" s="152"/>
      <c r="BA155" s="152"/>
      <c r="BB155" s="153"/>
      <c r="BC155" s="151"/>
      <c r="BD155" s="152"/>
      <c r="BE155" s="154"/>
      <c r="BF155" s="334"/>
      <c r="BG155" s="335"/>
      <c r="BH155" s="347"/>
      <c r="BI155" s="348"/>
      <c r="BJ155" s="349"/>
      <c r="BK155" s="350"/>
      <c r="BL155" s="350"/>
      <c r="BM155" s="350"/>
      <c r="BN155" s="351"/>
    </row>
    <row r="156" spans="2:66" ht="20.25" customHeight="1" x14ac:dyDescent="0.2">
      <c r="B156" s="318"/>
      <c r="C156" s="418"/>
      <c r="D156" s="421"/>
      <c r="E156" s="258"/>
      <c r="F156" s="420"/>
      <c r="G156" s="358"/>
      <c r="H156" s="359"/>
      <c r="I156" s="160"/>
      <c r="J156" s="161">
        <f>G155</f>
        <v>0</v>
      </c>
      <c r="K156" s="160"/>
      <c r="L156" s="161">
        <f>M155</f>
        <v>0</v>
      </c>
      <c r="M156" s="360"/>
      <c r="N156" s="361"/>
      <c r="O156" s="362"/>
      <c r="P156" s="363"/>
      <c r="Q156" s="363"/>
      <c r="R156" s="359"/>
      <c r="S156" s="331"/>
      <c r="T156" s="332"/>
      <c r="U156" s="332"/>
      <c r="V156" s="332"/>
      <c r="W156" s="333"/>
      <c r="X156" s="155" t="s">
        <v>153</v>
      </c>
      <c r="Y156" s="156"/>
      <c r="Z156" s="157"/>
      <c r="AA156" s="143" t="str">
        <f>IF(AA155="","",VLOOKUP(AA155,'別紙１-１　シフト記号表（従来型・ユニット型共通）'!$C$6:$L$47,10,FALSE))</f>
        <v/>
      </c>
      <c r="AB156" s="144" t="str">
        <f>IF(AB155="","",VLOOKUP(AB155,'別紙１-１　シフト記号表（従来型・ユニット型共通）'!$C$6:$L$47,10,FALSE))</f>
        <v/>
      </c>
      <c r="AC156" s="144" t="str">
        <f>IF(AC155="","",VLOOKUP(AC155,'別紙１-１　シフト記号表（従来型・ユニット型共通）'!$C$6:$L$47,10,FALSE))</f>
        <v/>
      </c>
      <c r="AD156" s="144" t="str">
        <f>IF(AD155="","",VLOOKUP(AD155,'別紙１-１　シフト記号表（従来型・ユニット型共通）'!$C$6:$L$47,10,FALSE))</f>
        <v/>
      </c>
      <c r="AE156" s="144" t="str">
        <f>IF(AE155="","",VLOOKUP(AE155,'別紙１-１　シフト記号表（従来型・ユニット型共通）'!$C$6:$L$47,10,FALSE))</f>
        <v/>
      </c>
      <c r="AF156" s="144" t="str">
        <f>IF(AF155="","",VLOOKUP(AF155,'別紙１-１　シフト記号表（従来型・ユニット型共通）'!$C$6:$L$47,10,FALSE))</f>
        <v/>
      </c>
      <c r="AG156" s="145" t="str">
        <f>IF(AG155="","",VLOOKUP(AG155,'別紙１-１　シフト記号表（従来型・ユニット型共通）'!$C$6:$L$47,10,FALSE))</f>
        <v/>
      </c>
      <c r="AH156" s="143" t="str">
        <f>IF(AH155="","",VLOOKUP(AH155,'別紙１-１　シフト記号表（従来型・ユニット型共通）'!$C$6:$L$47,10,FALSE))</f>
        <v/>
      </c>
      <c r="AI156" s="144" t="str">
        <f>IF(AI155="","",VLOOKUP(AI155,'別紙１-１　シフト記号表（従来型・ユニット型共通）'!$C$6:$L$47,10,FALSE))</f>
        <v/>
      </c>
      <c r="AJ156" s="144" t="str">
        <f>IF(AJ155="","",VLOOKUP(AJ155,'別紙１-１　シフト記号表（従来型・ユニット型共通）'!$C$6:$L$47,10,FALSE))</f>
        <v/>
      </c>
      <c r="AK156" s="144" t="str">
        <f>IF(AK155="","",VLOOKUP(AK155,'別紙１-１　シフト記号表（従来型・ユニット型共通）'!$C$6:$L$47,10,FALSE))</f>
        <v/>
      </c>
      <c r="AL156" s="144" t="str">
        <f>IF(AL155="","",VLOOKUP(AL155,'別紙１-１　シフト記号表（従来型・ユニット型共通）'!$C$6:$L$47,10,FALSE))</f>
        <v/>
      </c>
      <c r="AM156" s="144" t="str">
        <f>IF(AM155="","",VLOOKUP(AM155,'別紙１-１　シフト記号表（従来型・ユニット型共通）'!$C$6:$L$47,10,FALSE))</f>
        <v/>
      </c>
      <c r="AN156" s="145" t="str">
        <f>IF(AN155="","",VLOOKUP(AN155,'別紙１-１　シフト記号表（従来型・ユニット型共通）'!$C$6:$L$47,10,FALSE))</f>
        <v/>
      </c>
      <c r="AO156" s="143" t="str">
        <f>IF(AO155="","",VLOOKUP(AO155,'別紙１-１　シフト記号表（従来型・ユニット型共通）'!$C$6:$L$47,10,FALSE))</f>
        <v/>
      </c>
      <c r="AP156" s="144" t="str">
        <f>IF(AP155="","",VLOOKUP(AP155,'別紙１-１　シフト記号表（従来型・ユニット型共通）'!$C$6:$L$47,10,FALSE))</f>
        <v/>
      </c>
      <c r="AQ156" s="144" t="str">
        <f>IF(AQ155="","",VLOOKUP(AQ155,'別紙１-１　シフト記号表（従来型・ユニット型共通）'!$C$6:$L$47,10,FALSE))</f>
        <v/>
      </c>
      <c r="AR156" s="144" t="str">
        <f>IF(AR155="","",VLOOKUP(AR155,'別紙１-１　シフト記号表（従来型・ユニット型共通）'!$C$6:$L$47,10,FALSE))</f>
        <v/>
      </c>
      <c r="AS156" s="144" t="str">
        <f>IF(AS155="","",VLOOKUP(AS155,'別紙１-１　シフト記号表（従来型・ユニット型共通）'!$C$6:$L$47,10,FALSE))</f>
        <v/>
      </c>
      <c r="AT156" s="144" t="str">
        <f>IF(AT155="","",VLOOKUP(AT155,'別紙１-１　シフト記号表（従来型・ユニット型共通）'!$C$6:$L$47,10,FALSE))</f>
        <v/>
      </c>
      <c r="AU156" s="145" t="str">
        <f>IF(AU155="","",VLOOKUP(AU155,'別紙１-１　シフト記号表（従来型・ユニット型共通）'!$C$6:$L$47,10,FALSE))</f>
        <v/>
      </c>
      <c r="AV156" s="143" t="str">
        <f>IF(AV155="","",VLOOKUP(AV155,'別紙１-１　シフト記号表（従来型・ユニット型共通）'!$C$6:$L$47,10,FALSE))</f>
        <v/>
      </c>
      <c r="AW156" s="144" t="str">
        <f>IF(AW155="","",VLOOKUP(AW155,'別紙１-１　シフト記号表（従来型・ユニット型共通）'!$C$6:$L$47,10,FALSE))</f>
        <v/>
      </c>
      <c r="AX156" s="144" t="str">
        <f>IF(AX155="","",VLOOKUP(AX155,'別紙１-１　シフト記号表（従来型・ユニット型共通）'!$C$6:$L$47,10,FALSE))</f>
        <v/>
      </c>
      <c r="AY156" s="144" t="str">
        <f>IF(AY155="","",VLOOKUP(AY155,'別紙１-１　シフト記号表（従来型・ユニット型共通）'!$C$6:$L$47,10,FALSE))</f>
        <v/>
      </c>
      <c r="AZ156" s="144" t="str">
        <f>IF(AZ155="","",VLOOKUP(AZ155,'別紙１-１　シフト記号表（従来型・ユニット型共通）'!$C$6:$L$47,10,FALSE))</f>
        <v/>
      </c>
      <c r="BA156" s="144" t="str">
        <f>IF(BA155="","",VLOOKUP(BA155,'別紙１-１　シフト記号表（従来型・ユニット型共通）'!$C$6:$L$47,10,FALSE))</f>
        <v/>
      </c>
      <c r="BB156" s="145" t="str">
        <f>IF(BB155="","",VLOOKUP(BB155,'別紙１-１　シフト記号表（従来型・ユニット型共通）'!$C$6:$L$47,10,FALSE))</f>
        <v/>
      </c>
      <c r="BC156" s="143" t="str">
        <f>IF(BC155="","",VLOOKUP(BC155,'別紙１-１　シフト記号表（従来型・ユニット型共通）'!$C$6:$L$47,10,FALSE))</f>
        <v/>
      </c>
      <c r="BD156" s="144" t="str">
        <f>IF(BD155="","",VLOOKUP(BD155,'別紙１-１　シフト記号表（従来型・ユニット型共通）'!$C$6:$L$47,10,FALSE))</f>
        <v/>
      </c>
      <c r="BE156" s="144" t="str">
        <f>IF(BE155="","",VLOOKUP(BE155,'別紙１-１　シフト記号表（従来型・ユニット型共通）'!$C$6:$L$47,10,FALSE))</f>
        <v/>
      </c>
      <c r="BF156" s="367">
        <f>IF($BI$3="４週",SUM(AA156:BB156),IF($BI$3="暦月",SUM(AA156:BE156),""))</f>
        <v>0</v>
      </c>
      <c r="BG156" s="368"/>
      <c r="BH156" s="369">
        <f>IF($BI$3="４週",BF156/4,IF($BI$3="暦月",(BF156/($BI$8/7)),""))</f>
        <v>0</v>
      </c>
      <c r="BI156" s="368"/>
      <c r="BJ156" s="364"/>
      <c r="BK156" s="365"/>
      <c r="BL156" s="365"/>
      <c r="BM156" s="365"/>
      <c r="BN156" s="366"/>
    </row>
    <row r="157" spans="2:66" ht="20.25" customHeight="1" x14ac:dyDescent="0.2">
      <c r="B157" s="317">
        <f>B155+1</f>
        <v>71</v>
      </c>
      <c r="C157" s="417"/>
      <c r="D157" s="419"/>
      <c r="E157" s="258"/>
      <c r="F157" s="420"/>
      <c r="G157" s="319"/>
      <c r="H157" s="320"/>
      <c r="I157" s="138"/>
      <c r="J157" s="139"/>
      <c r="K157" s="138"/>
      <c r="L157" s="139"/>
      <c r="M157" s="323"/>
      <c r="N157" s="324"/>
      <c r="O157" s="327"/>
      <c r="P157" s="328"/>
      <c r="Q157" s="328"/>
      <c r="R157" s="320"/>
      <c r="S157" s="331"/>
      <c r="T157" s="332"/>
      <c r="U157" s="332"/>
      <c r="V157" s="332"/>
      <c r="W157" s="333"/>
      <c r="X157" s="158" t="s">
        <v>150</v>
      </c>
      <c r="Z157" s="159"/>
      <c r="AA157" s="151"/>
      <c r="AB157" s="152"/>
      <c r="AC157" s="152"/>
      <c r="AD157" s="152"/>
      <c r="AE157" s="152"/>
      <c r="AF157" s="152"/>
      <c r="AG157" s="153"/>
      <c r="AH157" s="151"/>
      <c r="AI157" s="152"/>
      <c r="AJ157" s="152"/>
      <c r="AK157" s="152"/>
      <c r="AL157" s="152"/>
      <c r="AM157" s="152"/>
      <c r="AN157" s="153"/>
      <c r="AO157" s="151"/>
      <c r="AP157" s="152"/>
      <c r="AQ157" s="152"/>
      <c r="AR157" s="152"/>
      <c r="AS157" s="152"/>
      <c r="AT157" s="152"/>
      <c r="AU157" s="153"/>
      <c r="AV157" s="151"/>
      <c r="AW157" s="152"/>
      <c r="AX157" s="152"/>
      <c r="AY157" s="152"/>
      <c r="AZ157" s="152"/>
      <c r="BA157" s="152"/>
      <c r="BB157" s="153"/>
      <c r="BC157" s="151"/>
      <c r="BD157" s="152"/>
      <c r="BE157" s="154"/>
      <c r="BF157" s="334"/>
      <c r="BG157" s="335"/>
      <c r="BH157" s="347"/>
      <c r="BI157" s="348"/>
      <c r="BJ157" s="349"/>
      <c r="BK157" s="350"/>
      <c r="BL157" s="350"/>
      <c r="BM157" s="350"/>
      <c r="BN157" s="351"/>
    </row>
    <row r="158" spans="2:66" ht="20.25" customHeight="1" x14ac:dyDescent="0.2">
      <c r="B158" s="318"/>
      <c r="C158" s="418"/>
      <c r="D158" s="421"/>
      <c r="E158" s="258"/>
      <c r="F158" s="420"/>
      <c r="G158" s="358"/>
      <c r="H158" s="359"/>
      <c r="I158" s="160"/>
      <c r="J158" s="161">
        <f>G157</f>
        <v>0</v>
      </c>
      <c r="K158" s="160"/>
      <c r="L158" s="161">
        <f>M157</f>
        <v>0</v>
      </c>
      <c r="M158" s="360"/>
      <c r="N158" s="361"/>
      <c r="O158" s="362"/>
      <c r="P158" s="363"/>
      <c r="Q158" s="363"/>
      <c r="R158" s="359"/>
      <c r="S158" s="331"/>
      <c r="T158" s="332"/>
      <c r="U158" s="332"/>
      <c r="V158" s="332"/>
      <c r="W158" s="333"/>
      <c r="X158" s="155" t="s">
        <v>153</v>
      </c>
      <c r="Y158" s="156"/>
      <c r="Z158" s="157"/>
      <c r="AA158" s="143" t="str">
        <f>IF(AA157="","",VLOOKUP(AA157,'別紙１-１　シフト記号表（従来型・ユニット型共通）'!$C$6:$L$47,10,FALSE))</f>
        <v/>
      </c>
      <c r="AB158" s="144" t="str">
        <f>IF(AB157="","",VLOOKUP(AB157,'別紙１-１　シフト記号表（従来型・ユニット型共通）'!$C$6:$L$47,10,FALSE))</f>
        <v/>
      </c>
      <c r="AC158" s="144" t="str">
        <f>IF(AC157="","",VLOOKUP(AC157,'別紙１-１　シフト記号表（従来型・ユニット型共通）'!$C$6:$L$47,10,FALSE))</f>
        <v/>
      </c>
      <c r="AD158" s="144" t="str">
        <f>IF(AD157="","",VLOOKUP(AD157,'別紙１-１　シフト記号表（従来型・ユニット型共通）'!$C$6:$L$47,10,FALSE))</f>
        <v/>
      </c>
      <c r="AE158" s="144" t="str">
        <f>IF(AE157="","",VLOOKUP(AE157,'別紙１-１　シフト記号表（従来型・ユニット型共通）'!$C$6:$L$47,10,FALSE))</f>
        <v/>
      </c>
      <c r="AF158" s="144" t="str">
        <f>IF(AF157="","",VLOOKUP(AF157,'別紙１-１　シフト記号表（従来型・ユニット型共通）'!$C$6:$L$47,10,FALSE))</f>
        <v/>
      </c>
      <c r="AG158" s="145" t="str">
        <f>IF(AG157="","",VLOOKUP(AG157,'別紙１-１　シフト記号表（従来型・ユニット型共通）'!$C$6:$L$47,10,FALSE))</f>
        <v/>
      </c>
      <c r="AH158" s="143" t="str">
        <f>IF(AH157="","",VLOOKUP(AH157,'別紙１-１　シフト記号表（従来型・ユニット型共通）'!$C$6:$L$47,10,FALSE))</f>
        <v/>
      </c>
      <c r="AI158" s="144" t="str">
        <f>IF(AI157="","",VLOOKUP(AI157,'別紙１-１　シフト記号表（従来型・ユニット型共通）'!$C$6:$L$47,10,FALSE))</f>
        <v/>
      </c>
      <c r="AJ158" s="144" t="str">
        <f>IF(AJ157="","",VLOOKUP(AJ157,'別紙１-１　シフト記号表（従来型・ユニット型共通）'!$C$6:$L$47,10,FALSE))</f>
        <v/>
      </c>
      <c r="AK158" s="144" t="str">
        <f>IF(AK157="","",VLOOKUP(AK157,'別紙１-１　シフト記号表（従来型・ユニット型共通）'!$C$6:$L$47,10,FALSE))</f>
        <v/>
      </c>
      <c r="AL158" s="144" t="str">
        <f>IF(AL157="","",VLOOKUP(AL157,'別紙１-１　シフト記号表（従来型・ユニット型共通）'!$C$6:$L$47,10,FALSE))</f>
        <v/>
      </c>
      <c r="AM158" s="144" t="str">
        <f>IF(AM157="","",VLOOKUP(AM157,'別紙１-１　シフト記号表（従来型・ユニット型共通）'!$C$6:$L$47,10,FALSE))</f>
        <v/>
      </c>
      <c r="AN158" s="145" t="str">
        <f>IF(AN157="","",VLOOKUP(AN157,'別紙１-１　シフト記号表（従来型・ユニット型共通）'!$C$6:$L$47,10,FALSE))</f>
        <v/>
      </c>
      <c r="AO158" s="143" t="str">
        <f>IF(AO157="","",VLOOKUP(AO157,'別紙１-１　シフト記号表（従来型・ユニット型共通）'!$C$6:$L$47,10,FALSE))</f>
        <v/>
      </c>
      <c r="AP158" s="144" t="str">
        <f>IF(AP157="","",VLOOKUP(AP157,'別紙１-１　シフト記号表（従来型・ユニット型共通）'!$C$6:$L$47,10,FALSE))</f>
        <v/>
      </c>
      <c r="AQ158" s="144" t="str">
        <f>IF(AQ157="","",VLOOKUP(AQ157,'別紙１-１　シフト記号表（従来型・ユニット型共通）'!$C$6:$L$47,10,FALSE))</f>
        <v/>
      </c>
      <c r="AR158" s="144" t="str">
        <f>IF(AR157="","",VLOOKUP(AR157,'別紙１-１　シフト記号表（従来型・ユニット型共通）'!$C$6:$L$47,10,FALSE))</f>
        <v/>
      </c>
      <c r="AS158" s="144" t="str">
        <f>IF(AS157="","",VLOOKUP(AS157,'別紙１-１　シフト記号表（従来型・ユニット型共通）'!$C$6:$L$47,10,FALSE))</f>
        <v/>
      </c>
      <c r="AT158" s="144" t="str">
        <f>IF(AT157="","",VLOOKUP(AT157,'別紙１-１　シフト記号表（従来型・ユニット型共通）'!$C$6:$L$47,10,FALSE))</f>
        <v/>
      </c>
      <c r="AU158" s="145" t="str">
        <f>IF(AU157="","",VLOOKUP(AU157,'別紙１-１　シフト記号表（従来型・ユニット型共通）'!$C$6:$L$47,10,FALSE))</f>
        <v/>
      </c>
      <c r="AV158" s="143" t="str">
        <f>IF(AV157="","",VLOOKUP(AV157,'別紙１-１　シフト記号表（従来型・ユニット型共通）'!$C$6:$L$47,10,FALSE))</f>
        <v/>
      </c>
      <c r="AW158" s="144" t="str">
        <f>IF(AW157="","",VLOOKUP(AW157,'別紙１-１　シフト記号表（従来型・ユニット型共通）'!$C$6:$L$47,10,FALSE))</f>
        <v/>
      </c>
      <c r="AX158" s="144" t="str">
        <f>IF(AX157="","",VLOOKUP(AX157,'別紙１-１　シフト記号表（従来型・ユニット型共通）'!$C$6:$L$47,10,FALSE))</f>
        <v/>
      </c>
      <c r="AY158" s="144" t="str">
        <f>IF(AY157="","",VLOOKUP(AY157,'別紙１-１　シフト記号表（従来型・ユニット型共通）'!$C$6:$L$47,10,FALSE))</f>
        <v/>
      </c>
      <c r="AZ158" s="144" t="str">
        <f>IF(AZ157="","",VLOOKUP(AZ157,'別紙１-１　シフト記号表（従来型・ユニット型共通）'!$C$6:$L$47,10,FALSE))</f>
        <v/>
      </c>
      <c r="BA158" s="144" t="str">
        <f>IF(BA157="","",VLOOKUP(BA157,'別紙１-１　シフト記号表（従来型・ユニット型共通）'!$C$6:$L$47,10,FALSE))</f>
        <v/>
      </c>
      <c r="BB158" s="145" t="str">
        <f>IF(BB157="","",VLOOKUP(BB157,'別紙１-１　シフト記号表（従来型・ユニット型共通）'!$C$6:$L$47,10,FALSE))</f>
        <v/>
      </c>
      <c r="BC158" s="143" t="str">
        <f>IF(BC157="","",VLOOKUP(BC157,'別紙１-１　シフト記号表（従来型・ユニット型共通）'!$C$6:$L$47,10,FALSE))</f>
        <v/>
      </c>
      <c r="BD158" s="144" t="str">
        <f>IF(BD157="","",VLOOKUP(BD157,'別紙１-１　シフト記号表（従来型・ユニット型共通）'!$C$6:$L$47,10,FALSE))</f>
        <v/>
      </c>
      <c r="BE158" s="144" t="str">
        <f>IF(BE157="","",VLOOKUP(BE157,'別紙１-１　シフト記号表（従来型・ユニット型共通）'!$C$6:$L$47,10,FALSE))</f>
        <v/>
      </c>
      <c r="BF158" s="367">
        <f>IF($BI$3="４週",SUM(AA158:BB158),IF($BI$3="暦月",SUM(AA158:BE158),""))</f>
        <v>0</v>
      </c>
      <c r="BG158" s="368"/>
      <c r="BH158" s="369">
        <f>IF($BI$3="４週",BF158/4,IF($BI$3="暦月",(BF158/($BI$8/7)),""))</f>
        <v>0</v>
      </c>
      <c r="BI158" s="368"/>
      <c r="BJ158" s="364"/>
      <c r="BK158" s="365"/>
      <c r="BL158" s="365"/>
      <c r="BM158" s="365"/>
      <c r="BN158" s="366"/>
    </row>
    <row r="159" spans="2:66" ht="20.25" customHeight="1" x14ac:dyDescent="0.2">
      <c r="B159" s="317">
        <f>B157+1</f>
        <v>72</v>
      </c>
      <c r="C159" s="417"/>
      <c r="D159" s="419"/>
      <c r="E159" s="258"/>
      <c r="F159" s="420"/>
      <c r="G159" s="319"/>
      <c r="H159" s="320"/>
      <c r="I159" s="138"/>
      <c r="J159" s="139"/>
      <c r="K159" s="138"/>
      <c r="L159" s="139"/>
      <c r="M159" s="323"/>
      <c r="N159" s="324"/>
      <c r="O159" s="327"/>
      <c r="P159" s="328"/>
      <c r="Q159" s="328"/>
      <c r="R159" s="320"/>
      <c r="S159" s="331"/>
      <c r="T159" s="332"/>
      <c r="U159" s="332"/>
      <c r="V159" s="332"/>
      <c r="W159" s="333"/>
      <c r="X159" s="158" t="s">
        <v>150</v>
      </c>
      <c r="Z159" s="159"/>
      <c r="AA159" s="151"/>
      <c r="AB159" s="152"/>
      <c r="AC159" s="152"/>
      <c r="AD159" s="152"/>
      <c r="AE159" s="152"/>
      <c r="AF159" s="152"/>
      <c r="AG159" s="153"/>
      <c r="AH159" s="151"/>
      <c r="AI159" s="152"/>
      <c r="AJ159" s="152"/>
      <c r="AK159" s="152"/>
      <c r="AL159" s="152"/>
      <c r="AM159" s="152"/>
      <c r="AN159" s="153"/>
      <c r="AO159" s="151"/>
      <c r="AP159" s="152"/>
      <c r="AQ159" s="152"/>
      <c r="AR159" s="152"/>
      <c r="AS159" s="152"/>
      <c r="AT159" s="152"/>
      <c r="AU159" s="153"/>
      <c r="AV159" s="151"/>
      <c r="AW159" s="152"/>
      <c r="AX159" s="152"/>
      <c r="AY159" s="152"/>
      <c r="AZ159" s="152"/>
      <c r="BA159" s="152"/>
      <c r="BB159" s="153"/>
      <c r="BC159" s="151"/>
      <c r="BD159" s="152"/>
      <c r="BE159" s="154"/>
      <c r="BF159" s="334"/>
      <c r="BG159" s="335"/>
      <c r="BH159" s="347"/>
      <c r="BI159" s="348"/>
      <c r="BJ159" s="349"/>
      <c r="BK159" s="350"/>
      <c r="BL159" s="350"/>
      <c r="BM159" s="350"/>
      <c r="BN159" s="351"/>
    </row>
    <row r="160" spans="2:66" ht="20.25" customHeight="1" x14ac:dyDescent="0.2">
      <c r="B160" s="318"/>
      <c r="C160" s="418"/>
      <c r="D160" s="421"/>
      <c r="E160" s="258"/>
      <c r="F160" s="420"/>
      <c r="G160" s="358"/>
      <c r="H160" s="359"/>
      <c r="I160" s="160"/>
      <c r="J160" s="161">
        <f>G159</f>
        <v>0</v>
      </c>
      <c r="K160" s="160"/>
      <c r="L160" s="161">
        <f>M159</f>
        <v>0</v>
      </c>
      <c r="M160" s="360"/>
      <c r="N160" s="361"/>
      <c r="O160" s="362"/>
      <c r="P160" s="363"/>
      <c r="Q160" s="363"/>
      <c r="R160" s="359"/>
      <c r="S160" s="331"/>
      <c r="T160" s="332"/>
      <c r="U160" s="332"/>
      <c r="V160" s="332"/>
      <c r="W160" s="333"/>
      <c r="X160" s="155" t="s">
        <v>153</v>
      </c>
      <c r="Y160" s="156"/>
      <c r="Z160" s="157"/>
      <c r="AA160" s="143" t="str">
        <f>IF(AA159="","",VLOOKUP(AA159,'別紙１-１　シフト記号表（従来型・ユニット型共通）'!$C$6:$L$47,10,FALSE))</f>
        <v/>
      </c>
      <c r="AB160" s="144" t="str">
        <f>IF(AB159="","",VLOOKUP(AB159,'別紙１-１　シフト記号表（従来型・ユニット型共通）'!$C$6:$L$47,10,FALSE))</f>
        <v/>
      </c>
      <c r="AC160" s="144" t="str">
        <f>IF(AC159="","",VLOOKUP(AC159,'別紙１-１　シフト記号表（従来型・ユニット型共通）'!$C$6:$L$47,10,FALSE))</f>
        <v/>
      </c>
      <c r="AD160" s="144" t="str">
        <f>IF(AD159="","",VLOOKUP(AD159,'別紙１-１　シフト記号表（従来型・ユニット型共通）'!$C$6:$L$47,10,FALSE))</f>
        <v/>
      </c>
      <c r="AE160" s="144" t="str">
        <f>IF(AE159="","",VLOOKUP(AE159,'別紙１-１　シフト記号表（従来型・ユニット型共通）'!$C$6:$L$47,10,FALSE))</f>
        <v/>
      </c>
      <c r="AF160" s="144" t="str">
        <f>IF(AF159="","",VLOOKUP(AF159,'別紙１-１　シフト記号表（従来型・ユニット型共通）'!$C$6:$L$47,10,FALSE))</f>
        <v/>
      </c>
      <c r="AG160" s="145" t="str">
        <f>IF(AG159="","",VLOOKUP(AG159,'別紙１-１　シフト記号表（従来型・ユニット型共通）'!$C$6:$L$47,10,FALSE))</f>
        <v/>
      </c>
      <c r="AH160" s="143" t="str">
        <f>IF(AH159="","",VLOOKUP(AH159,'別紙１-１　シフト記号表（従来型・ユニット型共通）'!$C$6:$L$47,10,FALSE))</f>
        <v/>
      </c>
      <c r="AI160" s="144" t="str">
        <f>IF(AI159="","",VLOOKUP(AI159,'別紙１-１　シフト記号表（従来型・ユニット型共通）'!$C$6:$L$47,10,FALSE))</f>
        <v/>
      </c>
      <c r="AJ160" s="144" t="str">
        <f>IF(AJ159="","",VLOOKUP(AJ159,'別紙１-１　シフト記号表（従来型・ユニット型共通）'!$C$6:$L$47,10,FALSE))</f>
        <v/>
      </c>
      <c r="AK160" s="144" t="str">
        <f>IF(AK159="","",VLOOKUP(AK159,'別紙１-１　シフト記号表（従来型・ユニット型共通）'!$C$6:$L$47,10,FALSE))</f>
        <v/>
      </c>
      <c r="AL160" s="144" t="str">
        <f>IF(AL159="","",VLOOKUP(AL159,'別紙１-１　シフト記号表（従来型・ユニット型共通）'!$C$6:$L$47,10,FALSE))</f>
        <v/>
      </c>
      <c r="AM160" s="144" t="str">
        <f>IF(AM159="","",VLOOKUP(AM159,'別紙１-１　シフト記号表（従来型・ユニット型共通）'!$C$6:$L$47,10,FALSE))</f>
        <v/>
      </c>
      <c r="AN160" s="145" t="str">
        <f>IF(AN159="","",VLOOKUP(AN159,'別紙１-１　シフト記号表（従来型・ユニット型共通）'!$C$6:$L$47,10,FALSE))</f>
        <v/>
      </c>
      <c r="AO160" s="143" t="str">
        <f>IF(AO159="","",VLOOKUP(AO159,'別紙１-１　シフト記号表（従来型・ユニット型共通）'!$C$6:$L$47,10,FALSE))</f>
        <v/>
      </c>
      <c r="AP160" s="144" t="str">
        <f>IF(AP159="","",VLOOKUP(AP159,'別紙１-１　シフト記号表（従来型・ユニット型共通）'!$C$6:$L$47,10,FALSE))</f>
        <v/>
      </c>
      <c r="AQ160" s="144" t="str">
        <f>IF(AQ159="","",VLOOKUP(AQ159,'別紙１-１　シフト記号表（従来型・ユニット型共通）'!$C$6:$L$47,10,FALSE))</f>
        <v/>
      </c>
      <c r="AR160" s="144" t="str">
        <f>IF(AR159="","",VLOOKUP(AR159,'別紙１-１　シフト記号表（従来型・ユニット型共通）'!$C$6:$L$47,10,FALSE))</f>
        <v/>
      </c>
      <c r="AS160" s="144" t="str">
        <f>IF(AS159="","",VLOOKUP(AS159,'別紙１-１　シフト記号表（従来型・ユニット型共通）'!$C$6:$L$47,10,FALSE))</f>
        <v/>
      </c>
      <c r="AT160" s="144" t="str">
        <f>IF(AT159="","",VLOOKUP(AT159,'別紙１-１　シフト記号表（従来型・ユニット型共通）'!$C$6:$L$47,10,FALSE))</f>
        <v/>
      </c>
      <c r="AU160" s="145" t="str">
        <f>IF(AU159="","",VLOOKUP(AU159,'別紙１-１　シフト記号表（従来型・ユニット型共通）'!$C$6:$L$47,10,FALSE))</f>
        <v/>
      </c>
      <c r="AV160" s="143" t="str">
        <f>IF(AV159="","",VLOOKUP(AV159,'別紙１-１　シフト記号表（従来型・ユニット型共通）'!$C$6:$L$47,10,FALSE))</f>
        <v/>
      </c>
      <c r="AW160" s="144" t="str">
        <f>IF(AW159="","",VLOOKUP(AW159,'別紙１-１　シフト記号表（従来型・ユニット型共通）'!$C$6:$L$47,10,FALSE))</f>
        <v/>
      </c>
      <c r="AX160" s="144" t="str">
        <f>IF(AX159="","",VLOOKUP(AX159,'別紙１-１　シフト記号表（従来型・ユニット型共通）'!$C$6:$L$47,10,FALSE))</f>
        <v/>
      </c>
      <c r="AY160" s="144" t="str">
        <f>IF(AY159="","",VLOOKUP(AY159,'別紙１-１　シフト記号表（従来型・ユニット型共通）'!$C$6:$L$47,10,FALSE))</f>
        <v/>
      </c>
      <c r="AZ160" s="144" t="str">
        <f>IF(AZ159="","",VLOOKUP(AZ159,'別紙１-１　シフト記号表（従来型・ユニット型共通）'!$C$6:$L$47,10,FALSE))</f>
        <v/>
      </c>
      <c r="BA160" s="144" t="str">
        <f>IF(BA159="","",VLOOKUP(BA159,'別紙１-１　シフト記号表（従来型・ユニット型共通）'!$C$6:$L$47,10,FALSE))</f>
        <v/>
      </c>
      <c r="BB160" s="145" t="str">
        <f>IF(BB159="","",VLOOKUP(BB159,'別紙１-１　シフト記号表（従来型・ユニット型共通）'!$C$6:$L$47,10,FALSE))</f>
        <v/>
      </c>
      <c r="BC160" s="143" t="str">
        <f>IF(BC159="","",VLOOKUP(BC159,'別紙１-１　シフト記号表（従来型・ユニット型共通）'!$C$6:$L$47,10,FALSE))</f>
        <v/>
      </c>
      <c r="BD160" s="144" t="str">
        <f>IF(BD159="","",VLOOKUP(BD159,'別紙１-１　シフト記号表（従来型・ユニット型共通）'!$C$6:$L$47,10,FALSE))</f>
        <v/>
      </c>
      <c r="BE160" s="144" t="str">
        <f>IF(BE159="","",VLOOKUP(BE159,'別紙１-１　シフト記号表（従来型・ユニット型共通）'!$C$6:$L$47,10,FALSE))</f>
        <v/>
      </c>
      <c r="BF160" s="367">
        <f>IF($BI$3="４週",SUM(AA160:BB160),IF($BI$3="暦月",SUM(AA160:BE160),""))</f>
        <v>0</v>
      </c>
      <c r="BG160" s="368"/>
      <c r="BH160" s="369">
        <f>IF($BI$3="４週",BF160/4,IF($BI$3="暦月",(BF160/($BI$8/7)),""))</f>
        <v>0</v>
      </c>
      <c r="BI160" s="368"/>
      <c r="BJ160" s="364"/>
      <c r="BK160" s="365"/>
      <c r="BL160" s="365"/>
      <c r="BM160" s="365"/>
      <c r="BN160" s="366"/>
    </row>
    <row r="161" spans="2:66" ht="20.25" customHeight="1" x14ac:dyDescent="0.2">
      <c r="B161" s="317">
        <f>B159+1</f>
        <v>73</v>
      </c>
      <c r="C161" s="417"/>
      <c r="D161" s="419"/>
      <c r="E161" s="258"/>
      <c r="F161" s="420"/>
      <c r="G161" s="319"/>
      <c r="H161" s="320"/>
      <c r="I161" s="138"/>
      <c r="J161" s="139"/>
      <c r="K161" s="138"/>
      <c r="L161" s="139"/>
      <c r="M161" s="323"/>
      <c r="N161" s="324"/>
      <c r="O161" s="327"/>
      <c r="P161" s="328"/>
      <c r="Q161" s="328"/>
      <c r="R161" s="320"/>
      <c r="S161" s="331"/>
      <c r="T161" s="332"/>
      <c r="U161" s="332"/>
      <c r="V161" s="332"/>
      <c r="W161" s="333"/>
      <c r="X161" s="158" t="s">
        <v>150</v>
      </c>
      <c r="Z161" s="159"/>
      <c r="AA161" s="151"/>
      <c r="AB161" s="152"/>
      <c r="AC161" s="152"/>
      <c r="AD161" s="152"/>
      <c r="AE161" s="152"/>
      <c r="AF161" s="152"/>
      <c r="AG161" s="153"/>
      <c r="AH161" s="151"/>
      <c r="AI161" s="152"/>
      <c r="AJ161" s="152"/>
      <c r="AK161" s="152"/>
      <c r="AL161" s="152"/>
      <c r="AM161" s="152"/>
      <c r="AN161" s="153"/>
      <c r="AO161" s="151"/>
      <c r="AP161" s="152"/>
      <c r="AQ161" s="152"/>
      <c r="AR161" s="152"/>
      <c r="AS161" s="152"/>
      <c r="AT161" s="152"/>
      <c r="AU161" s="153"/>
      <c r="AV161" s="151"/>
      <c r="AW161" s="152"/>
      <c r="AX161" s="152"/>
      <c r="AY161" s="152"/>
      <c r="AZ161" s="152"/>
      <c r="BA161" s="152"/>
      <c r="BB161" s="153"/>
      <c r="BC161" s="151"/>
      <c r="BD161" s="152"/>
      <c r="BE161" s="154"/>
      <c r="BF161" s="334"/>
      <c r="BG161" s="335"/>
      <c r="BH161" s="347"/>
      <c r="BI161" s="348"/>
      <c r="BJ161" s="349"/>
      <c r="BK161" s="350"/>
      <c r="BL161" s="350"/>
      <c r="BM161" s="350"/>
      <c r="BN161" s="351"/>
    </row>
    <row r="162" spans="2:66" ht="20.25" customHeight="1" x14ac:dyDescent="0.2">
      <c r="B162" s="318"/>
      <c r="C162" s="418"/>
      <c r="D162" s="421"/>
      <c r="E162" s="258"/>
      <c r="F162" s="420"/>
      <c r="G162" s="358"/>
      <c r="H162" s="359"/>
      <c r="I162" s="160"/>
      <c r="J162" s="161">
        <f>G161</f>
        <v>0</v>
      </c>
      <c r="K162" s="160"/>
      <c r="L162" s="161">
        <f>M161</f>
        <v>0</v>
      </c>
      <c r="M162" s="360"/>
      <c r="N162" s="361"/>
      <c r="O162" s="362"/>
      <c r="P162" s="363"/>
      <c r="Q162" s="363"/>
      <c r="R162" s="359"/>
      <c r="S162" s="331"/>
      <c r="T162" s="332"/>
      <c r="U162" s="332"/>
      <c r="V162" s="332"/>
      <c r="W162" s="333"/>
      <c r="X162" s="155" t="s">
        <v>153</v>
      </c>
      <c r="Y162" s="156"/>
      <c r="Z162" s="157"/>
      <c r="AA162" s="143" t="str">
        <f>IF(AA161="","",VLOOKUP(AA161,'別紙１-１　シフト記号表（従来型・ユニット型共通）'!$C$6:$L$47,10,FALSE))</f>
        <v/>
      </c>
      <c r="AB162" s="144" t="str">
        <f>IF(AB161="","",VLOOKUP(AB161,'別紙１-１　シフト記号表（従来型・ユニット型共通）'!$C$6:$L$47,10,FALSE))</f>
        <v/>
      </c>
      <c r="AC162" s="144" t="str">
        <f>IF(AC161="","",VLOOKUP(AC161,'別紙１-１　シフト記号表（従来型・ユニット型共通）'!$C$6:$L$47,10,FALSE))</f>
        <v/>
      </c>
      <c r="AD162" s="144" t="str">
        <f>IF(AD161="","",VLOOKUP(AD161,'別紙１-１　シフト記号表（従来型・ユニット型共通）'!$C$6:$L$47,10,FALSE))</f>
        <v/>
      </c>
      <c r="AE162" s="144" t="str">
        <f>IF(AE161="","",VLOOKUP(AE161,'別紙１-１　シフト記号表（従来型・ユニット型共通）'!$C$6:$L$47,10,FALSE))</f>
        <v/>
      </c>
      <c r="AF162" s="144" t="str">
        <f>IF(AF161="","",VLOOKUP(AF161,'別紙１-１　シフト記号表（従来型・ユニット型共通）'!$C$6:$L$47,10,FALSE))</f>
        <v/>
      </c>
      <c r="AG162" s="145" t="str">
        <f>IF(AG161="","",VLOOKUP(AG161,'別紙１-１　シフト記号表（従来型・ユニット型共通）'!$C$6:$L$47,10,FALSE))</f>
        <v/>
      </c>
      <c r="AH162" s="143" t="str">
        <f>IF(AH161="","",VLOOKUP(AH161,'別紙１-１　シフト記号表（従来型・ユニット型共通）'!$C$6:$L$47,10,FALSE))</f>
        <v/>
      </c>
      <c r="AI162" s="144" t="str">
        <f>IF(AI161="","",VLOOKUP(AI161,'別紙１-１　シフト記号表（従来型・ユニット型共通）'!$C$6:$L$47,10,FALSE))</f>
        <v/>
      </c>
      <c r="AJ162" s="144" t="str">
        <f>IF(AJ161="","",VLOOKUP(AJ161,'別紙１-１　シフト記号表（従来型・ユニット型共通）'!$C$6:$L$47,10,FALSE))</f>
        <v/>
      </c>
      <c r="AK162" s="144" t="str">
        <f>IF(AK161="","",VLOOKUP(AK161,'別紙１-１　シフト記号表（従来型・ユニット型共通）'!$C$6:$L$47,10,FALSE))</f>
        <v/>
      </c>
      <c r="AL162" s="144" t="str">
        <f>IF(AL161="","",VLOOKUP(AL161,'別紙１-１　シフト記号表（従来型・ユニット型共通）'!$C$6:$L$47,10,FALSE))</f>
        <v/>
      </c>
      <c r="AM162" s="144" t="str">
        <f>IF(AM161="","",VLOOKUP(AM161,'別紙１-１　シフト記号表（従来型・ユニット型共通）'!$C$6:$L$47,10,FALSE))</f>
        <v/>
      </c>
      <c r="AN162" s="145" t="str">
        <f>IF(AN161="","",VLOOKUP(AN161,'別紙１-１　シフト記号表（従来型・ユニット型共通）'!$C$6:$L$47,10,FALSE))</f>
        <v/>
      </c>
      <c r="AO162" s="143" t="str">
        <f>IF(AO161="","",VLOOKUP(AO161,'別紙１-１　シフト記号表（従来型・ユニット型共通）'!$C$6:$L$47,10,FALSE))</f>
        <v/>
      </c>
      <c r="AP162" s="144" t="str">
        <f>IF(AP161="","",VLOOKUP(AP161,'別紙１-１　シフト記号表（従来型・ユニット型共通）'!$C$6:$L$47,10,FALSE))</f>
        <v/>
      </c>
      <c r="AQ162" s="144" t="str">
        <f>IF(AQ161="","",VLOOKUP(AQ161,'別紙１-１　シフト記号表（従来型・ユニット型共通）'!$C$6:$L$47,10,FALSE))</f>
        <v/>
      </c>
      <c r="AR162" s="144" t="str">
        <f>IF(AR161="","",VLOOKUP(AR161,'別紙１-１　シフト記号表（従来型・ユニット型共通）'!$C$6:$L$47,10,FALSE))</f>
        <v/>
      </c>
      <c r="AS162" s="144" t="str">
        <f>IF(AS161="","",VLOOKUP(AS161,'別紙１-１　シフト記号表（従来型・ユニット型共通）'!$C$6:$L$47,10,FALSE))</f>
        <v/>
      </c>
      <c r="AT162" s="144" t="str">
        <f>IF(AT161="","",VLOOKUP(AT161,'別紙１-１　シフト記号表（従来型・ユニット型共通）'!$C$6:$L$47,10,FALSE))</f>
        <v/>
      </c>
      <c r="AU162" s="145" t="str">
        <f>IF(AU161="","",VLOOKUP(AU161,'別紙１-１　シフト記号表（従来型・ユニット型共通）'!$C$6:$L$47,10,FALSE))</f>
        <v/>
      </c>
      <c r="AV162" s="143" t="str">
        <f>IF(AV161="","",VLOOKUP(AV161,'別紙１-１　シフト記号表（従来型・ユニット型共通）'!$C$6:$L$47,10,FALSE))</f>
        <v/>
      </c>
      <c r="AW162" s="144" t="str">
        <f>IF(AW161="","",VLOOKUP(AW161,'別紙１-１　シフト記号表（従来型・ユニット型共通）'!$C$6:$L$47,10,FALSE))</f>
        <v/>
      </c>
      <c r="AX162" s="144" t="str">
        <f>IF(AX161="","",VLOOKUP(AX161,'別紙１-１　シフト記号表（従来型・ユニット型共通）'!$C$6:$L$47,10,FALSE))</f>
        <v/>
      </c>
      <c r="AY162" s="144" t="str">
        <f>IF(AY161="","",VLOOKUP(AY161,'別紙１-１　シフト記号表（従来型・ユニット型共通）'!$C$6:$L$47,10,FALSE))</f>
        <v/>
      </c>
      <c r="AZ162" s="144" t="str">
        <f>IF(AZ161="","",VLOOKUP(AZ161,'別紙１-１　シフト記号表（従来型・ユニット型共通）'!$C$6:$L$47,10,FALSE))</f>
        <v/>
      </c>
      <c r="BA162" s="144" t="str">
        <f>IF(BA161="","",VLOOKUP(BA161,'別紙１-１　シフト記号表（従来型・ユニット型共通）'!$C$6:$L$47,10,FALSE))</f>
        <v/>
      </c>
      <c r="BB162" s="145" t="str">
        <f>IF(BB161="","",VLOOKUP(BB161,'別紙１-１　シフト記号表（従来型・ユニット型共通）'!$C$6:$L$47,10,FALSE))</f>
        <v/>
      </c>
      <c r="BC162" s="143" t="str">
        <f>IF(BC161="","",VLOOKUP(BC161,'別紙１-１　シフト記号表（従来型・ユニット型共通）'!$C$6:$L$47,10,FALSE))</f>
        <v/>
      </c>
      <c r="BD162" s="144" t="str">
        <f>IF(BD161="","",VLOOKUP(BD161,'別紙１-１　シフト記号表（従来型・ユニット型共通）'!$C$6:$L$47,10,FALSE))</f>
        <v/>
      </c>
      <c r="BE162" s="144" t="str">
        <f>IF(BE161="","",VLOOKUP(BE161,'別紙１-１　シフト記号表（従来型・ユニット型共通）'!$C$6:$L$47,10,FALSE))</f>
        <v/>
      </c>
      <c r="BF162" s="367">
        <f>IF($BI$3="４週",SUM(AA162:BB162),IF($BI$3="暦月",SUM(AA162:BE162),""))</f>
        <v>0</v>
      </c>
      <c r="BG162" s="368"/>
      <c r="BH162" s="369">
        <f>IF($BI$3="４週",BF162/4,IF($BI$3="暦月",(BF162/($BI$8/7)),""))</f>
        <v>0</v>
      </c>
      <c r="BI162" s="368"/>
      <c r="BJ162" s="364"/>
      <c r="BK162" s="365"/>
      <c r="BL162" s="365"/>
      <c r="BM162" s="365"/>
      <c r="BN162" s="366"/>
    </row>
    <row r="163" spans="2:66" ht="20.25" customHeight="1" x14ac:dyDescent="0.2">
      <c r="B163" s="317">
        <f>B161+1</f>
        <v>74</v>
      </c>
      <c r="C163" s="417"/>
      <c r="D163" s="419"/>
      <c r="E163" s="258"/>
      <c r="F163" s="420"/>
      <c r="G163" s="319"/>
      <c r="H163" s="320"/>
      <c r="I163" s="138"/>
      <c r="J163" s="139"/>
      <c r="K163" s="138"/>
      <c r="L163" s="139"/>
      <c r="M163" s="323"/>
      <c r="N163" s="324"/>
      <c r="O163" s="327"/>
      <c r="P163" s="328"/>
      <c r="Q163" s="328"/>
      <c r="R163" s="320"/>
      <c r="S163" s="331"/>
      <c r="T163" s="332"/>
      <c r="U163" s="332"/>
      <c r="V163" s="332"/>
      <c r="W163" s="333"/>
      <c r="X163" s="158" t="s">
        <v>150</v>
      </c>
      <c r="Z163" s="159"/>
      <c r="AA163" s="151"/>
      <c r="AB163" s="152"/>
      <c r="AC163" s="152"/>
      <c r="AD163" s="152"/>
      <c r="AE163" s="152"/>
      <c r="AF163" s="152"/>
      <c r="AG163" s="153"/>
      <c r="AH163" s="151"/>
      <c r="AI163" s="152"/>
      <c r="AJ163" s="152"/>
      <c r="AK163" s="152"/>
      <c r="AL163" s="152"/>
      <c r="AM163" s="152"/>
      <c r="AN163" s="153"/>
      <c r="AO163" s="151"/>
      <c r="AP163" s="152"/>
      <c r="AQ163" s="152"/>
      <c r="AR163" s="152"/>
      <c r="AS163" s="152"/>
      <c r="AT163" s="152"/>
      <c r="AU163" s="153"/>
      <c r="AV163" s="151"/>
      <c r="AW163" s="152"/>
      <c r="AX163" s="152"/>
      <c r="AY163" s="152"/>
      <c r="AZ163" s="152"/>
      <c r="BA163" s="152"/>
      <c r="BB163" s="153"/>
      <c r="BC163" s="151"/>
      <c r="BD163" s="152"/>
      <c r="BE163" s="154"/>
      <c r="BF163" s="334"/>
      <c r="BG163" s="335"/>
      <c r="BH163" s="347"/>
      <c r="BI163" s="348"/>
      <c r="BJ163" s="349"/>
      <c r="BK163" s="350"/>
      <c r="BL163" s="350"/>
      <c r="BM163" s="350"/>
      <c r="BN163" s="351"/>
    </row>
    <row r="164" spans="2:66" ht="20.25" customHeight="1" x14ac:dyDescent="0.2">
      <c r="B164" s="318"/>
      <c r="C164" s="418"/>
      <c r="D164" s="421"/>
      <c r="E164" s="258"/>
      <c r="F164" s="420"/>
      <c r="G164" s="358"/>
      <c r="H164" s="359"/>
      <c r="I164" s="160"/>
      <c r="J164" s="161">
        <f>G163</f>
        <v>0</v>
      </c>
      <c r="K164" s="160"/>
      <c r="L164" s="161">
        <f>M163</f>
        <v>0</v>
      </c>
      <c r="M164" s="360"/>
      <c r="N164" s="361"/>
      <c r="O164" s="362"/>
      <c r="P164" s="363"/>
      <c r="Q164" s="363"/>
      <c r="R164" s="359"/>
      <c r="S164" s="331"/>
      <c r="T164" s="332"/>
      <c r="U164" s="332"/>
      <c r="V164" s="332"/>
      <c r="W164" s="333"/>
      <c r="X164" s="155" t="s">
        <v>153</v>
      </c>
      <c r="Y164" s="156"/>
      <c r="Z164" s="157"/>
      <c r="AA164" s="143" t="str">
        <f>IF(AA163="","",VLOOKUP(AA163,'別紙１-１　シフト記号表（従来型・ユニット型共通）'!$C$6:$L$47,10,FALSE))</f>
        <v/>
      </c>
      <c r="AB164" s="144" t="str">
        <f>IF(AB163="","",VLOOKUP(AB163,'別紙１-１　シフト記号表（従来型・ユニット型共通）'!$C$6:$L$47,10,FALSE))</f>
        <v/>
      </c>
      <c r="AC164" s="144" t="str">
        <f>IF(AC163="","",VLOOKUP(AC163,'別紙１-１　シフト記号表（従来型・ユニット型共通）'!$C$6:$L$47,10,FALSE))</f>
        <v/>
      </c>
      <c r="AD164" s="144" t="str">
        <f>IF(AD163="","",VLOOKUP(AD163,'別紙１-１　シフト記号表（従来型・ユニット型共通）'!$C$6:$L$47,10,FALSE))</f>
        <v/>
      </c>
      <c r="AE164" s="144" t="str">
        <f>IF(AE163="","",VLOOKUP(AE163,'別紙１-１　シフト記号表（従来型・ユニット型共通）'!$C$6:$L$47,10,FALSE))</f>
        <v/>
      </c>
      <c r="AF164" s="144" t="str">
        <f>IF(AF163="","",VLOOKUP(AF163,'別紙１-１　シフト記号表（従来型・ユニット型共通）'!$C$6:$L$47,10,FALSE))</f>
        <v/>
      </c>
      <c r="AG164" s="145" t="str">
        <f>IF(AG163="","",VLOOKUP(AG163,'別紙１-１　シフト記号表（従来型・ユニット型共通）'!$C$6:$L$47,10,FALSE))</f>
        <v/>
      </c>
      <c r="AH164" s="143" t="str">
        <f>IF(AH163="","",VLOOKUP(AH163,'別紙１-１　シフト記号表（従来型・ユニット型共通）'!$C$6:$L$47,10,FALSE))</f>
        <v/>
      </c>
      <c r="AI164" s="144" t="str">
        <f>IF(AI163="","",VLOOKUP(AI163,'別紙１-１　シフト記号表（従来型・ユニット型共通）'!$C$6:$L$47,10,FALSE))</f>
        <v/>
      </c>
      <c r="AJ164" s="144" t="str">
        <f>IF(AJ163="","",VLOOKUP(AJ163,'別紙１-１　シフト記号表（従来型・ユニット型共通）'!$C$6:$L$47,10,FALSE))</f>
        <v/>
      </c>
      <c r="AK164" s="144" t="str">
        <f>IF(AK163="","",VLOOKUP(AK163,'別紙１-１　シフト記号表（従来型・ユニット型共通）'!$C$6:$L$47,10,FALSE))</f>
        <v/>
      </c>
      <c r="AL164" s="144" t="str">
        <f>IF(AL163="","",VLOOKUP(AL163,'別紙１-１　シフト記号表（従来型・ユニット型共通）'!$C$6:$L$47,10,FALSE))</f>
        <v/>
      </c>
      <c r="AM164" s="144" t="str">
        <f>IF(AM163="","",VLOOKUP(AM163,'別紙１-１　シフト記号表（従来型・ユニット型共通）'!$C$6:$L$47,10,FALSE))</f>
        <v/>
      </c>
      <c r="AN164" s="145" t="str">
        <f>IF(AN163="","",VLOOKUP(AN163,'別紙１-１　シフト記号表（従来型・ユニット型共通）'!$C$6:$L$47,10,FALSE))</f>
        <v/>
      </c>
      <c r="AO164" s="143" t="str">
        <f>IF(AO163="","",VLOOKUP(AO163,'別紙１-１　シフト記号表（従来型・ユニット型共通）'!$C$6:$L$47,10,FALSE))</f>
        <v/>
      </c>
      <c r="AP164" s="144" t="str">
        <f>IF(AP163="","",VLOOKUP(AP163,'別紙１-１　シフト記号表（従来型・ユニット型共通）'!$C$6:$L$47,10,FALSE))</f>
        <v/>
      </c>
      <c r="AQ164" s="144" t="str">
        <f>IF(AQ163="","",VLOOKUP(AQ163,'別紙１-１　シフト記号表（従来型・ユニット型共通）'!$C$6:$L$47,10,FALSE))</f>
        <v/>
      </c>
      <c r="AR164" s="144" t="str">
        <f>IF(AR163="","",VLOOKUP(AR163,'別紙１-１　シフト記号表（従来型・ユニット型共通）'!$C$6:$L$47,10,FALSE))</f>
        <v/>
      </c>
      <c r="AS164" s="144" t="str">
        <f>IF(AS163="","",VLOOKUP(AS163,'別紙１-１　シフト記号表（従来型・ユニット型共通）'!$C$6:$L$47,10,FALSE))</f>
        <v/>
      </c>
      <c r="AT164" s="144" t="str">
        <f>IF(AT163="","",VLOOKUP(AT163,'別紙１-１　シフト記号表（従来型・ユニット型共通）'!$C$6:$L$47,10,FALSE))</f>
        <v/>
      </c>
      <c r="AU164" s="145" t="str">
        <f>IF(AU163="","",VLOOKUP(AU163,'別紙１-１　シフト記号表（従来型・ユニット型共通）'!$C$6:$L$47,10,FALSE))</f>
        <v/>
      </c>
      <c r="AV164" s="143" t="str">
        <f>IF(AV163="","",VLOOKUP(AV163,'別紙１-１　シフト記号表（従来型・ユニット型共通）'!$C$6:$L$47,10,FALSE))</f>
        <v/>
      </c>
      <c r="AW164" s="144" t="str">
        <f>IF(AW163="","",VLOOKUP(AW163,'別紙１-１　シフト記号表（従来型・ユニット型共通）'!$C$6:$L$47,10,FALSE))</f>
        <v/>
      </c>
      <c r="AX164" s="144" t="str">
        <f>IF(AX163="","",VLOOKUP(AX163,'別紙１-１　シフト記号表（従来型・ユニット型共通）'!$C$6:$L$47,10,FALSE))</f>
        <v/>
      </c>
      <c r="AY164" s="144" t="str">
        <f>IF(AY163="","",VLOOKUP(AY163,'別紙１-１　シフト記号表（従来型・ユニット型共通）'!$C$6:$L$47,10,FALSE))</f>
        <v/>
      </c>
      <c r="AZ164" s="144" t="str">
        <f>IF(AZ163="","",VLOOKUP(AZ163,'別紙１-１　シフト記号表（従来型・ユニット型共通）'!$C$6:$L$47,10,FALSE))</f>
        <v/>
      </c>
      <c r="BA164" s="144" t="str">
        <f>IF(BA163="","",VLOOKUP(BA163,'別紙１-１　シフト記号表（従来型・ユニット型共通）'!$C$6:$L$47,10,FALSE))</f>
        <v/>
      </c>
      <c r="BB164" s="145" t="str">
        <f>IF(BB163="","",VLOOKUP(BB163,'別紙１-１　シフト記号表（従来型・ユニット型共通）'!$C$6:$L$47,10,FALSE))</f>
        <v/>
      </c>
      <c r="BC164" s="143" t="str">
        <f>IF(BC163="","",VLOOKUP(BC163,'別紙１-１　シフト記号表（従来型・ユニット型共通）'!$C$6:$L$47,10,FALSE))</f>
        <v/>
      </c>
      <c r="BD164" s="144" t="str">
        <f>IF(BD163="","",VLOOKUP(BD163,'別紙１-１　シフト記号表（従来型・ユニット型共通）'!$C$6:$L$47,10,FALSE))</f>
        <v/>
      </c>
      <c r="BE164" s="144" t="str">
        <f>IF(BE163="","",VLOOKUP(BE163,'別紙１-１　シフト記号表（従来型・ユニット型共通）'!$C$6:$L$47,10,FALSE))</f>
        <v/>
      </c>
      <c r="BF164" s="367">
        <f>IF($BI$3="４週",SUM(AA164:BB164),IF($BI$3="暦月",SUM(AA164:BE164),""))</f>
        <v>0</v>
      </c>
      <c r="BG164" s="368"/>
      <c r="BH164" s="369">
        <f>IF($BI$3="４週",BF164/4,IF($BI$3="暦月",(BF164/($BI$8/7)),""))</f>
        <v>0</v>
      </c>
      <c r="BI164" s="368"/>
      <c r="BJ164" s="364"/>
      <c r="BK164" s="365"/>
      <c r="BL164" s="365"/>
      <c r="BM164" s="365"/>
      <c r="BN164" s="366"/>
    </row>
    <row r="165" spans="2:66" ht="20.25" customHeight="1" x14ac:dyDescent="0.2">
      <c r="B165" s="317">
        <f>B163+1</f>
        <v>75</v>
      </c>
      <c r="C165" s="417"/>
      <c r="D165" s="419"/>
      <c r="E165" s="258"/>
      <c r="F165" s="420"/>
      <c r="G165" s="319"/>
      <c r="H165" s="320"/>
      <c r="I165" s="138"/>
      <c r="J165" s="139"/>
      <c r="K165" s="138"/>
      <c r="L165" s="139"/>
      <c r="M165" s="323"/>
      <c r="N165" s="324"/>
      <c r="O165" s="327"/>
      <c r="P165" s="328"/>
      <c r="Q165" s="328"/>
      <c r="R165" s="320"/>
      <c r="S165" s="331"/>
      <c r="T165" s="332"/>
      <c r="U165" s="332"/>
      <c r="V165" s="332"/>
      <c r="W165" s="333"/>
      <c r="X165" s="158" t="s">
        <v>150</v>
      </c>
      <c r="Z165" s="159"/>
      <c r="AA165" s="151"/>
      <c r="AB165" s="152"/>
      <c r="AC165" s="152"/>
      <c r="AD165" s="152"/>
      <c r="AE165" s="152"/>
      <c r="AF165" s="152"/>
      <c r="AG165" s="153"/>
      <c r="AH165" s="151"/>
      <c r="AI165" s="152"/>
      <c r="AJ165" s="152"/>
      <c r="AK165" s="152"/>
      <c r="AL165" s="152"/>
      <c r="AM165" s="152"/>
      <c r="AN165" s="153"/>
      <c r="AO165" s="151"/>
      <c r="AP165" s="152"/>
      <c r="AQ165" s="152"/>
      <c r="AR165" s="152"/>
      <c r="AS165" s="152"/>
      <c r="AT165" s="152"/>
      <c r="AU165" s="153"/>
      <c r="AV165" s="151"/>
      <c r="AW165" s="152"/>
      <c r="AX165" s="152"/>
      <c r="AY165" s="152"/>
      <c r="AZ165" s="152"/>
      <c r="BA165" s="152"/>
      <c r="BB165" s="153"/>
      <c r="BC165" s="151"/>
      <c r="BD165" s="152"/>
      <c r="BE165" s="154"/>
      <c r="BF165" s="334"/>
      <c r="BG165" s="335"/>
      <c r="BH165" s="347"/>
      <c r="BI165" s="348"/>
      <c r="BJ165" s="349"/>
      <c r="BK165" s="350"/>
      <c r="BL165" s="350"/>
      <c r="BM165" s="350"/>
      <c r="BN165" s="351"/>
    </row>
    <row r="166" spans="2:66" ht="20.25" customHeight="1" x14ac:dyDescent="0.2">
      <c r="B166" s="318"/>
      <c r="C166" s="418"/>
      <c r="D166" s="421"/>
      <c r="E166" s="258"/>
      <c r="F166" s="420"/>
      <c r="G166" s="358"/>
      <c r="H166" s="359"/>
      <c r="I166" s="160"/>
      <c r="J166" s="161">
        <f>G165</f>
        <v>0</v>
      </c>
      <c r="K166" s="160"/>
      <c r="L166" s="161">
        <f>M165</f>
        <v>0</v>
      </c>
      <c r="M166" s="360"/>
      <c r="N166" s="361"/>
      <c r="O166" s="362"/>
      <c r="P166" s="363"/>
      <c r="Q166" s="363"/>
      <c r="R166" s="359"/>
      <c r="S166" s="331"/>
      <c r="T166" s="332"/>
      <c r="U166" s="332"/>
      <c r="V166" s="332"/>
      <c r="W166" s="333"/>
      <c r="X166" s="155" t="s">
        <v>153</v>
      </c>
      <c r="Y166" s="156"/>
      <c r="Z166" s="157"/>
      <c r="AA166" s="143" t="str">
        <f>IF(AA165="","",VLOOKUP(AA165,'別紙１-１　シフト記号表（従来型・ユニット型共通）'!$C$6:$L$47,10,FALSE))</f>
        <v/>
      </c>
      <c r="AB166" s="144" t="str">
        <f>IF(AB165="","",VLOOKUP(AB165,'別紙１-１　シフト記号表（従来型・ユニット型共通）'!$C$6:$L$47,10,FALSE))</f>
        <v/>
      </c>
      <c r="AC166" s="144" t="str">
        <f>IF(AC165="","",VLOOKUP(AC165,'別紙１-１　シフト記号表（従来型・ユニット型共通）'!$C$6:$L$47,10,FALSE))</f>
        <v/>
      </c>
      <c r="AD166" s="144" t="str">
        <f>IF(AD165="","",VLOOKUP(AD165,'別紙１-１　シフト記号表（従来型・ユニット型共通）'!$C$6:$L$47,10,FALSE))</f>
        <v/>
      </c>
      <c r="AE166" s="144" t="str">
        <f>IF(AE165="","",VLOOKUP(AE165,'別紙１-１　シフト記号表（従来型・ユニット型共通）'!$C$6:$L$47,10,FALSE))</f>
        <v/>
      </c>
      <c r="AF166" s="144" t="str">
        <f>IF(AF165="","",VLOOKUP(AF165,'別紙１-１　シフト記号表（従来型・ユニット型共通）'!$C$6:$L$47,10,FALSE))</f>
        <v/>
      </c>
      <c r="AG166" s="145" t="str">
        <f>IF(AG165="","",VLOOKUP(AG165,'別紙１-１　シフト記号表（従来型・ユニット型共通）'!$C$6:$L$47,10,FALSE))</f>
        <v/>
      </c>
      <c r="AH166" s="143" t="str">
        <f>IF(AH165="","",VLOOKUP(AH165,'別紙１-１　シフト記号表（従来型・ユニット型共通）'!$C$6:$L$47,10,FALSE))</f>
        <v/>
      </c>
      <c r="AI166" s="144" t="str">
        <f>IF(AI165="","",VLOOKUP(AI165,'別紙１-１　シフト記号表（従来型・ユニット型共通）'!$C$6:$L$47,10,FALSE))</f>
        <v/>
      </c>
      <c r="AJ166" s="144" t="str">
        <f>IF(AJ165="","",VLOOKUP(AJ165,'別紙１-１　シフト記号表（従来型・ユニット型共通）'!$C$6:$L$47,10,FALSE))</f>
        <v/>
      </c>
      <c r="AK166" s="144" t="str">
        <f>IF(AK165="","",VLOOKUP(AK165,'別紙１-１　シフト記号表（従来型・ユニット型共通）'!$C$6:$L$47,10,FALSE))</f>
        <v/>
      </c>
      <c r="AL166" s="144" t="str">
        <f>IF(AL165="","",VLOOKUP(AL165,'別紙１-１　シフト記号表（従来型・ユニット型共通）'!$C$6:$L$47,10,FALSE))</f>
        <v/>
      </c>
      <c r="AM166" s="144" t="str">
        <f>IF(AM165="","",VLOOKUP(AM165,'別紙１-１　シフト記号表（従来型・ユニット型共通）'!$C$6:$L$47,10,FALSE))</f>
        <v/>
      </c>
      <c r="AN166" s="145" t="str">
        <f>IF(AN165="","",VLOOKUP(AN165,'別紙１-１　シフト記号表（従来型・ユニット型共通）'!$C$6:$L$47,10,FALSE))</f>
        <v/>
      </c>
      <c r="AO166" s="143" t="str">
        <f>IF(AO165="","",VLOOKUP(AO165,'別紙１-１　シフト記号表（従来型・ユニット型共通）'!$C$6:$L$47,10,FALSE))</f>
        <v/>
      </c>
      <c r="AP166" s="144" t="str">
        <f>IF(AP165="","",VLOOKUP(AP165,'別紙１-１　シフト記号表（従来型・ユニット型共通）'!$C$6:$L$47,10,FALSE))</f>
        <v/>
      </c>
      <c r="AQ166" s="144" t="str">
        <f>IF(AQ165="","",VLOOKUP(AQ165,'別紙１-１　シフト記号表（従来型・ユニット型共通）'!$C$6:$L$47,10,FALSE))</f>
        <v/>
      </c>
      <c r="AR166" s="144" t="str">
        <f>IF(AR165="","",VLOOKUP(AR165,'別紙１-１　シフト記号表（従来型・ユニット型共通）'!$C$6:$L$47,10,FALSE))</f>
        <v/>
      </c>
      <c r="AS166" s="144" t="str">
        <f>IF(AS165="","",VLOOKUP(AS165,'別紙１-１　シフト記号表（従来型・ユニット型共通）'!$C$6:$L$47,10,FALSE))</f>
        <v/>
      </c>
      <c r="AT166" s="144" t="str">
        <f>IF(AT165="","",VLOOKUP(AT165,'別紙１-１　シフト記号表（従来型・ユニット型共通）'!$C$6:$L$47,10,FALSE))</f>
        <v/>
      </c>
      <c r="AU166" s="145" t="str">
        <f>IF(AU165="","",VLOOKUP(AU165,'別紙１-１　シフト記号表（従来型・ユニット型共通）'!$C$6:$L$47,10,FALSE))</f>
        <v/>
      </c>
      <c r="AV166" s="143" t="str">
        <f>IF(AV165="","",VLOOKUP(AV165,'別紙１-１　シフト記号表（従来型・ユニット型共通）'!$C$6:$L$47,10,FALSE))</f>
        <v/>
      </c>
      <c r="AW166" s="144" t="str">
        <f>IF(AW165="","",VLOOKUP(AW165,'別紙１-１　シフト記号表（従来型・ユニット型共通）'!$C$6:$L$47,10,FALSE))</f>
        <v/>
      </c>
      <c r="AX166" s="144" t="str">
        <f>IF(AX165="","",VLOOKUP(AX165,'別紙１-１　シフト記号表（従来型・ユニット型共通）'!$C$6:$L$47,10,FALSE))</f>
        <v/>
      </c>
      <c r="AY166" s="144" t="str">
        <f>IF(AY165="","",VLOOKUP(AY165,'別紙１-１　シフト記号表（従来型・ユニット型共通）'!$C$6:$L$47,10,FALSE))</f>
        <v/>
      </c>
      <c r="AZ166" s="144" t="str">
        <f>IF(AZ165="","",VLOOKUP(AZ165,'別紙１-１　シフト記号表（従来型・ユニット型共通）'!$C$6:$L$47,10,FALSE))</f>
        <v/>
      </c>
      <c r="BA166" s="144" t="str">
        <f>IF(BA165="","",VLOOKUP(BA165,'別紙１-１　シフト記号表（従来型・ユニット型共通）'!$C$6:$L$47,10,FALSE))</f>
        <v/>
      </c>
      <c r="BB166" s="145" t="str">
        <f>IF(BB165="","",VLOOKUP(BB165,'別紙１-１　シフト記号表（従来型・ユニット型共通）'!$C$6:$L$47,10,FALSE))</f>
        <v/>
      </c>
      <c r="BC166" s="143" t="str">
        <f>IF(BC165="","",VLOOKUP(BC165,'別紙１-１　シフト記号表（従来型・ユニット型共通）'!$C$6:$L$47,10,FALSE))</f>
        <v/>
      </c>
      <c r="BD166" s="144" t="str">
        <f>IF(BD165="","",VLOOKUP(BD165,'別紙１-１　シフト記号表（従来型・ユニット型共通）'!$C$6:$L$47,10,FALSE))</f>
        <v/>
      </c>
      <c r="BE166" s="144" t="str">
        <f>IF(BE165="","",VLOOKUP(BE165,'別紙１-１　シフト記号表（従来型・ユニット型共通）'!$C$6:$L$47,10,FALSE))</f>
        <v/>
      </c>
      <c r="BF166" s="367">
        <f>IF($BI$3="４週",SUM(AA166:BB166),IF($BI$3="暦月",SUM(AA166:BE166),""))</f>
        <v>0</v>
      </c>
      <c r="BG166" s="368"/>
      <c r="BH166" s="369">
        <f>IF($BI$3="４週",BF166/4,IF($BI$3="暦月",(BF166/($BI$8/7)),""))</f>
        <v>0</v>
      </c>
      <c r="BI166" s="368"/>
      <c r="BJ166" s="364"/>
      <c r="BK166" s="365"/>
      <c r="BL166" s="365"/>
      <c r="BM166" s="365"/>
      <c r="BN166" s="366"/>
    </row>
    <row r="167" spans="2:66" ht="20.25" customHeight="1" x14ac:dyDescent="0.2">
      <c r="B167" s="317">
        <f>B165+1</f>
        <v>76</v>
      </c>
      <c r="C167" s="417"/>
      <c r="D167" s="419"/>
      <c r="E167" s="258"/>
      <c r="F167" s="420"/>
      <c r="G167" s="319"/>
      <c r="H167" s="320"/>
      <c r="I167" s="138"/>
      <c r="J167" s="139"/>
      <c r="K167" s="138"/>
      <c r="L167" s="139"/>
      <c r="M167" s="323"/>
      <c r="N167" s="324"/>
      <c r="O167" s="327"/>
      <c r="P167" s="328"/>
      <c r="Q167" s="328"/>
      <c r="R167" s="320"/>
      <c r="S167" s="331"/>
      <c r="T167" s="332"/>
      <c r="U167" s="332"/>
      <c r="V167" s="332"/>
      <c r="W167" s="333"/>
      <c r="X167" s="158" t="s">
        <v>150</v>
      </c>
      <c r="Z167" s="159"/>
      <c r="AA167" s="151"/>
      <c r="AB167" s="152"/>
      <c r="AC167" s="152"/>
      <c r="AD167" s="152"/>
      <c r="AE167" s="152"/>
      <c r="AF167" s="152"/>
      <c r="AG167" s="153"/>
      <c r="AH167" s="151"/>
      <c r="AI167" s="152"/>
      <c r="AJ167" s="152"/>
      <c r="AK167" s="152"/>
      <c r="AL167" s="152"/>
      <c r="AM167" s="152"/>
      <c r="AN167" s="153"/>
      <c r="AO167" s="151"/>
      <c r="AP167" s="152"/>
      <c r="AQ167" s="152"/>
      <c r="AR167" s="152"/>
      <c r="AS167" s="152"/>
      <c r="AT167" s="152"/>
      <c r="AU167" s="153"/>
      <c r="AV167" s="151"/>
      <c r="AW167" s="152"/>
      <c r="AX167" s="152"/>
      <c r="AY167" s="152"/>
      <c r="AZ167" s="152"/>
      <c r="BA167" s="152"/>
      <c r="BB167" s="153"/>
      <c r="BC167" s="151"/>
      <c r="BD167" s="152"/>
      <c r="BE167" s="154"/>
      <c r="BF167" s="334"/>
      <c r="BG167" s="335"/>
      <c r="BH167" s="347"/>
      <c r="BI167" s="348"/>
      <c r="BJ167" s="349"/>
      <c r="BK167" s="350"/>
      <c r="BL167" s="350"/>
      <c r="BM167" s="350"/>
      <c r="BN167" s="351"/>
    </row>
    <row r="168" spans="2:66" ht="20.25" customHeight="1" x14ac:dyDescent="0.2">
      <c r="B168" s="318"/>
      <c r="C168" s="418"/>
      <c r="D168" s="421"/>
      <c r="E168" s="258"/>
      <c r="F168" s="420"/>
      <c r="G168" s="358"/>
      <c r="H168" s="359"/>
      <c r="I168" s="160"/>
      <c r="J168" s="161">
        <f>G167</f>
        <v>0</v>
      </c>
      <c r="K168" s="160"/>
      <c r="L168" s="161">
        <f>M167</f>
        <v>0</v>
      </c>
      <c r="M168" s="360"/>
      <c r="N168" s="361"/>
      <c r="O168" s="362"/>
      <c r="P168" s="363"/>
      <c r="Q168" s="363"/>
      <c r="R168" s="359"/>
      <c r="S168" s="331"/>
      <c r="T168" s="332"/>
      <c r="U168" s="332"/>
      <c r="V168" s="332"/>
      <c r="W168" s="333"/>
      <c r="X168" s="155" t="s">
        <v>153</v>
      </c>
      <c r="Y168" s="156"/>
      <c r="Z168" s="157"/>
      <c r="AA168" s="143" t="str">
        <f>IF(AA167="","",VLOOKUP(AA167,'別紙１-１　シフト記号表（従来型・ユニット型共通）'!$C$6:$L$47,10,FALSE))</f>
        <v/>
      </c>
      <c r="AB168" s="144" t="str">
        <f>IF(AB167="","",VLOOKUP(AB167,'別紙１-１　シフト記号表（従来型・ユニット型共通）'!$C$6:$L$47,10,FALSE))</f>
        <v/>
      </c>
      <c r="AC168" s="144" t="str">
        <f>IF(AC167="","",VLOOKUP(AC167,'別紙１-１　シフト記号表（従来型・ユニット型共通）'!$C$6:$L$47,10,FALSE))</f>
        <v/>
      </c>
      <c r="AD168" s="144" t="str">
        <f>IF(AD167="","",VLOOKUP(AD167,'別紙１-１　シフト記号表（従来型・ユニット型共通）'!$C$6:$L$47,10,FALSE))</f>
        <v/>
      </c>
      <c r="AE168" s="144" t="str">
        <f>IF(AE167="","",VLOOKUP(AE167,'別紙１-１　シフト記号表（従来型・ユニット型共通）'!$C$6:$L$47,10,FALSE))</f>
        <v/>
      </c>
      <c r="AF168" s="144" t="str">
        <f>IF(AF167="","",VLOOKUP(AF167,'別紙１-１　シフト記号表（従来型・ユニット型共通）'!$C$6:$L$47,10,FALSE))</f>
        <v/>
      </c>
      <c r="AG168" s="145" t="str">
        <f>IF(AG167="","",VLOOKUP(AG167,'別紙１-１　シフト記号表（従来型・ユニット型共通）'!$C$6:$L$47,10,FALSE))</f>
        <v/>
      </c>
      <c r="AH168" s="143" t="str">
        <f>IF(AH167="","",VLOOKUP(AH167,'別紙１-１　シフト記号表（従来型・ユニット型共通）'!$C$6:$L$47,10,FALSE))</f>
        <v/>
      </c>
      <c r="AI168" s="144" t="str">
        <f>IF(AI167="","",VLOOKUP(AI167,'別紙１-１　シフト記号表（従来型・ユニット型共通）'!$C$6:$L$47,10,FALSE))</f>
        <v/>
      </c>
      <c r="AJ168" s="144" t="str">
        <f>IF(AJ167="","",VLOOKUP(AJ167,'別紙１-１　シフト記号表（従来型・ユニット型共通）'!$C$6:$L$47,10,FALSE))</f>
        <v/>
      </c>
      <c r="AK168" s="144" t="str">
        <f>IF(AK167="","",VLOOKUP(AK167,'別紙１-１　シフト記号表（従来型・ユニット型共通）'!$C$6:$L$47,10,FALSE))</f>
        <v/>
      </c>
      <c r="AL168" s="144" t="str">
        <f>IF(AL167="","",VLOOKUP(AL167,'別紙１-１　シフト記号表（従来型・ユニット型共通）'!$C$6:$L$47,10,FALSE))</f>
        <v/>
      </c>
      <c r="AM168" s="144" t="str">
        <f>IF(AM167="","",VLOOKUP(AM167,'別紙１-１　シフト記号表（従来型・ユニット型共通）'!$C$6:$L$47,10,FALSE))</f>
        <v/>
      </c>
      <c r="AN168" s="145" t="str">
        <f>IF(AN167="","",VLOOKUP(AN167,'別紙１-１　シフト記号表（従来型・ユニット型共通）'!$C$6:$L$47,10,FALSE))</f>
        <v/>
      </c>
      <c r="AO168" s="143" t="str">
        <f>IF(AO167="","",VLOOKUP(AO167,'別紙１-１　シフト記号表（従来型・ユニット型共通）'!$C$6:$L$47,10,FALSE))</f>
        <v/>
      </c>
      <c r="AP168" s="144" t="str">
        <f>IF(AP167="","",VLOOKUP(AP167,'別紙１-１　シフト記号表（従来型・ユニット型共通）'!$C$6:$L$47,10,FALSE))</f>
        <v/>
      </c>
      <c r="AQ168" s="144" t="str">
        <f>IF(AQ167="","",VLOOKUP(AQ167,'別紙１-１　シフト記号表（従来型・ユニット型共通）'!$C$6:$L$47,10,FALSE))</f>
        <v/>
      </c>
      <c r="AR168" s="144" t="str">
        <f>IF(AR167="","",VLOOKUP(AR167,'別紙１-１　シフト記号表（従来型・ユニット型共通）'!$C$6:$L$47,10,FALSE))</f>
        <v/>
      </c>
      <c r="AS168" s="144" t="str">
        <f>IF(AS167="","",VLOOKUP(AS167,'別紙１-１　シフト記号表（従来型・ユニット型共通）'!$C$6:$L$47,10,FALSE))</f>
        <v/>
      </c>
      <c r="AT168" s="144" t="str">
        <f>IF(AT167="","",VLOOKUP(AT167,'別紙１-１　シフト記号表（従来型・ユニット型共通）'!$C$6:$L$47,10,FALSE))</f>
        <v/>
      </c>
      <c r="AU168" s="145" t="str">
        <f>IF(AU167="","",VLOOKUP(AU167,'別紙１-１　シフト記号表（従来型・ユニット型共通）'!$C$6:$L$47,10,FALSE))</f>
        <v/>
      </c>
      <c r="AV168" s="143" t="str">
        <f>IF(AV167="","",VLOOKUP(AV167,'別紙１-１　シフト記号表（従来型・ユニット型共通）'!$C$6:$L$47,10,FALSE))</f>
        <v/>
      </c>
      <c r="AW168" s="144" t="str">
        <f>IF(AW167="","",VLOOKUP(AW167,'別紙１-１　シフト記号表（従来型・ユニット型共通）'!$C$6:$L$47,10,FALSE))</f>
        <v/>
      </c>
      <c r="AX168" s="144" t="str">
        <f>IF(AX167="","",VLOOKUP(AX167,'別紙１-１　シフト記号表（従来型・ユニット型共通）'!$C$6:$L$47,10,FALSE))</f>
        <v/>
      </c>
      <c r="AY168" s="144" t="str">
        <f>IF(AY167="","",VLOOKUP(AY167,'別紙１-１　シフト記号表（従来型・ユニット型共通）'!$C$6:$L$47,10,FALSE))</f>
        <v/>
      </c>
      <c r="AZ168" s="144" t="str">
        <f>IF(AZ167="","",VLOOKUP(AZ167,'別紙１-１　シフト記号表（従来型・ユニット型共通）'!$C$6:$L$47,10,FALSE))</f>
        <v/>
      </c>
      <c r="BA168" s="144" t="str">
        <f>IF(BA167="","",VLOOKUP(BA167,'別紙１-１　シフト記号表（従来型・ユニット型共通）'!$C$6:$L$47,10,FALSE))</f>
        <v/>
      </c>
      <c r="BB168" s="145" t="str">
        <f>IF(BB167="","",VLOOKUP(BB167,'別紙１-１　シフト記号表（従来型・ユニット型共通）'!$C$6:$L$47,10,FALSE))</f>
        <v/>
      </c>
      <c r="BC168" s="143" t="str">
        <f>IF(BC167="","",VLOOKUP(BC167,'別紙１-１　シフト記号表（従来型・ユニット型共通）'!$C$6:$L$47,10,FALSE))</f>
        <v/>
      </c>
      <c r="BD168" s="144" t="str">
        <f>IF(BD167="","",VLOOKUP(BD167,'別紙１-１　シフト記号表（従来型・ユニット型共通）'!$C$6:$L$47,10,FALSE))</f>
        <v/>
      </c>
      <c r="BE168" s="144" t="str">
        <f>IF(BE167="","",VLOOKUP(BE167,'別紙１-１　シフト記号表（従来型・ユニット型共通）'!$C$6:$L$47,10,FALSE))</f>
        <v/>
      </c>
      <c r="BF168" s="367">
        <f>IF($BI$3="４週",SUM(AA168:BB168),IF($BI$3="暦月",SUM(AA168:BE168),""))</f>
        <v>0</v>
      </c>
      <c r="BG168" s="368"/>
      <c r="BH168" s="369">
        <f>IF($BI$3="４週",BF168/4,IF($BI$3="暦月",(BF168/($BI$8/7)),""))</f>
        <v>0</v>
      </c>
      <c r="BI168" s="368"/>
      <c r="BJ168" s="364"/>
      <c r="BK168" s="365"/>
      <c r="BL168" s="365"/>
      <c r="BM168" s="365"/>
      <c r="BN168" s="366"/>
    </row>
    <row r="169" spans="2:66" ht="20.25" customHeight="1" x14ac:dyDescent="0.2">
      <c r="B169" s="317">
        <f>B167+1</f>
        <v>77</v>
      </c>
      <c r="C169" s="417"/>
      <c r="D169" s="419"/>
      <c r="E169" s="258"/>
      <c r="F169" s="420"/>
      <c r="G169" s="319"/>
      <c r="H169" s="320"/>
      <c r="I169" s="138"/>
      <c r="J169" s="139"/>
      <c r="K169" s="138"/>
      <c r="L169" s="139"/>
      <c r="M169" s="323"/>
      <c r="N169" s="324"/>
      <c r="O169" s="327"/>
      <c r="P169" s="328"/>
      <c r="Q169" s="328"/>
      <c r="R169" s="320"/>
      <c r="S169" s="331"/>
      <c r="T169" s="332"/>
      <c r="U169" s="332"/>
      <c r="V169" s="332"/>
      <c r="W169" s="333"/>
      <c r="X169" s="158" t="s">
        <v>150</v>
      </c>
      <c r="Z169" s="159"/>
      <c r="AA169" s="151"/>
      <c r="AB169" s="152"/>
      <c r="AC169" s="152"/>
      <c r="AD169" s="152"/>
      <c r="AE169" s="152"/>
      <c r="AF169" s="152"/>
      <c r="AG169" s="153"/>
      <c r="AH169" s="151"/>
      <c r="AI169" s="152"/>
      <c r="AJ169" s="152"/>
      <c r="AK169" s="152"/>
      <c r="AL169" s="152"/>
      <c r="AM169" s="152"/>
      <c r="AN169" s="153"/>
      <c r="AO169" s="151"/>
      <c r="AP169" s="152"/>
      <c r="AQ169" s="152"/>
      <c r="AR169" s="152"/>
      <c r="AS169" s="152"/>
      <c r="AT169" s="152"/>
      <c r="AU169" s="153"/>
      <c r="AV169" s="151"/>
      <c r="AW169" s="152"/>
      <c r="AX169" s="152"/>
      <c r="AY169" s="152"/>
      <c r="AZ169" s="152"/>
      <c r="BA169" s="152"/>
      <c r="BB169" s="153"/>
      <c r="BC169" s="151"/>
      <c r="BD169" s="152"/>
      <c r="BE169" s="154"/>
      <c r="BF169" s="334"/>
      <c r="BG169" s="335"/>
      <c r="BH169" s="347"/>
      <c r="BI169" s="348"/>
      <c r="BJ169" s="349"/>
      <c r="BK169" s="350"/>
      <c r="BL169" s="350"/>
      <c r="BM169" s="350"/>
      <c r="BN169" s="351"/>
    </row>
    <row r="170" spans="2:66" ht="20.25" customHeight="1" x14ac:dyDescent="0.2">
      <c r="B170" s="318"/>
      <c r="C170" s="418"/>
      <c r="D170" s="421"/>
      <c r="E170" s="258"/>
      <c r="F170" s="420"/>
      <c r="G170" s="358"/>
      <c r="H170" s="359"/>
      <c r="I170" s="160"/>
      <c r="J170" s="161">
        <f>G169</f>
        <v>0</v>
      </c>
      <c r="K170" s="160"/>
      <c r="L170" s="161">
        <f>M169</f>
        <v>0</v>
      </c>
      <c r="M170" s="360"/>
      <c r="N170" s="361"/>
      <c r="O170" s="362"/>
      <c r="P170" s="363"/>
      <c r="Q170" s="363"/>
      <c r="R170" s="359"/>
      <c r="S170" s="331"/>
      <c r="T170" s="332"/>
      <c r="U170" s="332"/>
      <c r="V170" s="332"/>
      <c r="W170" s="333"/>
      <c r="X170" s="155" t="s">
        <v>153</v>
      </c>
      <c r="Y170" s="156"/>
      <c r="Z170" s="157"/>
      <c r="AA170" s="143" t="str">
        <f>IF(AA169="","",VLOOKUP(AA169,'別紙１-１　シフト記号表（従来型・ユニット型共通）'!$C$6:$L$47,10,FALSE))</f>
        <v/>
      </c>
      <c r="AB170" s="144" t="str">
        <f>IF(AB169="","",VLOOKUP(AB169,'別紙１-１　シフト記号表（従来型・ユニット型共通）'!$C$6:$L$47,10,FALSE))</f>
        <v/>
      </c>
      <c r="AC170" s="144" t="str">
        <f>IF(AC169="","",VLOOKUP(AC169,'別紙１-１　シフト記号表（従来型・ユニット型共通）'!$C$6:$L$47,10,FALSE))</f>
        <v/>
      </c>
      <c r="AD170" s="144" t="str">
        <f>IF(AD169="","",VLOOKUP(AD169,'別紙１-１　シフト記号表（従来型・ユニット型共通）'!$C$6:$L$47,10,FALSE))</f>
        <v/>
      </c>
      <c r="AE170" s="144" t="str">
        <f>IF(AE169="","",VLOOKUP(AE169,'別紙１-１　シフト記号表（従来型・ユニット型共通）'!$C$6:$L$47,10,FALSE))</f>
        <v/>
      </c>
      <c r="AF170" s="144" t="str">
        <f>IF(AF169="","",VLOOKUP(AF169,'別紙１-１　シフト記号表（従来型・ユニット型共通）'!$C$6:$L$47,10,FALSE))</f>
        <v/>
      </c>
      <c r="AG170" s="145" t="str">
        <f>IF(AG169="","",VLOOKUP(AG169,'別紙１-１　シフト記号表（従来型・ユニット型共通）'!$C$6:$L$47,10,FALSE))</f>
        <v/>
      </c>
      <c r="AH170" s="143" t="str">
        <f>IF(AH169="","",VLOOKUP(AH169,'別紙１-１　シフト記号表（従来型・ユニット型共通）'!$C$6:$L$47,10,FALSE))</f>
        <v/>
      </c>
      <c r="AI170" s="144" t="str">
        <f>IF(AI169="","",VLOOKUP(AI169,'別紙１-１　シフト記号表（従来型・ユニット型共通）'!$C$6:$L$47,10,FALSE))</f>
        <v/>
      </c>
      <c r="AJ170" s="144" t="str">
        <f>IF(AJ169="","",VLOOKUP(AJ169,'別紙１-１　シフト記号表（従来型・ユニット型共通）'!$C$6:$L$47,10,FALSE))</f>
        <v/>
      </c>
      <c r="AK170" s="144" t="str">
        <f>IF(AK169="","",VLOOKUP(AK169,'別紙１-１　シフト記号表（従来型・ユニット型共通）'!$C$6:$L$47,10,FALSE))</f>
        <v/>
      </c>
      <c r="AL170" s="144" t="str">
        <f>IF(AL169="","",VLOOKUP(AL169,'別紙１-１　シフト記号表（従来型・ユニット型共通）'!$C$6:$L$47,10,FALSE))</f>
        <v/>
      </c>
      <c r="AM170" s="144" t="str">
        <f>IF(AM169="","",VLOOKUP(AM169,'別紙１-１　シフト記号表（従来型・ユニット型共通）'!$C$6:$L$47,10,FALSE))</f>
        <v/>
      </c>
      <c r="AN170" s="145" t="str">
        <f>IF(AN169="","",VLOOKUP(AN169,'別紙１-１　シフト記号表（従来型・ユニット型共通）'!$C$6:$L$47,10,FALSE))</f>
        <v/>
      </c>
      <c r="AO170" s="143" t="str">
        <f>IF(AO169="","",VLOOKUP(AO169,'別紙１-１　シフト記号表（従来型・ユニット型共通）'!$C$6:$L$47,10,FALSE))</f>
        <v/>
      </c>
      <c r="AP170" s="144" t="str">
        <f>IF(AP169="","",VLOOKUP(AP169,'別紙１-１　シフト記号表（従来型・ユニット型共通）'!$C$6:$L$47,10,FALSE))</f>
        <v/>
      </c>
      <c r="AQ170" s="144" t="str">
        <f>IF(AQ169="","",VLOOKUP(AQ169,'別紙１-１　シフト記号表（従来型・ユニット型共通）'!$C$6:$L$47,10,FALSE))</f>
        <v/>
      </c>
      <c r="AR170" s="144" t="str">
        <f>IF(AR169="","",VLOOKUP(AR169,'別紙１-１　シフト記号表（従来型・ユニット型共通）'!$C$6:$L$47,10,FALSE))</f>
        <v/>
      </c>
      <c r="AS170" s="144" t="str">
        <f>IF(AS169="","",VLOOKUP(AS169,'別紙１-１　シフト記号表（従来型・ユニット型共通）'!$C$6:$L$47,10,FALSE))</f>
        <v/>
      </c>
      <c r="AT170" s="144" t="str">
        <f>IF(AT169="","",VLOOKUP(AT169,'別紙１-１　シフト記号表（従来型・ユニット型共通）'!$C$6:$L$47,10,FALSE))</f>
        <v/>
      </c>
      <c r="AU170" s="145" t="str">
        <f>IF(AU169="","",VLOOKUP(AU169,'別紙１-１　シフト記号表（従来型・ユニット型共通）'!$C$6:$L$47,10,FALSE))</f>
        <v/>
      </c>
      <c r="AV170" s="143" t="str">
        <f>IF(AV169="","",VLOOKUP(AV169,'別紙１-１　シフト記号表（従来型・ユニット型共通）'!$C$6:$L$47,10,FALSE))</f>
        <v/>
      </c>
      <c r="AW170" s="144" t="str">
        <f>IF(AW169="","",VLOOKUP(AW169,'別紙１-１　シフト記号表（従来型・ユニット型共通）'!$C$6:$L$47,10,FALSE))</f>
        <v/>
      </c>
      <c r="AX170" s="144" t="str">
        <f>IF(AX169="","",VLOOKUP(AX169,'別紙１-１　シフト記号表（従来型・ユニット型共通）'!$C$6:$L$47,10,FALSE))</f>
        <v/>
      </c>
      <c r="AY170" s="144" t="str">
        <f>IF(AY169="","",VLOOKUP(AY169,'別紙１-１　シフト記号表（従来型・ユニット型共通）'!$C$6:$L$47,10,FALSE))</f>
        <v/>
      </c>
      <c r="AZ170" s="144" t="str">
        <f>IF(AZ169="","",VLOOKUP(AZ169,'別紙１-１　シフト記号表（従来型・ユニット型共通）'!$C$6:$L$47,10,FALSE))</f>
        <v/>
      </c>
      <c r="BA170" s="144" t="str">
        <f>IF(BA169="","",VLOOKUP(BA169,'別紙１-１　シフト記号表（従来型・ユニット型共通）'!$C$6:$L$47,10,FALSE))</f>
        <v/>
      </c>
      <c r="BB170" s="145" t="str">
        <f>IF(BB169="","",VLOOKUP(BB169,'別紙１-１　シフト記号表（従来型・ユニット型共通）'!$C$6:$L$47,10,FALSE))</f>
        <v/>
      </c>
      <c r="BC170" s="143" t="str">
        <f>IF(BC169="","",VLOOKUP(BC169,'別紙１-１　シフト記号表（従来型・ユニット型共通）'!$C$6:$L$47,10,FALSE))</f>
        <v/>
      </c>
      <c r="BD170" s="144" t="str">
        <f>IF(BD169="","",VLOOKUP(BD169,'別紙１-１　シフト記号表（従来型・ユニット型共通）'!$C$6:$L$47,10,FALSE))</f>
        <v/>
      </c>
      <c r="BE170" s="144" t="str">
        <f>IF(BE169="","",VLOOKUP(BE169,'別紙１-１　シフト記号表（従来型・ユニット型共通）'!$C$6:$L$47,10,FALSE))</f>
        <v/>
      </c>
      <c r="BF170" s="367">
        <f>IF($BI$3="４週",SUM(AA170:BB170),IF($BI$3="暦月",SUM(AA170:BE170),""))</f>
        <v>0</v>
      </c>
      <c r="BG170" s="368"/>
      <c r="BH170" s="369">
        <f>IF($BI$3="４週",BF170/4,IF($BI$3="暦月",(BF170/($BI$8/7)),""))</f>
        <v>0</v>
      </c>
      <c r="BI170" s="368"/>
      <c r="BJ170" s="364"/>
      <c r="BK170" s="365"/>
      <c r="BL170" s="365"/>
      <c r="BM170" s="365"/>
      <c r="BN170" s="366"/>
    </row>
    <row r="171" spans="2:66" ht="20.25" customHeight="1" x14ac:dyDescent="0.2">
      <c r="B171" s="317">
        <f>B169+1</f>
        <v>78</v>
      </c>
      <c r="C171" s="417"/>
      <c r="D171" s="419"/>
      <c r="E171" s="258"/>
      <c r="F171" s="420"/>
      <c r="G171" s="319"/>
      <c r="H171" s="320"/>
      <c r="I171" s="138"/>
      <c r="J171" s="139"/>
      <c r="K171" s="138"/>
      <c r="L171" s="139"/>
      <c r="M171" s="323"/>
      <c r="N171" s="324"/>
      <c r="O171" s="327"/>
      <c r="P171" s="328"/>
      <c r="Q171" s="328"/>
      <c r="R171" s="320"/>
      <c r="S171" s="331"/>
      <c r="T171" s="332"/>
      <c r="U171" s="332"/>
      <c r="V171" s="332"/>
      <c r="W171" s="333"/>
      <c r="X171" s="158" t="s">
        <v>150</v>
      </c>
      <c r="Z171" s="159"/>
      <c r="AA171" s="151"/>
      <c r="AB171" s="152"/>
      <c r="AC171" s="152"/>
      <c r="AD171" s="152"/>
      <c r="AE171" s="152"/>
      <c r="AF171" s="152"/>
      <c r="AG171" s="153"/>
      <c r="AH171" s="151"/>
      <c r="AI171" s="152"/>
      <c r="AJ171" s="152"/>
      <c r="AK171" s="152"/>
      <c r="AL171" s="152"/>
      <c r="AM171" s="152"/>
      <c r="AN171" s="153"/>
      <c r="AO171" s="151"/>
      <c r="AP171" s="152"/>
      <c r="AQ171" s="152"/>
      <c r="AR171" s="152"/>
      <c r="AS171" s="152"/>
      <c r="AT171" s="152"/>
      <c r="AU171" s="153"/>
      <c r="AV171" s="151"/>
      <c r="AW171" s="152"/>
      <c r="AX171" s="152"/>
      <c r="AY171" s="152"/>
      <c r="AZ171" s="152"/>
      <c r="BA171" s="152"/>
      <c r="BB171" s="153"/>
      <c r="BC171" s="151"/>
      <c r="BD171" s="152"/>
      <c r="BE171" s="154"/>
      <c r="BF171" s="334"/>
      <c r="BG171" s="335"/>
      <c r="BH171" s="347"/>
      <c r="BI171" s="348"/>
      <c r="BJ171" s="349"/>
      <c r="BK171" s="350"/>
      <c r="BL171" s="350"/>
      <c r="BM171" s="350"/>
      <c r="BN171" s="351"/>
    </row>
    <row r="172" spans="2:66" ht="20.25" customHeight="1" x14ac:dyDescent="0.2">
      <c r="B172" s="318"/>
      <c r="C172" s="418"/>
      <c r="D172" s="421"/>
      <c r="E172" s="258"/>
      <c r="F172" s="420"/>
      <c r="G172" s="358"/>
      <c r="H172" s="359"/>
      <c r="I172" s="160"/>
      <c r="J172" s="161">
        <f>G171</f>
        <v>0</v>
      </c>
      <c r="K172" s="160"/>
      <c r="L172" s="161">
        <f>M171</f>
        <v>0</v>
      </c>
      <c r="M172" s="360"/>
      <c r="N172" s="361"/>
      <c r="O172" s="362"/>
      <c r="P172" s="363"/>
      <c r="Q172" s="363"/>
      <c r="R172" s="359"/>
      <c r="S172" s="331"/>
      <c r="T172" s="332"/>
      <c r="U172" s="332"/>
      <c r="V172" s="332"/>
      <c r="W172" s="333"/>
      <c r="X172" s="155" t="s">
        <v>153</v>
      </c>
      <c r="Y172" s="156"/>
      <c r="Z172" s="157"/>
      <c r="AA172" s="143" t="str">
        <f>IF(AA171="","",VLOOKUP(AA171,'別紙１-１　シフト記号表（従来型・ユニット型共通）'!$C$6:$L$47,10,FALSE))</f>
        <v/>
      </c>
      <c r="AB172" s="144" t="str">
        <f>IF(AB171="","",VLOOKUP(AB171,'別紙１-１　シフト記号表（従来型・ユニット型共通）'!$C$6:$L$47,10,FALSE))</f>
        <v/>
      </c>
      <c r="AC172" s="144" t="str">
        <f>IF(AC171="","",VLOOKUP(AC171,'別紙１-１　シフト記号表（従来型・ユニット型共通）'!$C$6:$L$47,10,FALSE))</f>
        <v/>
      </c>
      <c r="AD172" s="144" t="str">
        <f>IF(AD171="","",VLOOKUP(AD171,'別紙１-１　シフト記号表（従来型・ユニット型共通）'!$C$6:$L$47,10,FALSE))</f>
        <v/>
      </c>
      <c r="AE172" s="144" t="str">
        <f>IF(AE171="","",VLOOKUP(AE171,'別紙１-１　シフト記号表（従来型・ユニット型共通）'!$C$6:$L$47,10,FALSE))</f>
        <v/>
      </c>
      <c r="AF172" s="144" t="str">
        <f>IF(AF171="","",VLOOKUP(AF171,'別紙１-１　シフト記号表（従来型・ユニット型共通）'!$C$6:$L$47,10,FALSE))</f>
        <v/>
      </c>
      <c r="AG172" s="145" t="str">
        <f>IF(AG171="","",VLOOKUP(AG171,'別紙１-１　シフト記号表（従来型・ユニット型共通）'!$C$6:$L$47,10,FALSE))</f>
        <v/>
      </c>
      <c r="AH172" s="143" t="str">
        <f>IF(AH171="","",VLOOKUP(AH171,'別紙１-１　シフト記号表（従来型・ユニット型共通）'!$C$6:$L$47,10,FALSE))</f>
        <v/>
      </c>
      <c r="AI172" s="144" t="str">
        <f>IF(AI171="","",VLOOKUP(AI171,'別紙１-１　シフト記号表（従来型・ユニット型共通）'!$C$6:$L$47,10,FALSE))</f>
        <v/>
      </c>
      <c r="AJ172" s="144" t="str">
        <f>IF(AJ171="","",VLOOKUP(AJ171,'別紙１-１　シフト記号表（従来型・ユニット型共通）'!$C$6:$L$47,10,FALSE))</f>
        <v/>
      </c>
      <c r="AK172" s="144" t="str">
        <f>IF(AK171="","",VLOOKUP(AK171,'別紙１-１　シフト記号表（従来型・ユニット型共通）'!$C$6:$L$47,10,FALSE))</f>
        <v/>
      </c>
      <c r="AL172" s="144" t="str">
        <f>IF(AL171="","",VLOOKUP(AL171,'別紙１-１　シフト記号表（従来型・ユニット型共通）'!$C$6:$L$47,10,FALSE))</f>
        <v/>
      </c>
      <c r="AM172" s="144" t="str">
        <f>IF(AM171="","",VLOOKUP(AM171,'別紙１-１　シフト記号表（従来型・ユニット型共通）'!$C$6:$L$47,10,FALSE))</f>
        <v/>
      </c>
      <c r="AN172" s="145" t="str">
        <f>IF(AN171="","",VLOOKUP(AN171,'別紙１-１　シフト記号表（従来型・ユニット型共通）'!$C$6:$L$47,10,FALSE))</f>
        <v/>
      </c>
      <c r="AO172" s="143" t="str">
        <f>IF(AO171="","",VLOOKUP(AO171,'別紙１-１　シフト記号表（従来型・ユニット型共通）'!$C$6:$L$47,10,FALSE))</f>
        <v/>
      </c>
      <c r="AP172" s="144" t="str">
        <f>IF(AP171="","",VLOOKUP(AP171,'別紙１-１　シフト記号表（従来型・ユニット型共通）'!$C$6:$L$47,10,FALSE))</f>
        <v/>
      </c>
      <c r="AQ172" s="144" t="str">
        <f>IF(AQ171="","",VLOOKUP(AQ171,'別紙１-１　シフト記号表（従来型・ユニット型共通）'!$C$6:$L$47,10,FALSE))</f>
        <v/>
      </c>
      <c r="AR172" s="144" t="str">
        <f>IF(AR171="","",VLOOKUP(AR171,'別紙１-１　シフト記号表（従来型・ユニット型共通）'!$C$6:$L$47,10,FALSE))</f>
        <v/>
      </c>
      <c r="AS172" s="144" t="str">
        <f>IF(AS171="","",VLOOKUP(AS171,'別紙１-１　シフト記号表（従来型・ユニット型共通）'!$C$6:$L$47,10,FALSE))</f>
        <v/>
      </c>
      <c r="AT172" s="144" t="str">
        <f>IF(AT171="","",VLOOKUP(AT171,'別紙１-１　シフト記号表（従来型・ユニット型共通）'!$C$6:$L$47,10,FALSE))</f>
        <v/>
      </c>
      <c r="AU172" s="145" t="str">
        <f>IF(AU171="","",VLOOKUP(AU171,'別紙１-１　シフト記号表（従来型・ユニット型共通）'!$C$6:$L$47,10,FALSE))</f>
        <v/>
      </c>
      <c r="AV172" s="143" t="str">
        <f>IF(AV171="","",VLOOKUP(AV171,'別紙１-１　シフト記号表（従来型・ユニット型共通）'!$C$6:$L$47,10,FALSE))</f>
        <v/>
      </c>
      <c r="AW172" s="144" t="str">
        <f>IF(AW171="","",VLOOKUP(AW171,'別紙１-１　シフト記号表（従来型・ユニット型共通）'!$C$6:$L$47,10,FALSE))</f>
        <v/>
      </c>
      <c r="AX172" s="144" t="str">
        <f>IF(AX171="","",VLOOKUP(AX171,'別紙１-１　シフト記号表（従来型・ユニット型共通）'!$C$6:$L$47,10,FALSE))</f>
        <v/>
      </c>
      <c r="AY172" s="144" t="str">
        <f>IF(AY171="","",VLOOKUP(AY171,'別紙１-１　シフト記号表（従来型・ユニット型共通）'!$C$6:$L$47,10,FALSE))</f>
        <v/>
      </c>
      <c r="AZ172" s="144" t="str">
        <f>IF(AZ171="","",VLOOKUP(AZ171,'別紙１-１　シフト記号表（従来型・ユニット型共通）'!$C$6:$L$47,10,FALSE))</f>
        <v/>
      </c>
      <c r="BA172" s="144" t="str">
        <f>IF(BA171="","",VLOOKUP(BA171,'別紙１-１　シフト記号表（従来型・ユニット型共通）'!$C$6:$L$47,10,FALSE))</f>
        <v/>
      </c>
      <c r="BB172" s="145" t="str">
        <f>IF(BB171="","",VLOOKUP(BB171,'別紙１-１　シフト記号表（従来型・ユニット型共通）'!$C$6:$L$47,10,FALSE))</f>
        <v/>
      </c>
      <c r="BC172" s="143" t="str">
        <f>IF(BC171="","",VLOOKUP(BC171,'別紙１-１　シフト記号表（従来型・ユニット型共通）'!$C$6:$L$47,10,FALSE))</f>
        <v/>
      </c>
      <c r="BD172" s="144" t="str">
        <f>IF(BD171="","",VLOOKUP(BD171,'別紙１-１　シフト記号表（従来型・ユニット型共通）'!$C$6:$L$47,10,FALSE))</f>
        <v/>
      </c>
      <c r="BE172" s="144" t="str">
        <f>IF(BE171="","",VLOOKUP(BE171,'別紙１-１　シフト記号表（従来型・ユニット型共通）'!$C$6:$L$47,10,FALSE))</f>
        <v/>
      </c>
      <c r="BF172" s="367">
        <f>IF($BI$3="４週",SUM(AA172:BB172),IF($BI$3="暦月",SUM(AA172:BE172),""))</f>
        <v>0</v>
      </c>
      <c r="BG172" s="368"/>
      <c r="BH172" s="369">
        <f>IF($BI$3="４週",BF172/4,IF($BI$3="暦月",(BF172/($BI$8/7)),""))</f>
        <v>0</v>
      </c>
      <c r="BI172" s="368"/>
      <c r="BJ172" s="364"/>
      <c r="BK172" s="365"/>
      <c r="BL172" s="365"/>
      <c r="BM172" s="365"/>
      <c r="BN172" s="366"/>
    </row>
    <row r="173" spans="2:66" ht="20.25" customHeight="1" x14ac:dyDescent="0.2">
      <c r="B173" s="317">
        <f>B171+1</f>
        <v>79</v>
      </c>
      <c r="C173" s="417"/>
      <c r="D173" s="419"/>
      <c r="E173" s="258"/>
      <c r="F173" s="420"/>
      <c r="G173" s="319"/>
      <c r="H173" s="320"/>
      <c r="I173" s="138"/>
      <c r="J173" s="139"/>
      <c r="K173" s="138"/>
      <c r="L173" s="139"/>
      <c r="M173" s="323"/>
      <c r="N173" s="324"/>
      <c r="O173" s="327"/>
      <c r="P173" s="328"/>
      <c r="Q173" s="328"/>
      <c r="R173" s="320"/>
      <c r="S173" s="331"/>
      <c r="T173" s="332"/>
      <c r="U173" s="332"/>
      <c r="V173" s="332"/>
      <c r="W173" s="333"/>
      <c r="X173" s="158" t="s">
        <v>150</v>
      </c>
      <c r="Z173" s="159"/>
      <c r="AA173" s="151"/>
      <c r="AB173" s="152"/>
      <c r="AC173" s="152"/>
      <c r="AD173" s="152"/>
      <c r="AE173" s="152"/>
      <c r="AF173" s="152"/>
      <c r="AG173" s="153"/>
      <c r="AH173" s="151"/>
      <c r="AI173" s="152"/>
      <c r="AJ173" s="152"/>
      <c r="AK173" s="152"/>
      <c r="AL173" s="152"/>
      <c r="AM173" s="152"/>
      <c r="AN173" s="153"/>
      <c r="AO173" s="151"/>
      <c r="AP173" s="152"/>
      <c r="AQ173" s="152"/>
      <c r="AR173" s="152"/>
      <c r="AS173" s="152"/>
      <c r="AT173" s="152"/>
      <c r="AU173" s="153"/>
      <c r="AV173" s="151"/>
      <c r="AW173" s="152"/>
      <c r="AX173" s="152"/>
      <c r="AY173" s="152"/>
      <c r="AZ173" s="152"/>
      <c r="BA173" s="152"/>
      <c r="BB173" s="153"/>
      <c r="BC173" s="151"/>
      <c r="BD173" s="152"/>
      <c r="BE173" s="154"/>
      <c r="BF173" s="334"/>
      <c r="BG173" s="335"/>
      <c r="BH173" s="347"/>
      <c r="BI173" s="348"/>
      <c r="BJ173" s="349"/>
      <c r="BK173" s="350"/>
      <c r="BL173" s="350"/>
      <c r="BM173" s="350"/>
      <c r="BN173" s="351"/>
    </row>
    <row r="174" spans="2:66" ht="20.25" customHeight="1" x14ac:dyDescent="0.2">
      <c r="B174" s="318"/>
      <c r="C174" s="418"/>
      <c r="D174" s="421"/>
      <c r="E174" s="258"/>
      <c r="F174" s="420"/>
      <c r="G174" s="358"/>
      <c r="H174" s="359"/>
      <c r="I174" s="160"/>
      <c r="J174" s="161">
        <f>G173</f>
        <v>0</v>
      </c>
      <c r="K174" s="160"/>
      <c r="L174" s="161">
        <f>M173</f>
        <v>0</v>
      </c>
      <c r="M174" s="360"/>
      <c r="N174" s="361"/>
      <c r="O174" s="362"/>
      <c r="P174" s="363"/>
      <c r="Q174" s="363"/>
      <c r="R174" s="359"/>
      <c r="S174" s="331"/>
      <c r="T174" s="332"/>
      <c r="U174" s="332"/>
      <c r="V174" s="332"/>
      <c r="W174" s="333"/>
      <c r="X174" s="155" t="s">
        <v>153</v>
      </c>
      <c r="Y174" s="156"/>
      <c r="Z174" s="157"/>
      <c r="AA174" s="143" t="str">
        <f>IF(AA173="","",VLOOKUP(AA173,'別紙１-１　シフト記号表（従来型・ユニット型共通）'!$C$6:$L$47,10,FALSE))</f>
        <v/>
      </c>
      <c r="AB174" s="144" t="str">
        <f>IF(AB173="","",VLOOKUP(AB173,'別紙１-１　シフト記号表（従来型・ユニット型共通）'!$C$6:$L$47,10,FALSE))</f>
        <v/>
      </c>
      <c r="AC174" s="144" t="str">
        <f>IF(AC173="","",VLOOKUP(AC173,'別紙１-１　シフト記号表（従来型・ユニット型共通）'!$C$6:$L$47,10,FALSE))</f>
        <v/>
      </c>
      <c r="AD174" s="144" t="str">
        <f>IF(AD173="","",VLOOKUP(AD173,'別紙１-１　シフト記号表（従来型・ユニット型共通）'!$C$6:$L$47,10,FALSE))</f>
        <v/>
      </c>
      <c r="AE174" s="144" t="str">
        <f>IF(AE173="","",VLOOKUP(AE173,'別紙１-１　シフト記号表（従来型・ユニット型共通）'!$C$6:$L$47,10,FALSE))</f>
        <v/>
      </c>
      <c r="AF174" s="144" t="str">
        <f>IF(AF173="","",VLOOKUP(AF173,'別紙１-１　シフト記号表（従来型・ユニット型共通）'!$C$6:$L$47,10,FALSE))</f>
        <v/>
      </c>
      <c r="AG174" s="145" t="str">
        <f>IF(AG173="","",VLOOKUP(AG173,'別紙１-１　シフト記号表（従来型・ユニット型共通）'!$C$6:$L$47,10,FALSE))</f>
        <v/>
      </c>
      <c r="AH174" s="143" t="str">
        <f>IF(AH173="","",VLOOKUP(AH173,'別紙１-１　シフト記号表（従来型・ユニット型共通）'!$C$6:$L$47,10,FALSE))</f>
        <v/>
      </c>
      <c r="AI174" s="144" t="str">
        <f>IF(AI173="","",VLOOKUP(AI173,'別紙１-１　シフト記号表（従来型・ユニット型共通）'!$C$6:$L$47,10,FALSE))</f>
        <v/>
      </c>
      <c r="AJ174" s="144" t="str">
        <f>IF(AJ173="","",VLOOKUP(AJ173,'別紙１-１　シフト記号表（従来型・ユニット型共通）'!$C$6:$L$47,10,FALSE))</f>
        <v/>
      </c>
      <c r="AK174" s="144" t="str">
        <f>IF(AK173="","",VLOOKUP(AK173,'別紙１-１　シフト記号表（従来型・ユニット型共通）'!$C$6:$L$47,10,FALSE))</f>
        <v/>
      </c>
      <c r="AL174" s="144" t="str">
        <f>IF(AL173="","",VLOOKUP(AL173,'別紙１-１　シフト記号表（従来型・ユニット型共通）'!$C$6:$L$47,10,FALSE))</f>
        <v/>
      </c>
      <c r="AM174" s="144" t="str">
        <f>IF(AM173="","",VLOOKUP(AM173,'別紙１-１　シフト記号表（従来型・ユニット型共通）'!$C$6:$L$47,10,FALSE))</f>
        <v/>
      </c>
      <c r="AN174" s="145" t="str">
        <f>IF(AN173="","",VLOOKUP(AN173,'別紙１-１　シフト記号表（従来型・ユニット型共通）'!$C$6:$L$47,10,FALSE))</f>
        <v/>
      </c>
      <c r="AO174" s="143" t="str">
        <f>IF(AO173="","",VLOOKUP(AO173,'別紙１-１　シフト記号表（従来型・ユニット型共通）'!$C$6:$L$47,10,FALSE))</f>
        <v/>
      </c>
      <c r="AP174" s="144" t="str">
        <f>IF(AP173="","",VLOOKUP(AP173,'別紙１-１　シフト記号表（従来型・ユニット型共通）'!$C$6:$L$47,10,FALSE))</f>
        <v/>
      </c>
      <c r="AQ174" s="144" t="str">
        <f>IF(AQ173="","",VLOOKUP(AQ173,'別紙１-１　シフト記号表（従来型・ユニット型共通）'!$C$6:$L$47,10,FALSE))</f>
        <v/>
      </c>
      <c r="AR174" s="144" t="str">
        <f>IF(AR173="","",VLOOKUP(AR173,'別紙１-１　シフト記号表（従来型・ユニット型共通）'!$C$6:$L$47,10,FALSE))</f>
        <v/>
      </c>
      <c r="AS174" s="144" t="str">
        <f>IF(AS173="","",VLOOKUP(AS173,'別紙１-１　シフト記号表（従来型・ユニット型共通）'!$C$6:$L$47,10,FALSE))</f>
        <v/>
      </c>
      <c r="AT174" s="144" t="str">
        <f>IF(AT173="","",VLOOKUP(AT173,'別紙１-１　シフト記号表（従来型・ユニット型共通）'!$C$6:$L$47,10,FALSE))</f>
        <v/>
      </c>
      <c r="AU174" s="145" t="str">
        <f>IF(AU173="","",VLOOKUP(AU173,'別紙１-１　シフト記号表（従来型・ユニット型共通）'!$C$6:$L$47,10,FALSE))</f>
        <v/>
      </c>
      <c r="AV174" s="143" t="str">
        <f>IF(AV173="","",VLOOKUP(AV173,'別紙１-１　シフト記号表（従来型・ユニット型共通）'!$C$6:$L$47,10,FALSE))</f>
        <v/>
      </c>
      <c r="AW174" s="144" t="str">
        <f>IF(AW173="","",VLOOKUP(AW173,'別紙１-１　シフト記号表（従来型・ユニット型共通）'!$C$6:$L$47,10,FALSE))</f>
        <v/>
      </c>
      <c r="AX174" s="144" t="str">
        <f>IF(AX173="","",VLOOKUP(AX173,'別紙１-１　シフト記号表（従来型・ユニット型共通）'!$C$6:$L$47,10,FALSE))</f>
        <v/>
      </c>
      <c r="AY174" s="144" t="str">
        <f>IF(AY173="","",VLOOKUP(AY173,'別紙１-１　シフト記号表（従来型・ユニット型共通）'!$C$6:$L$47,10,FALSE))</f>
        <v/>
      </c>
      <c r="AZ174" s="144" t="str">
        <f>IF(AZ173="","",VLOOKUP(AZ173,'別紙１-１　シフト記号表（従来型・ユニット型共通）'!$C$6:$L$47,10,FALSE))</f>
        <v/>
      </c>
      <c r="BA174" s="144" t="str">
        <f>IF(BA173="","",VLOOKUP(BA173,'別紙１-１　シフト記号表（従来型・ユニット型共通）'!$C$6:$L$47,10,FALSE))</f>
        <v/>
      </c>
      <c r="BB174" s="145" t="str">
        <f>IF(BB173="","",VLOOKUP(BB173,'別紙１-１　シフト記号表（従来型・ユニット型共通）'!$C$6:$L$47,10,FALSE))</f>
        <v/>
      </c>
      <c r="BC174" s="143" t="str">
        <f>IF(BC173="","",VLOOKUP(BC173,'別紙１-１　シフト記号表（従来型・ユニット型共通）'!$C$6:$L$47,10,FALSE))</f>
        <v/>
      </c>
      <c r="BD174" s="144" t="str">
        <f>IF(BD173="","",VLOOKUP(BD173,'別紙１-１　シフト記号表（従来型・ユニット型共通）'!$C$6:$L$47,10,FALSE))</f>
        <v/>
      </c>
      <c r="BE174" s="144" t="str">
        <f>IF(BE173="","",VLOOKUP(BE173,'別紙１-１　シフト記号表（従来型・ユニット型共通）'!$C$6:$L$47,10,FALSE))</f>
        <v/>
      </c>
      <c r="BF174" s="367">
        <f>IF($BI$3="４週",SUM(AA174:BB174),IF($BI$3="暦月",SUM(AA174:BE174),""))</f>
        <v>0</v>
      </c>
      <c r="BG174" s="368"/>
      <c r="BH174" s="369">
        <f>IF($BI$3="４週",BF174/4,IF($BI$3="暦月",(BF174/($BI$8/7)),""))</f>
        <v>0</v>
      </c>
      <c r="BI174" s="368"/>
      <c r="BJ174" s="364"/>
      <c r="BK174" s="365"/>
      <c r="BL174" s="365"/>
      <c r="BM174" s="365"/>
      <c r="BN174" s="366"/>
    </row>
    <row r="175" spans="2:66" ht="20.25" customHeight="1" x14ac:dyDescent="0.2">
      <c r="B175" s="317">
        <f>B173+1</f>
        <v>80</v>
      </c>
      <c r="C175" s="417"/>
      <c r="D175" s="419"/>
      <c r="E175" s="258"/>
      <c r="F175" s="420"/>
      <c r="G175" s="319"/>
      <c r="H175" s="320"/>
      <c r="I175" s="138"/>
      <c r="J175" s="139"/>
      <c r="K175" s="138"/>
      <c r="L175" s="139"/>
      <c r="M175" s="323"/>
      <c r="N175" s="324"/>
      <c r="O175" s="327"/>
      <c r="P175" s="328"/>
      <c r="Q175" s="328"/>
      <c r="R175" s="320"/>
      <c r="S175" s="331"/>
      <c r="T175" s="332"/>
      <c r="U175" s="332"/>
      <c r="V175" s="332"/>
      <c r="W175" s="333"/>
      <c r="X175" s="158" t="s">
        <v>150</v>
      </c>
      <c r="Z175" s="159"/>
      <c r="AA175" s="151"/>
      <c r="AB175" s="152"/>
      <c r="AC175" s="152"/>
      <c r="AD175" s="152"/>
      <c r="AE175" s="152"/>
      <c r="AF175" s="152"/>
      <c r="AG175" s="153"/>
      <c r="AH175" s="151"/>
      <c r="AI175" s="152"/>
      <c r="AJ175" s="152"/>
      <c r="AK175" s="152"/>
      <c r="AL175" s="152"/>
      <c r="AM175" s="152"/>
      <c r="AN175" s="153"/>
      <c r="AO175" s="151"/>
      <c r="AP175" s="152"/>
      <c r="AQ175" s="152"/>
      <c r="AR175" s="152"/>
      <c r="AS175" s="152"/>
      <c r="AT175" s="152"/>
      <c r="AU175" s="153"/>
      <c r="AV175" s="151"/>
      <c r="AW175" s="152"/>
      <c r="AX175" s="152"/>
      <c r="AY175" s="152"/>
      <c r="AZ175" s="152"/>
      <c r="BA175" s="152"/>
      <c r="BB175" s="153"/>
      <c r="BC175" s="151"/>
      <c r="BD175" s="152"/>
      <c r="BE175" s="154"/>
      <c r="BF175" s="334"/>
      <c r="BG175" s="335"/>
      <c r="BH175" s="347"/>
      <c r="BI175" s="348"/>
      <c r="BJ175" s="349"/>
      <c r="BK175" s="350"/>
      <c r="BL175" s="350"/>
      <c r="BM175" s="350"/>
      <c r="BN175" s="351"/>
    </row>
    <row r="176" spans="2:66" ht="20.25" customHeight="1" x14ac:dyDescent="0.2">
      <c r="B176" s="318"/>
      <c r="C176" s="418"/>
      <c r="D176" s="421"/>
      <c r="E176" s="258"/>
      <c r="F176" s="420"/>
      <c r="G176" s="358"/>
      <c r="H176" s="359"/>
      <c r="I176" s="160"/>
      <c r="J176" s="161">
        <f>G175</f>
        <v>0</v>
      </c>
      <c r="K176" s="160"/>
      <c r="L176" s="161">
        <f>M175</f>
        <v>0</v>
      </c>
      <c r="M176" s="360"/>
      <c r="N176" s="361"/>
      <c r="O176" s="362"/>
      <c r="P176" s="363"/>
      <c r="Q176" s="363"/>
      <c r="R176" s="359"/>
      <c r="S176" s="331"/>
      <c r="T176" s="332"/>
      <c r="U176" s="332"/>
      <c r="V176" s="332"/>
      <c r="W176" s="333"/>
      <c r="X176" s="155" t="s">
        <v>153</v>
      </c>
      <c r="Y176" s="156"/>
      <c r="Z176" s="157"/>
      <c r="AA176" s="143" t="str">
        <f>IF(AA175="","",VLOOKUP(AA175,'別紙１-１　シフト記号表（従来型・ユニット型共通）'!$C$6:$L$47,10,FALSE))</f>
        <v/>
      </c>
      <c r="AB176" s="144" t="str">
        <f>IF(AB175="","",VLOOKUP(AB175,'別紙１-１　シフト記号表（従来型・ユニット型共通）'!$C$6:$L$47,10,FALSE))</f>
        <v/>
      </c>
      <c r="AC176" s="144" t="str">
        <f>IF(AC175="","",VLOOKUP(AC175,'別紙１-１　シフト記号表（従来型・ユニット型共通）'!$C$6:$L$47,10,FALSE))</f>
        <v/>
      </c>
      <c r="AD176" s="144" t="str">
        <f>IF(AD175="","",VLOOKUP(AD175,'別紙１-１　シフト記号表（従来型・ユニット型共通）'!$C$6:$L$47,10,FALSE))</f>
        <v/>
      </c>
      <c r="AE176" s="144" t="str">
        <f>IF(AE175="","",VLOOKUP(AE175,'別紙１-１　シフト記号表（従来型・ユニット型共通）'!$C$6:$L$47,10,FALSE))</f>
        <v/>
      </c>
      <c r="AF176" s="144" t="str">
        <f>IF(AF175="","",VLOOKUP(AF175,'別紙１-１　シフト記号表（従来型・ユニット型共通）'!$C$6:$L$47,10,FALSE))</f>
        <v/>
      </c>
      <c r="AG176" s="145" t="str">
        <f>IF(AG175="","",VLOOKUP(AG175,'別紙１-１　シフト記号表（従来型・ユニット型共通）'!$C$6:$L$47,10,FALSE))</f>
        <v/>
      </c>
      <c r="AH176" s="143" t="str">
        <f>IF(AH175="","",VLOOKUP(AH175,'別紙１-１　シフト記号表（従来型・ユニット型共通）'!$C$6:$L$47,10,FALSE))</f>
        <v/>
      </c>
      <c r="AI176" s="144" t="str">
        <f>IF(AI175="","",VLOOKUP(AI175,'別紙１-１　シフト記号表（従来型・ユニット型共通）'!$C$6:$L$47,10,FALSE))</f>
        <v/>
      </c>
      <c r="AJ176" s="144" t="str">
        <f>IF(AJ175="","",VLOOKUP(AJ175,'別紙１-１　シフト記号表（従来型・ユニット型共通）'!$C$6:$L$47,10,FALSE))</f>
        <v/>
      </c>
      <c r="AK176" s="144" t="str">
        <f>IF(AK175="","",VLOOKUP(AK175,'別紙１-１　シフト記号表（従来型・ユニット型共通）'!$C$6:$L$47,10,FALSE))</f>
        <v/>
      </c>
      <c r="AL176" s="144" t="str">
        <f>IF(AL175="","",VLOOKUP(AL175,'別紙１-１　シフト記号表（従来型・ユニット型共通）'!$C$6:$L$47,10,FALSE))</f>
        <v/>
      </c>
      <c r="AM176" s="144" t="str">
        <f>IF(AM175="","",VLOOKUP(AM175,'別紙１-１　シフト記号表（従来型・ユニット型共通）'!$C$6:$L$47,10,FALSE))</f>
        <v/>
      </c>
      <c r="AN176" s="145" t="str">
        <f>IF(AN175="","",VLOOKUP(AN175,'別紙１-１　シフト記号表（従来型・ユニット型共通）'!$C$6:$L$47,10,FALSE))</f>
        <v/>
      </c>
      <c r="AO176" s="143" t="str">
        <f>IF(AO175="","",VLOOKUP(AO175,'別紙１-１　シフト記号表（従来型・ユニット型共通）'!$C$6:$L$47,10,FALSE))</f>
        <v/>
      </c>
      <c r="AP176" s="144" t="str">
        <f>IF(AP175="","",VLOOKUP(AP175,'別紙１-１　シフト記号表（従来型・ユニット型共通）'!$C$6:$L$47,10,FALSE))</f>
        <v/>
      </c>
      <c r="AQ176" s="144" t="str">
        <f>IF(AQ175="","",VLOOKUP(AQ175,'別紙１-１　シフト記号表（従来型・ユニット型共通）'!$C$6:$L$47,10,FALSE))</f>
        <v/>
      </c>
      <c r="AR176" s="144" t="str">
        <f>IF(AR175="","",VLOOKUP(AR175,'別紙１-１　シフト記号表（従来型・ユニット型共通）'!$C$6:$L$47,10,FALSE))</f>
        <v/>
      </c>
      <c r="AS176" s="144" t="str">
        <f>IF(AS175="","",VLOOKUP(AS175,'別紙１-１　シフト記号表（従来型・ユニット型共通）'!$C$6:$L$47,10,FALSE))</f>
        <v/>
      </c>
      <c r="AT176" s="144" t="str">
        <f>IF(AT175="","",VLOOKUP(AT175,'別紙１-１　シフト記号表（従来型・ユニット型共通）'!$C$6:$L$47,10,FALSE))</f>
        <v/>
      </c>
      <c r="AU176" s="145" t="str">
        <f>IF(AU175="","",VLOOKUP(AU175,'別紙１-１　シフト記号表（従来型・ユニット型共通）'!$C$6:$L$47,10,FALSE))</f>
        <v/>
      </c>
      <c r="AV176" s="143" t="str">
        <f>IF(AV175="","",VLOOKUP(AV175,'別紙１-１　シフト記号表（従来型・ユニット型共通）'!$C$6:$L$47,10,FALSE))</f>
        <v/>
      </c>
      <c r="AW176" s="144" t="str">
        <f>IF(AW175="","",VLOOKUP(AW175,'別紙１-１　シフト記号表（従来型・ユニット型共通）'!$C$6:$L$47,10,FALSE))</f>
        <v/>
      </c>
      <c r="AX176" s="144" t="str">
        <f>IF(AX175="","",VLOOKUP(AX175,'別紙１-１　シフト記号表（従来型・ユニット型共通）'!$C$6:$L$47,10,FALSE))</f>
        <v/>
      </c>
      <c r="AY176" s="144" t="str">
        <f>IF(AY175="","",VLOOKUP(AY175,'別紙１-１　シフト記号表（従来型・ユニット型共通）'!$C$6:$L$47,10,FALSE))</f>
        <v/>
      </c>
      <c r="AZ176" s="144" t="str">
        <f>IF(AZ175="","",VLOOKUP(AZ175,'別紙１-１　シフト記号表（従来型・ユニット型共通）'!$C$6:$L$47,10,FALSE))</f>
        <v/>
      </c>
      <c r="BA176" s="144" t="str">
        <f>IF(BA175="","",VLOOKUP(BA175,'別紙１-１　シフト記号表（従来型・ユニット型共通）'!$C$6:$L$47,10,FALSE))</f>
        <v/>
      </c>
      <c r="BB176" s="145" t="str">
        <f>IF(BB175="","",VLOOKUP(BB175,'別紙１-１　シフト記号表（従来型・ユニット型共通）'!$C$6:$L$47,10,FALSE))</f>
        <v/>
      </c>
      <c r="BC176" s="143" t="str">
        <f>IF(BC175="","",VLOOKUP(BC175,'別紙１-１　シフト記号表（従来型・ユニット型共通）'!$C$6:$L$47,10,FALSE))</f>
        <v/>
      </c>
      <c r="BD176" s="144" t="str">
        <f>IF(BD175="","",VLOOKUP(BD175,'別紙１-１　シフト記号表（従来型・ユニット型共通）'!$C$6:$L$47,10,FALSE))</f>
        <v/>
      </c>
      <c r="BE176" s="144" t="str">
        <f>IF(BE175="","",VLOOKUP(BE175,'別紙１-１　シフト記号表（従来型・ユニット型共通）'!$C$6:$L$47,10,FALSE))</f>
        <v/>
      </c>
      <c r="BF176" s="367">
        <f>IF($BI$3="４週",SUM(AA176:BB176),IF($BI$3="暦月",SUM(AA176:BE176),""))</f>
        <v>0</v>
      </c>
      <c r="BG176" s="368"/>
      <c r="BH176" s="369">
        <f>IF($BI$3="４週",BF176/4,IF($BI$3="暦月",(BF176/($BI$8/7)),""))</f>
        <v>0</v>
      </c>
      <c r="BI176" s="368"/>
      <c r="BJ176" s="364"/>
      <c r="BK176" s="365"/>
      <c r="BL176" s="365"/>
      <c r="BM176" s="365"/>
      <c r="BN176" s="366"/>
    </row>
    <row r="177" spans="2:66" ht="20.25" customHeight="1" x14ac:dyDescent="0.2">
      <c r="B177" s="317">
        <f>B175+1</f>
        <v>81</v>
      </c>
      <c r="C177" s="417"/>
      <c r="D177" s="419"/>
      <c r="E177" s="258"/>
      <c r="F177" s="420"/>
      <c r="G177" s="319"/>
      <c r="H177" s="320"/>
      <c r="I177" s="138"/>
      <c r="J177" s="139"/>
      <c r="K177" s="138"/>
      <c r="L177" s="139"/>
      <c r="M177" s="323"/>
      <c r="N177" s="324"/>
      <c r="O177" s="327"/>
      <c r="P177" s="328"/>
      <c r="Q177" s="328"/>
      <c r="R177" s="320"/>
      <c r="S177" s="331"/>
      <c r="T177" s="332"/>
      <c r="U177" s="332"/>
      <c r="V177" s="332"/>
      <c r="W177" s="333"/>
      <c r="X177" s="158" t="s">
        <v>150</v>
      </c>
      <c r="Z177" s="159"/>
      <c r="AA177" s="151"/>
      <c r="AB177" s="152"/>
      <c r="AC177" s="152"/>
      <c r="AD177" s="152"/>
      <c r="AE177" s="152"/>
      <c r="AF177" s="152"/>
      <c r="AG177" s="153"/>
      <c r="AH177" s="151"/>
      <c r="AI177" s="152"/>
      <c r="AJ177" s="152"/>
      <c r="AK177" s="152"/>
      <c r="AL177" s="152"/>
      <c r="AM177" s="152"/>
      <c r="AN177" s="153"/>
      <c r="AO177" s="151"/>
      <c r="AP177" s="152"/>
      <c r="AQ177" s="152"/>
      <c r="AR177" s="152"/>
      <c r="AS177" s="152"/>
      <c r="AT177" s="152"/>
      <c r="AU177" s="153"/>
      <c r="AV177" s="151"/>
      <c r="AW177" s="152"/>
      <c r="AX177" s="152"/>
      <c r="AY177" s="152"/>
      <c r="AZ177" s="152"/>
      <c r="BA177" s="152"/>
      <c r="BB177" s="153"/>
      <c r="BC177" s="151"/>
      <c r="BD177" s="152"/>
      <c r="BE177" s="154"/>
      <c r="BF177" s="334"/>
      <c r="BG177" s="335"/>
      <c r="BH177" s="347"/>
      <c r="BI177" s="348"/>
      <c r="BJ177" s="349"/>
      <c r="BK177" s="350"/>
      <c r="BL177" s="350"/>
      <c r="BM177" s="350"/>
      <c r="BN177" s="351"/>
    </row>
    <row r="178" spans="2:66" ht="20.25" customHeight="1" x14ac:dyDescent="0.2">
      <c r="B178" s="318"/>
      <c r="C178" s="418"/>
      <c r="D178" s="421"/>
      <c r="E178" s="258"/>
      <c r="F178" s="420"/>
      <c r="G178" s="358"/>
      <c r="H178" s="359"/>
      <c r="I178" s="160"/>
      <c r="J178" s="161">
        <f>G177</f>
        <v>0</v>
      </c>
      <c r="K178" s="160"/>
      <c r="L178" s="161">
        <f>M177</f>
        <v>0</v>
      </c>
      <c r="M178" s="360"/>
      <c r="N178" s="361"/>
      <c r="O178" s="362"/>
      <c r="P178" s="363"/>
      <c r="Q178" s="363"/>
      <c r="R178" s="359"/>
      <c r="S178" s="331"/>
      <c r="T178" s="332"/>
      <c r="U178" s="332"/>
      <c r="V178" s="332"/>
      <c r="W178" s="333"/>
      <c r="X178" s="155" t="s">
        <v>153</v>
      </c>
      <c r="Y178" s="156"/>
      <c r="Z178" s="157"/>
      <c r="AA178" s="143" t="str">
        <f>IF(AA177="","",VLOOKUP(AA177,'別紙１-１　シフト記号表（従来型・ユニット型共通）'!$C$6:$L$47,10,FALSE))</f>
        <v/>
      </c>
      <c r="AB178" s="144" t="str">
        <f>IF(AB177="","",VLOOKUP(AB177,'別紙１-１　シフト記号表（従来型・ユニット型共通）'!$C$6:$L$47,10,FALSE))</f>
        <v/>
      </c>
      <c r="AC178" s="144" t="str">
        <f>IF(AC177="","",VLOOKUP(AC177,'別紙１-１　シフト記号表（従来型・ユニット型共通）'!$C$6:$L$47,10,FALSE))</f>
        <v/>
      </c>
      <c r="AD178" s="144" t="str">
        <f>IF(AD177="","",VLOOKUP(AD177,'別紙１-１　シフト記号表（従来型・ユニット型共通）'!$C$6:$L$47,10,FALSE))</f>
        <v/>
      </c>
      <c r="AE178" s="144" t="str">
        <f>IF(AE177="","",VLOOKUP(AE177,'別紙１-１　シフト記号表（従来型・ユニット型共通）'!$C$6:$L$47,10,FALSE))</f>
        <v/>
      </c>
      <c r="AF178" s="144" t="str">
        <f>IF(AF177="","",VLOOKUP(AF177,'別紙１-１　シフト記号表（従来型・ユニット型共通）'!$C$6:$L$47,10,FALSE))</f>
        <v/>
      </c>
      <c r="AG178" s="145" t="str">
        <f>IF(AG177="","",VLOOKUP(AG177,'別紙１-１　シフト記号表（従来型・ユニット型共通）'!$C$6:$L$47,10,FALSE))</f>
        <v/>
      </c>
      <c r="AH178" s="143" t="str">
        <f>IF(AH177="","",VLOOKUP(AH177,'別紙１-１　シフト記号表（従来型・ユニット型共通）'!$C$6:$L$47,10,FALSE))</f>
        <v/>
      </c>
      <c r="AI178" s="144" t="str">
        <f>IF(AI177="","",VLOOKUP(AI177,'別紙１-１　シフト記号表（従来型・ユニット型共通）'!$C$6:$L$47,10,FALSE))</f>
        <v/>
      </c>
      <c r="AJ178" s="144" t="str">
        <f>IF(AJ177="","",VLOOKUP(AJ177,'別紙１-１　シフト記号表（従来型・ユニット型共通）'!$C$6:$L$47,10,FALSE))</f>
        <v/>
      </c>
      <c r="AK178" s="144" t="str">
        <f>IF(AK177="","",VLOOKUP(AK177,'別紙１-１　シフト記号表（従来型・ユニット型共通）'!$C$6:$L$47,10,FALSE))</f>
        <v/>
      </c>
      <c r="AL178" s="144" t="str">
        <f>IF(AL177="","",VLOOKUP(AL177,'別紙１-１　シフト記号表（従来型・ユニット型共通）'!$C$6:$L$47,10,FALSE))</f>
        <v/>
      </c>
      <c r="AM178" s="144" t="str">
        <f>IF(AM177="","",VLOOKUP(AM177,'別紙１-１　シフト記号表（従来型・ユニット型共通）'!$C$6:$L$47,10,FALSE))</f>
        <v/>
      </c>
      <c r="AN178" s="145" t="str">
        <f>IF(AN177="","",VLOOKUP(AN177,'別紙１-１　シフト記号表（従来型・ユニット型共通）'!$C$6:$L$47,10,FALSE))</f>
        <v/>
      </c>
      <c r="AO178" s="143" t="str">
        <f>IF(AO177="","",VLOOKUP(AO177,'別紙１-１　シフト記号表（従来型・ユニット型共通）'!$C$6:$L$47,10,FALSE))</f>
        <v/>
      </c>
      <c r="AP178" s="144" t="str">
        <f>IF(AP177="","",VLOOKUP(AP177,'別紙１-１　シフト記号表（従来型・ユニット型共通）'!$C$6:$L$47,10,FALSE))</f>
        <v/>
      </c>
      <c r="AQ178" s="144" t="str">
        <f>IF(AQ177="","",VLOOKUP(AQ177,'別紙１-１　シフト記号表（従来型・ユニット型共通）'!$C$6:$L$47,10,FALSE))</f>
        <v/>
      </c>
      <c r="AR178" s="144" t="str">
        <f>IF(AR177="","",VLOOKUP(AR177,'別紙１-１　シフト記号表（従来型・ユニット型共通）'!$C$6:$L$47,10,FALSE))</f>
        <v/>
      </c>
      <c r="AS178" s="144" t="str">
        <f>IF(AS177="","",VLOOKUP(AS177,'別紙１-１　シフト記号表（従来型・ユニット型共通）'!$C$6:$L$47,10,FALSE))</f>
        <v/>
      </c>
      <c r="AT178" s="144" t="str">
        <f>IF(AT177="","",VLOOKUP(AT177,'別紙１-１　シフト記号表（従来型・ユニット型共通）'!$C$6:$L$47,10,FALSE))</f>
        <v/>
      </c>
      <c r="AU178" s="145" t="str">
        <f>IF(AU177="","",VLOOKUP(AU177,'別紙１-１　シフト記号表（従来型・ユニット型共通）'!$C$6:$L$47,10,FALSE))</f>
        <v/>
      </c>
      <c r="AV178" s="143" t="str">
        <f>IF(AV177="","",VLOOKUP(AV177,'別紙１-１　シフト記号表（従来型・ユニット型共通）'!$C$6:$L$47,10,FALSE))</f>
        <v/>
      </c>
      <c r="AW178" s="144" t="str">
        <f>IF(AW177="","",VLOOKUP(AW177,'別紙１-１　シフト記号表（従来型・ユニット型共通）'!$C$6:$L$47,10,FALSE))</f>
        <v/>
      </c>
      <c r="AX178" s="144" t="str">
        <f>IF(AX177="","",VLOOKUP(AX177,'別紙１-１　シフト記号表（従来型・ユニット型共通）'!$C$6:$L$47,10,FALSE))</f>
        <v/>
      </c>
      <c r="AY178" s="144" t="str">
        <f>IF(AY177="","",VLOOKUP(AY177,'別紙１-１　シフト記号表（従来型・ユニット型共通）'!$C$6:$L$47,10,FALSE))</f>
        <v/>
      </c>
      <c r="AZ178" s="144" t="str">
        <f>IF(AZ177="","",VLOOKUP(AZ177,'別紙１-１　シフト記号表（従来型・ユニット型共通）'!$C$6:$L$47,10,FALSE))</f>
        <v/>
      </c>
      <c r="BA178" s="144" t="str">
        <f>IF(BA177="","",VLOOKUP(BA177,'別紙１-１　シフト記号表（従来型・ユニット型共通）'!$C$6:$L$47,10,FALSE))</f>
        <v/>
      </c>
      <c r="BB178" s="145" t="str">
        <f>IF(BB177="","",VLOOKUP(BB177,'別紙１-１　シフト記号表（従来型・ユニット型共通）'!$C$6:$L$47,10,FALSE))</f>
        <v/>
      </c>
      <c r="BC178" s="143" t="str">
        <f>IF(BC177="","",VLOOKUP(BC177,'別紙１-１　シフト記号表（従来型・ユニット型共通）'!$C$6:$L$47,10,FALSE))</f>
        <v/>
      </c>
      <c r="BD178" s="144" t="str">
        <f>IF(BD177="","",VLOOKUP(BD177,'別紙１-１　シフト記号表（従来型・ユニット型共通）'!$C$6:$L$47,10,FALSE))</f>
        <v/>
      </c>
      <c r="BE178" s="144" t="str">
        <f>IF(BE177="","",VLOOKUP(BE177,'別紙１-１　シフト記号表（従来型・ユニット型共通）'!$C$6:$L$47,10,FALSE))</f>
        <v/>
      </c>
      <c r="BF178" s="367">
        <f>IF($BI$3="４週",SUM(AA178:BB178),IF($BI$3="暦月",SUM(AA178:BE178),""))</f>
        <v>0</v>
      </c>
      <c r="BG178" s="368"/>
      <c r="BH178" s="369">
        <f>IF($BI$3="４週",BF178/4,IF($BI$3="暦月",(BF178/($BI$8/7)),""))</f>
        <v>0</v>
      </c>
      <c r="BI178" s="368"/>
      <c r="BJ178" s="364"/>
      <c r="BK178" s="365"/>
      <c r="BL178" s="365"/>
      <c r="BM178" s="365"/>
      <c r="BN178" s="366"/>
    </row>
    <row r="179" spans="2:66" ht="20.25" customHeight="1" x14ac:dyDescent="0.2">
      <c r="B179" s="317">
        <f>B177+1</f>
        <v>82</v>
      </c>
      <c r="C179" s="417"/>
      <c r="D179" s="419"/>
      <c r="E179" s="258"/>
      <c r="F179" s="420"/>
      <c r="G179" s="319"/>
      <c r="H179" s="320"/>
      <c r="I179" s="138"/>
      <c r="J179" s="139"/>
      <c r="K179" s="138"/>
      <c r="L179" s="139"/>
      <c r="M179" s="323"/>
      <c r="N179" s="324"/>
      <c r="O179" s="327"/>
      <c r="P179" s="328"/>
      <c r="Q179" s="328"/>
      <c r="R179" s="320"/>
      <c r="S179" s="331"/>
      <c r="T179" s="332"/>
      <c r="U179" s="332"/>
      <c r="V179" s="332"/>
      <c r="W179" s="333"/>
      <c r="X179" s="158" t="s">
        <v>150</v>
      </c>
      <c r="Z179" s="159"/>
      <c r="AA179" s="151"/>
      <c r="AB179" s="152"/>
      <c r="AC179" s="152"/>
      <c r="AD179" s="152"/>
      <c r="AE179" s="152"/>
      <c r="AF179" s="152"/>
      <c r="AG179" s="153"/>
      <c r="AH179" s="151"/>
      <c r="AI179" s="152"/>
      <c r="AJ179" s="152"/>
      <c r="AK179" s="152"/>
      <c r="AL179" s="152"/>
      <c r="AM179" s="152"/>
      <c r="AN179" s="153"/>
      <c r="AO179" s="151"/>
      <c r="AP179" s="152"/>
      <c r="AQ179" s="152"/>
      <c r="AR179" s="152"/>
      <c r="AS179" s="152"/>
      <c r="AT179" s="152"/>
      <c r="AU179" s="153"/>
      <c r="AV179" s="151"/>
      <c r="AW179" s="152"/>
      <c r="AX179" s="152"/>
      <c r="AY179" s="152"/>
      <c r="AZ179" s="152"/>
      <c r="BA179" s="152"/>
      <c r="BB179" s="153"/>
      <c r="BC179" s="151"/>
      <c r="BD179" s="152"/>
      <c r="BE179" s="154"/>
      <c r="BF179" s="334"/>
      <c r="BG179" s="335"/>
      <c r="BH179" s="347"/>
      <c r="BI179" s="348"/>
      <c r="BJ179" s="349"/>
      <c r="BK179" s="350"/>
      <c r="BL179" s="350"/>
      <c r="BM179" s="350"/>
      <c r="BN179" s="351"/>
    </row>
    <row r="180" spans="2:66" ht="20.25" customHeight="1" x14ac:dyDescent="0.2">
      <c r="B180" s="318"/>
      <c r="C180" s="418"/>
      <c r="D180" s="421"/>
      <c r="E180" s="258"/>
      <c r="F180" s="420"/>
      <c r="G180" s="358"/>
      <c r="H180" s="359"/>
      <c r="I180" s="160"/>
      <c r="J180" s="161">
        <f>G179</f>
        <v>0</v>
      </c>
      <c r="K180" s="160"/>
      <c r="L180" s="161">
        <f>M179</f>
        <v>0</v>
      </c>
      <c r="M180" s="360"/>
      <c r="N180" s="361"/>
      <c r="O180" s="362"/>
      <c r="P180" s="363"/>
      <c r="Q180" s="363"/>
      <c r="R180" s="359"/>
      <c r="S180" s="331"/>
      <c r="T180" s="332"/>
      <c r="U180" s="332"/>
      <c r="V180" s="332"/>
      <c r="W180" s="333"/>
      <c r="X180" s="155" t="s">
        <v>153</v>
      </c>
      <c r="Y180" s="156"/>
      <c r="Z180" s="157"/>
      <c r="AA180" s="143" t="str">
        <f>IF(AA179="","",VLOOKUP(AA179,'別紙１-１　シフト記号表（従来型・ユニット型共通）'!$C$6:$L$47,10,FALSE))</f>
        <v/>
      </c>
      <c r="AB180" s="144" t="str">
        <f>IF(AB179="","",VLOOKUP(AB179,'別紙１-１　シフト記号表（従来型・ユニット型共通）'!$C$6:$L$47,10,FALSE))</f>
        <v/>
      </c>
      <c r="AC180" s="144" t="str">
        <f>IF(AC179="","",VLOOKUP(AC179,'別紙１-１　シフト記号表（従来型・ユニット型共通）'!$C$6:$L$47,10,FALSE))</f>
        <v/>
      </c>
      <c r="AD180" s="144" t="str">
        <f>IF(AD179="","",VLOOKUP(AD179,'別紙１-１　シフト記号表（従来型・ユニット型共通）'!$C$6:$L$47,10,FALSE))</f>
        <v/>
      </c>
      <c r="AE180" s="144" t="str">
        <f>IF(AE179="","",VLOOKUP(AE179,'別紙１-１　シフト記号表（従来型・ユニット型共通）'!$C$6:$L$47,10,FALSE))</f>
        <v/>
      </c>
      <c r="AF180" s="144" t="str">
        <f>IF(AF179="","",VLOOKUP(AF179,'別紙１-１　シフト記号表（従来型・ユニット型共通）'!$C$6:$L$47,10,FALSE))</f>
        <v/>
      </c>
      <c r="AG180" s="145" t="str">
        <f>IF(AG179="","",VLOOKUP(AG179,'別紙１-１　シフト記号表（従来型・ユニット型共通）'!$C$6:$L$47,10,FALSE))</f>
        <v/>
      </c>
      <c r="AH180" s="143" t="str">
        <f>IF(AH179="","",VLOOKUP(AH179,'別紙１-１　シフト記号表（従来型・ユニット型共通）'!$C$6:$L$47,10,FALSE))</f>
        <v/>
      </c>
      <c r="AI180" s="144" t="str">
        <f>IF(AI179="","",VLOOKUP(AI179,'別紙１-１　シフト記号表（従来型・ユニット型共通）'!$C$6:$L$47,10,FALSE))</f>
        <v/>
      </c>
      <c r="AJ180" s="144" t="str">
        <f>IF(AJ179="","",VLOOKUP(AJ179,'別紙１-１　シフト記号表（従来型・ユニット型共通）'!$C$6:$L$47,10,FALSE))</f>
        <v/>
      </c>
      <c r="AK180" s="144" t="str">
        <f>IF(AK179="","",VLOOKUP(AK179,'別紙１-１　シフト記号表（従来型・ユニット型共通）'!$C$6:$L$47,10,FALSE))</f>
        <v/>
      </c>
      <c r="AL180" s="144" t="str">
        <f>IF(AL179="","",VLOOKUP(AL179,'別紙１-１　シフト記号表（従来型・ユニット型共通）'!$C$6:$L$47,10,FALSE))</f>
        <v/>
      </c>
      <c r="AM180" s="144" t="str">
        <f>IF(AM179="","",VLOOKUP(AM179,'別紙１-１　シフト記号表（従来型・ユニット型共通）'!$C$6:$L$47,10,FALSE))</f>
        <v/>
      </c>
      <c r="AN180" s="145" t="str">
        <f>IF(AN179="","",VLOOKUP(AN179,'別紙１-１　シフト記号表（従来型・ユニット型共通）'!$C$6:$L$47,10,FALSE))</f>
        <v/>
      </c>
      <c r="AO180" s="143" t="str">
        <f>IF(AO179="","",VLOOKUP(AO179,'別紙１-１　シフト記号表（従来型・ユニット型共通）'!$C$6:$L$47,10,FALSE))</f>
        <v/>
      </c>
      <c r="AP180" s="144" t="str">
        <f>IF(AP179="","",VLOOKUP(AP179,'別紙１-１　シフト記号表（従来型・ユニット型共通）'!$C$6:$L$47,10,FALSE))</f>
        <v/>
      </c>
      <c r="AQ180" s="144" t="str">
        <f>IF(AQ179="","",VLOOKUP(AQ179,'別紙１-１　シフト記号表（従来型・ユニット型共通）'!$C$6:$L$47,10,FALSE))</f>
        <v/>
      </c>
      <c r="AR180" s="144" t="str">
        <f>IF(AR179="","",VLOOKUP(AR179,'別紙１-１　シフト記号表（従来型・ユニット型共通）'!$C$6:$L$47,10,FALSE))</f>
        <v/>
      </c>
      <c r="AS180" s="144" t="str">
        <f>IF(AS179="","",VLOOKUP(AS179,'別紙１-１　シフト記号表（従来型・ユニット型共通）'!$C$6:$L$47,10,FALSE))</f>
        <v/>
      </c>
      <c r="AT180" s="144" t="str">
        <f>IF(AT179="","",VLOOKUP(AT179,'別紙１-１　シフト記号表（従来型・ユニット型共通）'!$C$6:$L$47,10,FALSE))</f>
        <v/>
      </c>
      <c r="AU180" s="145" t="str">
        <f>IF(AU179="","",VLOOKUP(AU179,'別紙１-１　シフト記号表（従来型・ユニット型共通）'!$C$6:$L$47,10,FALSE))</f>
        <v/>
      </c>
      <c r="AV180" s="143" t="str">
        <f>IF(AV179="","",VLOOKUP(AV179,'別紙１-１　シフト記号表（従来型・ユニット型共通）'!$C$6:$L$47,10,FALSE))</f>
        <v/>
      </c>
      <c r="AW180" s="144" t="str">
        <f>IF(AW179="","",VLOOKUP(AW179,'別紙１-１　シフト記号表（従来型・ユニット型共通）'!$C$6:$L$47,10,FALSE))</f>
        <v/>
      </c>
      <c r="AX180" s="144" t="str">
        <f>IF(AX179="","",VLOOKUP(AX179,'別紙１-１　シフト記号表（従来型・ユニット型共通）'!$C$6:$L$47,10,FALSE))</f>
        <v/>
      </c>
      <c r="AY180" s="144" t="str">
        <f>IF(AY179="","",VLOOKUP(AY179,'別紙１-１　シフト記号表（従来型・ユニット型共通）'!$C$6:$L$47,10,FALSE))</f>
        <v/>
      </c>
      <c r="AZ180" s="144" t="str">
        <f>IF(AZ179="","",VLOOKUP(AZ179,'別紙１-１　シフト記号表（従来型・ユニット型共通）'!$C$6:$L$47,10,FALSE))</f>
        <v/>
      </c>
      <c r="BA180" s="144" t="str">
        <f>IF(BA179="","",VLOOKUP(BA179,'別紙１-１　シフト記号表（従来型・ユニット型共通）'!$C$6:$L$47,10,FALSE))</f>
        <v/>
      </c>
      <c r="BB180" s="145" t="str">
        <f>IF(BB179="","",VLOOKUP(BB179,'別紙１-１　シフト記号表（従来型・ユニット型共通）'!$C$6:$L$47,10,FALSE))</f>
        <v/>
      </c>
      <c r="BC180" s="143" t="str">
        <f>IF(BC179="","",VLOOKUP(BC179,'別紙１-１　シフト記号表（従来型・ユニット型共通）'!$C$6:$L$47,10,FALSE))</f>
        <v/>
      </c>
      <c r="BD180" s="144" t="str">
        <f>IF(BD179="","",VLOOKUP(BD179,'別紙１-１　シフト記号表（従来型・ユニット型共通）'!$C$6:$L$47,10,FALSE))</f>
        <v/>
      </c>
      <c r="BE180" s="144" t="str">
        <f>IF(BE179="","",VLOOKUP(BE179,'別紙１-１　シフト記号表（従来型・ユニット型共通）'!$C$6:$L$47,10,FALSE))</f>
        <v/>
      </c>
      <c r="BF180" s="367">
        <f>IF($BI$3="４週",SUM(AA180:BB180),IF($BI$3="暦月",SUM(AA180:BE180),""))</f>
        <v>0</v>
      </c>
      <c r="BG180" s="368"/>
      <c r="BH180" s="369">
        <f>IF($BI$3="４週",BF180/4,IF($BI$3="暦月",(BF180/($BI$8/7)),""))</f>
        <v>0</v>
      </c>
      <c r="BI180" s="368"/>
      <c r="BJ180" s="364"/>
      <c r="BK180" s="365"/>
      <c r="BL180" s="365"/>
      <c r="BM180" s="365"/>
      <c r="BN180" s="366"/>
    </row>
    <row r="181" spans="2:66" ht="20.25" customHeight="1" x14ac:dyDescent="0.2">
      <c r="B181" s="317">
        <f>B179+1</f>
        <v>83</v>
      </c>
      <c r="C181" s="417"/>
      <c r="D181" s="419"/>
      <c r="E181" s="258"/>
      <c r="F181" s="420"/>
      <c r="G181" s="319"/>
      <c r="H181" s="320"/>
      <c r="I181" s="138"/>
      <c r="J181" s="139"/>
      <c r="K181" s="138"/>
      <c r="L181" s="139"/>
      <c r="M181" s="323"/>
      <c r="N181" s="324"/>
      <c r="O181" s="327"/>
      <c r="P181" s="328"/>
      <c r="Q181" s="328"/>
      <c r="R181" s="320"/>
      <c r="S181" s="331"/>
      <c r="T181" s="332"/>
      <c r="U181" s="332"/>
      <c r="V181" s="332"/>
      <c r="W181" s="333"/>
      <c r="X181" s="158" t="s">
        <v>150</v>
      </c>
      <c r="Z181" s="159"/>
      <c r="AA181" s="151"/>
      <c r="AB181" s="152"/>
      <c r="AC181" s="152"/>
      <c r="AD181" s="152"/>
      <c r="AE181" s="152"/>
      <c r="AF181" s="152"/>
      <c r="AG181" s="153"/>
      <c r="AH181" s="151"/>
      <c r="AI181" s="152"/>
      <c r="AJ181" s="152"/>
      <c r="AK181" s="152"/>
      <c r="AL181" s="152"/>
      <c r="AM181" s="152"/>
      <c r="AN181" s="153"/>
      <c r="AO181" s="151"/>
      <c r="AP181" s="152"/>
      <c r="AQ181" s="152"/>
      <c r="AR181" s="152"/>
      <c r="AS181" s="152"/>
      <c r="AT181" s="152"/>
      <c r="AU181" s="153"/>
      <c r="AV181" s="151"/>
      <c r="AW181" s="152"/>
      <c r="AX181" s="152"/>
      <c r="AY181" s="152"/>
      <c r="AZ181" s="152"/>
      <c r="BA181" s="152"/>
      <c r="BB181" s="153"/>
      <c r="BC181" s="151"/>
      <c r="BD181" s="152"/>
      <c r="BE181" s="154"/>
      <c r="BF181" s="334"/>
      <c r="BG181" s="335"/>
      <c r="BH181" s="347"/>
      <c r="BI181" s="348"/>
      <c r="BJ181" s="349"/>
      <c r="BK181" s="350"/>
      <c r="BL181" s="350"/>
      <c r="BM181" s="350"/>
      <c r="BN181" s="351"/>
    </row>
    <row r="182" spans="2:66" ht="20.25" customHeight="1" x14ac:dyDescent="0.2">
      <c r="B182" s="318"/>
      <c r="C182" s="418"/>
      <c r="D182" s="421"/>
      <c r="E182" s="258"/>
      <c r="F182" s="420"/>
      <c r="G182" s="358"/>
      <c r="H182" s="359"/>
      <c r="I182" s="160"/>
      <c r="J182" s="161">
        <f>G181</f>
        <v>0</v>
      </c>
      <c r="K182" s="160"/>
      <c r="L182" s="161">
        <f>M181</f>
        <v>0</v>
      </c>
      <c r="M182" s="360"/>
      <c r="N182" s="361"/>
      <c r="O182" s="362"/>
      <c r="P182" s="363"/>
      <c r="Q182" s="363"/>
      <c r="R182" s="359"/>
      <c r="S182" s="331"/>
      <c r="T182" s="332"/>
      <c r="U182" s="332"/>
      <c r="V182" s="332"/>
      <c r="W182" s="333"/>
      <c r="X182" s="155" t="s">
        <v>153</v>
      </c>
      <c r="Y182" s="156"/>
      <c r="Z182" s="157"/>
      <c r="AA182" s="143" t="str">
        <f>IF(AA181="","",VLOOKUP(AA181,'別紙１-１　シフト記号表（従来型・ユニット型共通）'!$C$6:$L$47,10,FALSE))</f>
        <v/>
      </c>
      <c r="AB182" s="144" t="str">
        <f>IF(AB181="","",VLOOKUP(AB181,'別紙１-１　シフト記号表（従来型・ユニット型共通）'!$C$6:$L$47,10,FALSE))</f>
        <v/>
      </c>
      <c r="AC182" s="144" t="str">
        <f>IF(AC181="","",VLOOKUP(AC181,'別紙１-１　シフト記号表（従来型・ユニット型共通）'!$C$6:$L$47,10,FALSE))</f>
        <v/>
      </c>
      <c r="AD182" s="144" t="str">
        <f>IF(AD181="","",VLOOKUP(AD181,'別紙１-１　シフト記号表（従来型・ユニット型共通）'!$C$6:$L$47,10,FALSE))</f>
        <v/>
      </c>
      <c r="AE182" s="144" t="str">
        <f>IF(AE181="","",VLOOKUP(AE181,'別紙１-１　シフト記号表（従来型・ユニット型共通）'!$C$6:$L$47,10,FALSE))</f>
        <v/>
      </c>
      <c r="AF182" s="144" t="str">
        <f>IF(AF181="","",VLOOKUP(AF181,'別紙１-１　シフト記号表（従来型・ユニット型共通）'!$C$6:$L$47,10,FALSE))</f>
        <v/>
      </c>
      <c r="AG182" s="145" t="str">
        <f>IF(AG181="","",VLOOKUP(AG181,'別紙１-１　シフト記号表（従来型・ユニット型共通）'!$C$6:$L$47,10,FALSE))</f>
        <v/>
      </c>
      <c r="AH182" s="143" t="str">
        <f>IF(AH181="","",VLOOKUP(AH181,'別紙１-１　シフト記号表（従来型・ユニット型共通）'!$C$6:$L$47,10,FALSE))</f>
        <v/>
      </c>
      <c r="AI182" s="144" t="str">
        <f>IF(AI181="","",VLOOKUP(AI181,'別紙１-１　シフト記号表（従来型・ユニット型共通）'!$C$6:$L$47,10,FALSE))</f>
        <v/>
      </c>
      <c r="AJ182" s="144" t="str">
        <f>IF(AJ181="","",VLOOKUP(AJ181,'別紙１-１　シフト記号表（従来型・ユニット型共通）'!$C$6:$L$47,10,FALSE))</f>
        <v/>
      </c>
      <c r="AK182" s="144" t="str">
        <f>IF(AK181="","",VLOOKUP(AK181,'別紙１-１　シフト記号表（従来型・ユニット型共通）'!$C$6:$L$47,10,FALSE))</f>
        <v/>
      </c>
      <c r="AL182" s="144" t="str">
        <f>IF(AL181="","",VLOOKUP(AL181,'別紙１-１　シフト記号表（従来型・ユニット型共通）'!$C$6:$L$47,10,FALSE))</f>
        <v/>
      </c>
      <c r="AM182" s="144" t="str">
        <f>IF(AM181="","",VLOOKUP(AM181,'別紙１-１　シフト記号表（従来型・ユニット型共通）'!$C$6:$L$47,10,FALSE))</f>
        <v/>
      </c>
      <c r="AN182" s="145" t="str">
        <f>IF(AN181="","",VLOOKUP(AN181,'別紙１-１　シフト記号表（従来型・ユニット型共通）'!$C$6:$L$47,10,FALSE))</f>
        <v/>
      </c>
      <c r="AO182" s="143" t="str">
        <f>IF(AO181="","",VLOOKUP(AO181,'別紙１-１　シフト記号表（従来型・ユニット型共通）'!$C$6:$L$47,10,FALSE))</f>
        <v/>
      </c>
      <c r="AP182" s="144" t="str">
        <f>IF(AP181="","",VLOOKUP(AP181,'別紙１-１　シフト記号表（従来型・ユニット型共通）'!$C$6:$L$47,10,FALSE))</f>
        <v/>
      </c>
      <c r="AQ182" s="144" t="str">
        <f>IF(AQ181="","",VLOOKUP(AQ181,'別紙１-１　シフト記号表（従来型・ユニット型共通）'!$C$6:$L$47,10,FALSE))</f>
        <v/>
      </c>
      <c r="AR182" s="144" t="str">
        <f>IF(AR181="","",VLOOKUP(AR181,'別紙１-１　シフト記号表（従来型・ユニット型共通）'!$C$6:$L$47,10,FALSE))</f>
        <v/>
      </c>
      <c r="AS182" s="144" t="str">
        <f>IF(AS181="","",VLOOKUP(AS181,'別紙１-１　シフト記号表（従来型・ユニット型共通）'!$C$6:$L$47,10,FALSE))</f>
        <v/>
      </c>
      <c r="AT182" s="144" t="str">
        <f>IF(AT181="","",VLOOKUP(AT181,'別紙１-１　シフト記号表（従来型・ユニット型共通）'!$C$6:$L$47,10,FALSE))</f>
        <v/>
      </c>
      <c r="AU182" s="145" t="str">
        <f>IF(AU181="","",VLOOKUP(AU181,'別紙１-１　シフト記号表（従来型・ユニット型共通）'!$C$6:$L$47,10,FALSE))</f>
        <v/>
      </c>
      <c r="AV182" s="143" t="str">
        <f>IF(AV181="","",VLOOKUP(AV181,'別紙１-１　シフト記号表（従来型・ユニット型共通）'!$C$6:$L$47,10,FALSE))</f>
        <v/>
      </c>
      <c r="AW182" s="144" t="str">
        <f>IF(AW181="","",VLOOKUP(AW181,'別紙１-１　シフト記号表（従来型・ユニット型共通）'!$C$6:$L$47,10,FALSE))</f>
        <v/>
      </c>
      <c r="AX182" s="144" t="str">
        <f>IF(AX181="","",VLOOKUP(AX181,'別紙１-１　シフト記号表（従来型・ユニット型共通）'!$C$6:$L$47,10,FALSE))</f>
        <v/>
      </c>
      <c r="AY182" s="144" t="str">
        <f>IF(AY181="","",VLOOKUP(AY181,'別紙１-１　シフト記号表（従来型・ユニット型共通）'!$C$6:$L$47,10,FALSE))</f>
        <v/>
      </c>
      <c r="AZ182" s="144" t="str">
        <f>IF(AZ181="","",VLOOKUP(AZ181,'別紙１-１　シフト記号表（従来型・ユニット型共通）'!$C$6:$L$47,10,FALSE))</f>
        <v/>
      </c>
      <c r="BA182" s="144" t="str">
        <f>IF(BA181="","",VLOOKUP(BA181,'別紙１-１　シフト記号表（従来型・ユニット型共通）'!$C$6:$L$47,10,FALSE))</f>
        <v/>
      </c>
      <c r="BB182" s="145" t="str">
        <f>IF(BB181="","",VLOOKUP(BB181,'別紙１-１　シフト記号表（従来型・ユニット型共通）'!$C$6:$L$47,10,FALSE))</f>
        <v/>
      </c>
      <c r="BC182" s="143" t="str">
        <f>IF(BC181="","",VLOOKUP(BC181,'別紙１-１　シフト記号表（従来型・ユニット型共通）'!$C$6:$L$47,10,FALSE))</f>
        <v/>
      </c>
      <c r="BD182" s="144" t="str">
        <f>IF(BD181="","",VLOOKUP(BD181,'別紙１-１　シフト記号表（従来型・ユニット型共通）'!$C$6:$L$47,10,FALSE))</f>
        <v/>
      </c>
      <c r="BE182" s="144" t="str">
        <f>IF(BE181="","",VLOOKUP(BE181,'別紙１-１　シフト記号表（従来型・ユニット型共通）'!$C$6:$L$47,10,FALSE))</f>
        <v/>
      </c>
      <c r="BF182" s="367">
        <f>IF($BI$3="４週",SUM(AA182:BB182),IF($BI$3="暦月",SUM(AA182:BE182),""))</f>
        <v>0</v>
      </c>
      <c r="BG182" s="368"/>
      <c r="BH182" s="369">
        <f>IF($BI$3="４週",BF182/4,IF($BI$3="暦月",(BF182/($BI$8/7)),""))</f>
        <v>0</v>
      </c>
      <c r="BI182" s="368"/>
      <c r="BJ182" s="364"/>
      <c r="BK182" s="365"/>
      <c r="BL182" s="365"/>
      <c r="BM182" s="365"/>
      <c r="BN182" s="366"/>
    </row>
    <row r="183" spans="2:66" ht="20.25" customHeight="1" x14ac:dyDescent="0.2">
      <c r="B183" s="317">
        <f>B181+1</f>
        <v>84</v>
      </c>
      <c r="C183" s="417"/>
      <c r="D183" s="419"/>
      <c r="E183" s="258"/>
      <c r="F183" s="420"/>
      <c r="G183" s="319"/>
      <c r="H183" s="320"/>
      <c r="I183" s="138"/>
      <c r="J183" s="139"/>
      <c r="K183" s="138"/>
      <c r="L183" s="139"/>
      <c r="M183" s="323"/>
      <c r="N183" s="324"/>
      <c r="O183" s="327"/>
      <c r="P183" s="328"/>
      <c r="Q183" s="328"/>
      <c r="R183" s="320"/>
      <c r="S183" s="331"/>
      <c r="T183" s="332"/>
      <c r="U183" s="332"/>
      <c r="V183" s="332"/>
      <c r="W183" s="333"/>
      <c r="X183" s="158" t="s">
        <v>150</v>
      </c>
      <c r="Z183" s="159"/>
      <c r="AA183" s="151"/>
      <c r="AB183" s="152"/>
      <c r="AC183" s="152"/>
      <c r="AD183" s="152"/>
      <c r="AE183" s="152"/>
      <c r="AF183" s="152"/>
      <c r="AG183" s="153"/>
      <c r="AH183" s="151"/>
      <c r="AI183" s="152"/>
      <c r="AJ183" s="152"/>
      <c r="AK183" s="152"/>
      <c r="AL183" s="152"/>
      <c r="AM183" s="152"/>
      <c r="AN183" s="153"/>
      <c r="AO183" s="151"/>
      <c r="AP183" s="152"/>
      <c r="AQ183" s="152"/>
      <c r="AR183" s="152"/>
      <c r="AS183" s="152"/>
      <c r="AT183" s="152"/>
      <c r="AU183" s="153"/>
      <c r="AV183" s="151"/>
      <c r="AW183" s="152"/>
      <c r="AX183" s="152"/>
      <c r="AY183" s="152"/>
      <c r="AZ183" s="152"/>
      <c r="BA183" s="152"/>
      <c r="BB183" s="153"/>
      <c r="BC183" s="151"/>
      <c r="BD183" s="152"/>
      <c r="BE183" s="154"/>
      <c r="BF183" s="334"/>
      <c r="BG183" s="335"/>
      <c r="BH183" s="347"/>
      <c r="BI183" s="348"/>
      <c r="BJ183" s="349"/>
      <c r="BK183" s="350"/>
      <c r="BL183" s="350"/>
      <c r="BM183" s="350"/>
      <c r="BN183" s="351"/>
    </row>
    <row r="184" spans="2:66" ht="20.25" customHeight="1" x14ac:dyDescent="0.2">
      <c r="B184" s="318"/>
      <c r="C184" s="418"/>
      <c r="D184" s="421"/>
      <c r="E184" s="258"/>
      <c r="F184" s="420"/>
      <c r="G184" s="358"/>
      <c r="H184" s="359"/>
      <c r="I184" s="160"/>
      <c r="J184" s="161">
        <f>G183</f>
        <v>0</v>
      </c>
      <c r="K184" s="160"/>
      <c r="L184" s="161">
        <f>M183</f>
        <v>0</v>
      </c>
      <c r="M184" s="360"/>
      <c r="N184" s="361"/>
      <c r="O184" s="362"/>
      <c r="P184" s="363"/>
      <c r="Q184" s="363"/>
      <c r="R184" s="359"/>
      <c r="S184" s="331"/>
      <c r="T184" s="332"/>
      <c r="U184" s="332"/>
      <c r="V184" s="332"/>
      <c r="W184" s="333"/>
      <c r="X184" s="155" t="s">
        <v>153</v>
      </c>
      <c r="Y184" s="156"/>
      <c r="Z184" s="157"/>
      <c r="AA184" s="143" t="str">
        <f>IF(AA183="","",VLOOKUP(AA183,'別紙１-１　シフト記号表（従来型・ユニット型共通）'!$C$6:$L$47,10,FALSE))</f>
        <v/>
      </c>
      <c r="AB184" s="144" t="str">
        <f>IF(AB183="","",VLOOKUP(AB183,'別紙１-１　シフト記号表（従来型・ユニット型共通）'!$C$6:$L$47,10,FALSE))</f>
        <v/>
      </c>
      <c r="AC184" s="144" t="str">
        <f>IF(AC183="","",VLOOKUP(AC183,'別紙１-１　シフト記号表（従来型・ユニット型共通）'!$C$6:$L$47,10,FALSE))</f>
        <v/>
      </c>
      <c r="AD184" s="144" t="str">
        <f>IF(AD183="","",VLOOKUP(AD183,'別紙１-１　シフト記号表（従来型・ユニット型共通）'!$C$6:$L$47,10,FALSE))</f>
        <v/>
      </c>
      <c r="AE184" s="144" t="str">
        <f>IF(AE183="","",VLOOKUP(AE183,'別紙１-１　シフト記号表（従来型・ユニット型共通）'!$C$6:$L$47,10,FALSE))</f>
        <v/>
      </c>
      <c r="AF184" s="144" t="str">
        <f>IF(AF183="","",VLOOKUP(AF183,'別紙１-１　シフト記号表（従来型・ユニット型共通）'!$C$6:$L$47,10,FALSE))</f>
        <v/>
      </c>
      <c r="AG184" s="145" t="str">
        <f>IF(AG183="","",VLOOKUP(AG183,'別紙１-１　シフト記号表（従来型・ユニット型共通）'!$C$6:$L$47,10,FALSE))</f>
        <v/>
      </c>
      <c r="AH184" s="143" t="str">
        <f>IF(AH183="","",VLOOKUP(AH183,'別紙１-１　シフト記号表（従来型・ユニット型共通）'!$C$6:$L$47,10,FALSE))</f>
        <v/>
      </c>
      <c r="AI184" s="144" t="str">
        <f>IF(AI183="","",VLOOKUP(AI183,'別紙１-１　シフト記号表（従来型・ユニット型共通）'!$C$6:$L$47,10,FALSE))</f>
        <v/>
      </c>
      <c r="AJ184" s="144" t="str">
        <f>IF(AJ183="","",VLOOKUP(AJ183,'別紙１-１　シフト記号表（従来型・ユニット型共通）'!$C$6:$L$47,10,FALSE))</f>
        <v/>
      </c>
      <c r="AK184" s="144" t="str">
        <f>IF(AK183="","",VLOOKUP(AK183,'別紙１-１　シフト記号表（従来型・ユニット型共通）'!$C$6:$L$47,10,FALSE))</f>
        <v/>
      </c>
      <c r="AL184" s="144" t="str">
        <f>IF(AL183="","",VLOOKUP(AL183,'別紙１-１　シフト記号表（従来型・ユニット型共通）'!$C$6:$L$47,10,FALSE))</f>
        <v/>
      </c>
      <c r="AM184" s="144" t="str">
        <f>IF(AM183="","",VLOOKUP(AM183,'別紙１-１　シフト記号表（従来型・ユニット型共通）'!$C$6:$L$47,10,FALSE))</f>
        <v/>
      </c>
      <c r="AN184" s="145" t="str">
        <f>IF(AN183="","",VLOOKUP(AN183,'別紙１-１　シフト記号表（従来型・ユニット型共通）'!$C$6:$L$47,10,FALSE))</f>
        <v/>
      </c>
      <c r="AO184" s="143" t="str">
        <f>IF(AO183="","",VLOOKUP(AO183,'別紙１-１　シフト記号表（従来型・ユニット型共通）'!$C$6:$L$47,10,FALSE))</f>
        <v/>
      </c>
      <c r="AP184" s="144" t="str">
        <f>IF(AP183="","",VLOOKUP(AP183,'別紙１-１　シフト記号表（従来型・ユニット型共通）'!$C$6:$L$47,10,FALSE))</f>
        <v/>
      </c>
      <c r="AQ184" s="144" t="str">
        <f>IF(AQ183="","",VLOOKUP(AQ183,'別紙１-１　シフト記号表（従来型・ユニット型共通）'!$C$6:$L$47,10,FALSE))</f>
        <v/>
      </c>
      <c r="AR184" s="144" t="str">
        <f>IF(AR183="","",VLOOKUP(AR183,'別紙１-１　シフト記号表（従来型・ユニット型共通）'!$C$6:$L$47,10,FALSE))</f>
        <v/>
      </c>
      <c r="AS184" s="144" t="str">
        <f>IF(AS183="","",VLOOKUP(AS183,'別紙１-１　シフト記号表（従来型・ユニット型共通）'!$C$6:$L$47,10,FALSE))</f>
        <v/>
      </c>
      <c r="AT184" s="144" t="str">
        <f>IF(AT183="","",VLOOKUP(AT183,'別紙１-１　シフト記号表（従来型・ユニット型共通）'!$C$6:$L$47,10,FALSE))</f>
        <v/>
      </c>
      <c r="AU184" s="145" t="str">
        <f>IF(AU183="","",VLOOKUP(AU183,'別紙１-１　シフト記号表（従来型・ユニット型共通）'!$C$6:$L$47,10,FALSE))</f>
        <v/>
      </c>
      <c r="AV184" s="143" t="str">
        <f>IF(AV183="","",VLOOKUP(AV183,'別紙１-１　シフト記号表（従来型・ユニット型共通）'!$C$6:$L$47,10,FALSE))</f>
        <v/>
      </c>
      <c r="AW184" s="144" t="str">
        <f>IF(AW183="","",VLOOKUP(AW183,'別紙１-１　シフト記号表（従来型・ユニット型共通）'!$C$6:$L$47,10,FALSE))</f>
        <v/>
      </c>
      <c r="AX184" s="144" t="str">
        <f>IF(AX183="","",VLOOKUP(AX183,'別紙１-１　シフト記号表（従来型・ユニット型共通）'!$C$6:$L$47,10,FALSE))</f>
        <v/>
      </c>
      <c r="AY184" s="144" t="str">
        <f>IF(AY183="","",VLOOKUP(AY183,'別紙１-１　シフト記号表（従来型・ユニット型共通）'!$C$6:$L$47,10,FALSE))</f>
        <v/>
      </c>
      <c r="AZ184" s="144" t="str">
        <f>IF(AZ183="","",VLOOKUP(AZ183,'別紙１-１　シフト記号表（従来型・ユニット型共通）'!$C$6:$L$47,10,FALSE))</f>
        <v/>
      </c>
      <c r="BA184" s="144" t="str">
        <f>IF(BA183="","",VLOOKUP(BA183,'別紙１-１　シフト記号表（従来型・ユニット型共通）'!$C$6:$L$47,10,FALSE))</f>
        <v/>
      </c>
      <c r="BB184" s="145" t="str">
        <f>IF(BB183="","",VLOOKUP(BB183,'別紙１-１　シフト記号表（従来型・ユニット型共通）'!$C$6:$L$47,10,FALSE))</f>
        <v/>
      </c>
      <c r="BC184" s="143" t="str">
        <f>IF(BC183="","",VLOOKUP(BC183,'別紙１-１　シフト記号表（従来型・ユニット型共通）'!$C$6:$L$47,10,FALSE))</f>
        <v/>
      </c>
      <c r="BD184" s="144" t="str">
        <f>IF(BD183="","",VLOOKUP(BD183,'別紙１-１　シフト記号表（従来型・ユニット型共通）'!$C$6:$L$47,10,FALSE))</f>
        <v/>
      </c>
      <c r="BE184" s="144" t="str">
        <f>IF(BE183="","",VLOOKUP(BE183,'別紙１-１　シフト記号表（従来型・ユニット型共通）'!$C$6:$L$47,10,FALSE))</f>
        <v/>
      </c>
      <c r="BF184" s="367">
        <f>IF($BI$3="４週",SUM(AA184:BB184),IF($BI$3="暦月",SUM(AA184:BE184),""))</f>
        <v>0</v>
      </c>
      <c r="BG184" s="368"/>
      <c r="BH184" s="369">
        <f>IF($BI$3="４週",BF184/4,IF($BI$3="暦月",(BF184/($BI$8/7)),""))</f>
        <v>0</v>
      </c>
      <c r="BI184" s="368"/>
      <c r="BJ184" s="364"/>
      <c r="BK184" s="365"/>
      <c r="BL184" s="365"/>
      <c r="BM184" s="365"/>
      <c r="BN184" s="366"/>
    </row>
    <row r="185" spans="2:66" ht="20.25" customHeight="1" x14ac:dyDescent="0.2">
      <c r="B185" s="317">
        <f>B183+1</f>
        <v>85</v>
      </c>
      <c r="C185" s="417"/>
      <c r="D185" s="419"/>
      <c r="E185" s="258"/>
      <c r="F185" s="420"/>
      <c r="G185" s="319"/>
      <c r="H185" s="320"/>
      <c r="I185" s="138"/>
      <c r="J185" s="139"/>
      <c r="K185" s="138"/>
      <c r="L185" s="139"/>
      <c r="M185" s="323"/>
      <c r="N185" s="324"/>
      <c r="O185" s="327"/>
      <c r="P185" s="328"/>
      <c r="Q185" s="328"/>
      <c r="R185" s="320"/>
      <c r="S185" s="331"/>
      <c r="T185" s="332"/>
      <c r="U185" s="332"/>
      <c r="V185" s="332"/>
      <c r="W185" s="333"/>
      <c r="X185" s="158" t="s">
        <v>150</v>
      </c>
      <c r="Z185" s="159"/>
      <c r="AA185" s="151"/>
      <c r="AB185" s="152"/>
      <c r="AC185" s="152"/>
      <c r="AD185" s="152"/>
      <c r="AE185" s="152"/>
      <c r="AF185" s="152"/>
      <c r="AG185" s="153"/>
      <c r="AH185" s="151"/>
      <c r="AI185" s="152"/>
      <c r="AJ185" s="152"/>
      <c r="AK185" s="152"/>
      <c r="AL185" s="152"/>
      <c r="AM185" s="152"/>
      <c r="AN185" s="153"/>
      <c r="AO185" s="151"/>
      <c r="AP185" s="152"/>
      <c r="AQ185" s="152"/>
      <c r="AR185" s="152"/>
      <c r="AS185" s="152"/>
      <c r="AT185" s="152"/>
      <c r="AU185" s="153"/>
      <c r="AV185" s="151"/>
      <c r="AW185" s="152"/>
      <c r="AX185" s="152"/>
      <c r="AY185" s="152"/>
      <c r="AZ185" s="152"/>
      <c r="BA185" s="152"/>
      <c r="BB185" s="153"/>
      <c r="BC185" s="151"/>
      <c r="BD185" s="152"/>
      <c r="BE185" s="154"/>
      <c r="BF185" s="334"/>
      <c r="BG185" s="335"/>
      <c r="BH185" s="347"/>
      <c r="BI185" s="348"/>
      <c r="BJ185" s="349"/>
      <c r="BK185" s="350"/>
      <c r="BL185" s="350"/>
      <c r="BM185" s="350"/>
      <c r="BN185" s="351"/>
    </row>
    <row r="186" spans="2:66" ht="20.25" customHeight="1" x14ac:dyDescent="0.2">
      <c r="B186" s="318"/>
      <c r="C186" s="418"/>
      <c r="D186" s="421"/>
      <c r="E186" s="258"/>
      <c r="F186" s="420"/>
      <c r="G186" s="358"/>
      <c r="H186" s="359"/>
      <c r="I186" s="160"/>
      <c r="J186" s="161">
        <f>G185</f>
        <v>0</v>
      </c>
      <c r="K186" s="160"/>
      <c r="L186" s="161">
        <f>M185</f>
        <v>0</v>
      </c>
      <c r="M186" s="360"/>
      <c r="N186" s="361"/>
      <c r="O186" s="362"/>
      <c r="P186" s="363"/>
      <c r="Q186" s="363"/>
      <c r="R186" s="359"/>
      <c r="S186" s="331"/>
      <c r="T186" s="332"/>
      <c r="U186" s="332"/>
      <c r="V186" s="332"/>
      <c r="W186" s="333"/>
      <c r="X186" s="155" t="s">
        <v>153</v>
      </c>
      <c r="Y186" s="156"/>
      <c r="Z186" s="157"/>
      <c r="AA186" s="143" t="str">
        <f>IF(AA185="","",VLOOKUP(AA185,'別紙１-１　シフト記号表（従来型・ユニット型共通）'!$C$6:$L$47,10,FALSE))</f>
        <v/>
      </c>
      <c r="AB186" s="144" t="str">
        <f>IF(AB185="","",VLOOKUP(AB185,'別紙１-１　シフト記号表（従来型・ユニット型共通）'!$C$6:$L$47,10,FALSE))</f>
        <v/>
      </c>
      <c r="AC186" s="144" t="str">
        <f>IF(AC185="","",VLOOKUP(AC185,'別紙１-１　シフト記号表（従来型・ユニット型共通）'!$C$6:$L$47,10,FALSE))</f>
        <v/>
      </c>
      <c r="AD186" s="144" t="str">
        <f>IF(AD185="","",VLOOKUP(AD185,'別紙１-１　シフト記号表（従来型・ユニット型共通）'!$C$6:$L$47,10,FALSE))</f>
        <v/>
      </c>
      <c r="AE186" s="144" t="str">
        <f>IF(AE185="","",VLOOKUP(AE185,'別紙１-１　シフト記号表（従来型・ユニット型共通）'!$C$6:$L$47,10,FALSE))</f>
        <v/>
      </c>
      <c r="AF186" s="144" t="str">
        <f>IF(AF185="","",VLOOKUP(AF185,'別紙１-１　シフト記号表（従来型・ユニット型共通）'!$C$6:$L$47,10,FALSE))</f>
        <v/>
      </c>
      <c r="AG186" s="145" t="str">
        <f>IF(AG185="","",VLOOKUP(AG185,'別紙１-１　シフト記号表（従来型・ユニット型共通）'!$C$6:$L$47,10,FALSE))</f>
        <v/>
      </c>
      <c r="AH186" s="143" t="str">
        <f>IF(AH185="","",VLOOKUP(AH185,'別紙１-１　シフト記号表（従来型・ユニット型共通）'!$C$6:$L$47,10,FALSE))</f>
        <v/>
      </c>
      <c r="AI186" s="144" t="str">
        <f>IF(AI185="","",VLOOKUP(AI185,'別紙１-１　シフト記号表（従来型・ユニット型共通）'!$C$6:$L$47,10,FALSE))</f>
        <v/>
      </c>
      <c r="AJ186" s="144" t="str">
        <f>IF(AJ185="","",VLOOKUP(AJ185,'別紙１-１　シフト記号表（従来型・ユニット型共通）'!$C$6:$L$47,10,FALSE))</f>
        <v/>
      </c>
      <c r="AK186" s="144" t="str">
        <f>IF(AK185="","",VLOOKUP(AK185,'別紙１-１　シフト記号表（従来型・ユニット型共通）'!$C$6:$L$47,10,FALSE))</f>
        <v/>
      </c>
      <c r="AL186" s="144" t="str">
        <f>IF(AL185="","",VLOOKUP(AL185,'別紙１-１　シフト記号表（従来型・ユニット型共通）'!$C$6:$L$47,10,FALSE))</f>
        <v/>
      </c>
      <c r="AM186" s="144" t="str">
        <f>IF(AM185="","",VLOOKUP(AM185,'別紙１-１　シフト記号表（従来型・ユニット型共通）'!$C$6:$L$47,10,FALSE))</f>
        <v/>
      </c>
      <c r="AN186" s="145" t="str">
        <f>IF(AN185="","",VLOOKUP(AN185,'別紙１-１　シフト記号表（従来型・ユニット型共通）'!$C$6:$L$47,10,FALSE))</f>
        <v/>
      </c>
      <c r="AO186" s="143" t="str">
        <f>IF(AO185="","",VLOOKUP(AO185,'別紙１-１　シフト記号表（従来型・ユニット型共通）'!$C$6:$L$47,10,FALSE))</f>
        <v/>
      </c>
      <c r="AP186" s="144" t="str">
        <f>IF(AP185="","",VLOOKUP(AP185,'別紙１-１　シフト記号表（従来型・ユニット型共通）'!$C$6:$L$47,10,FALSE))</f>
        <v/>
      </c>
      <c r="AQ186" s="144" t="str">
        <f>IF(AQ185="","",VLOOKUP(AQ185,'別紙１-１　シフト記号表（従来型・ユニット型共通）'!$C$6:$L$47,10,FALSE))</f>
        <v/>
      </c>
      <c r="AR186" s="144" t="str">
        <f>IF(AR185="","",VLOOKUP(AR185,'別紙１-１　シフト記号表（従来型・ユニット型共通）'!$C$6:$L$47,10,FALSE))</f>
        <v/>
      </c>
      <c r="AS186" s="144" t="str">
        <f>IF(AS185="","",VLOOKUP(AS185,'別紙１-１　シフト記号表（従来型・ユニット型共通）'!$C$6:$L$47,10,FALSE))</f>
        <v/>
      </c>
      <c r="AT186" s="144" t="str">
        <f>IF(AT185="","",VLOOKUP(AT185,'別紙１-１　シフト記号表（従来型・ユニット型共通）'!$C$6:$L$47,10,FALSE))</f>
        <v/>
      </c>
      <c r="AU186" s="145" t="str">
        <f>IF(AU185="","",VLOOKUP(AU185,'別紙１-１　シフト記号表（従来型・ユニット型共通）'!$C$6:$L$47,10,FALSE))</f>
        <v/>
      </c>
      <c r="AV186" s="143" t="str">
        <f>IF(AV185="","",VLOOKUP(AV185,'別紙１-１　シフト記号表（従来型・ユニット型共通）'!$C$6:$L$47,10,FALSE))</f>
        <v/>
      </c>
      <c r="AW186" s="144" t="str">
        <f>IF(AW185="","",VLOOKUP(AW185,'別紙１-１　シフト記号表（従来型・ユニット型共通）'!$C$6:$L$47,10,FALSE))</f>
        <v/>
      </c>
      <c r="AX186" s="144" t="str">
        <f>IF(AX185="","",VLOOKUP(AX185,'別紙１-１　シフト記号表（従来型・ユニット型共通）'!$C$6:$L$47,10,FALSE))</f>
        <v/>
      </c>
      <c r="AY186" s="144" t="str">
        <f>IF(AY185="","",VLOOKUP(AY185,'別紙１-１　シフト記号表（従来型・ユニット型共通）'!$C$6:$L$47,10,FALSE))</f>
        <v/>
      </c>
      <c r="AZ186" s="144" t="str">
        <f>IF(AZ185="","",VLOOKUP(AZ185,'別紙１-１　シフト記号表（従来型・ユニット型共通）'!$C$6:$L$47,10,FALSE))</f>
        <v/>
      </c>
      <c r="BA186" s="144" t="str">
        <f>IF(BA185="","",VLOOKUP(BA185,'別紙１-１　シフト記号表（従来型・ユニット型共通）'!$C$6:$L$47,10,FALSE))</f>
        <v/>
      </c>
      <c r="BB186" s="145" t="str">
        <f>IF(BB185="","",VLOOKUP(BB185,'別紙１-１　シフト記号表（従来型・ユニット型共通）'!$C$6:$L$47,10,FALSE))</f>
        <v/>
      </c>
      <c r="BC186" s="143" t="str">
        <f>IF(BC185="","",VLOOKUP(BC185,'別紙１-１　シフト記号表（従来型・ユニット型共通）'!$C$6:$L$47,10,FALSE))</f>
        <v/>
      </c>
      <c r="BD186" s="144" t="str">
        <f>IF(BD185="","",VLOOKUP(BD185,'別紙１-１　シフト記号表（従来型・ユニット型共通）'!$C$6:$L$47,10,FALSE))</f>
        <v/>
      </c>
      <c r="BE186" s="144" t="str">
        <f>IF(BE185="","",VLOOKUP(BE185,'別紙１-１　シフト記号表（従来型・ユニット型共通）'!$C$6:$L$47,10,FALSE))</f>
        <v/>
      </c>
      <c r="BF186" s="367">
        <f>IF($BI$3="４週",SUM(AA186:BB186),IF($BI$3="暦月",SUM(AA186:BE186),""))</f>
        <v>0</v>
      </c>
      <c r="BG186" s="368"/>
      <c r="BH186" s="369">
        <f>IF($BI$3="４週",BF186/4,IF($BI$3="暦月",(BF186/($BI$8/7)),""))</f>
        <v>0</v>
      </c>
      <c r="BI186" s="368"/>
      <c r="BJ186" s="364"/>
      <c r="BK186" s="365"/>
      <c r="BL186" s="365"/>
      <c r="BM186" s="365"/>
      <c r="BN186" s="366"/>
    </row>
    <row r="187" spans="2:66" ht="20.25" customHeight="1" x14ac:dyDescent="0.2">
      <c r="B187" s="317">
        <f>B185+1</f>
        <v>86</v>
      </c>
      <c r="C187" s="417"/>
      <c r="D187" s="419"/>
      <c r="E187" s="258"/>
      <c r="F187" s="420"/>
      <c r="G187" s="319"/>
      <c r="H187" s="320"/>
      <c r="I187" s="138"/>
      <c r="J187" s="139"/>
      <c r="K187" s="138"/>
      <c r="L187" s="139"/>
      <c r="M187" s="323"/>
      <c r="N187" s="324"/>
      <c r="O187" s="327"/>
      <c r="P187" s="328"/>
      <c r="Q187" s="328"/>
      <c r="R187" s="320"/>
      <c r="S187" s="331"/>
      <c r="T187" s="332"/>
      <c r="U187" s="332"/>
      <c r="V187" s="332"/>
      <c r="W187" s="333"/>
      <c r="X187" s="158" t="s">
        <v>150</v>
      </c>
      <c r="Z187" s="159"/>
      <c r="AA187" s="151"/>
      <c r="AB187" s="152"/>
      <c r="AC187" s="152"/>
      <c r="AD187" s="152"/>
      <c r="AE187" s="152"/>
      <c r="AF187" s="152"/>
      <c r="AG187" s="153"/>
      <c r="AH187" s="151"/>
      <c r="AI187" s="152"/>
      <c r="AJ187" s="152"/>
      <c r="AK187" s="152"/>
      <c r="AL187" s="152"/>
      <c r="AM187" s="152"/>
      <c r="AN187" s="153"/>
      <c r="AO187" s="151"/>
      <c r="AP187" s="152"/>
      <c r="AQ187" s="152"/>
      <c r="AR187" s="152"/>
      <c r="AS187" s="152"/>
      <c r="AT187" s="152"/>
      <c r="AU187" s="153"/>
      <c r="AV187" s="151"/>
      <c r="AW187" s="152"/>
      <c r="AX187" s="152"/>
      <c r="AY187" s="152"/>
      <c r="AZ187" s="152"/>
      <c r="BA187" s="152"/>
      <c r="BB187" s="153"/>
      <c r="BC187" s="151"/>
      <c r="BD187" s="152"/>
      <c r="BE187" s="154"/>
      <c r="BF187" s="334"/>
      <c r="BG187" s="335"/>
      <c r="BH187" s="347"/>
      <c r="BI187" s="348"/>
      <c r="BJ187" s="349"/>
      <c r="BK187" s="350"/>
      <c r="BL187" s="350"/>
      <c r="BM187" s="350"/>
      <c r="BN187" s="351"/>
    </row>
    <row r="188" spans="2:66" ht="20.25" customHeight="1" x14ac:dyDescent="0.2">
      <c r="B188" s="318"/>
      <c r="C188" s="418"/>
      <c r="D188" s="421"/>
      <c r="E188" s="258"/>
      <c r="F188" s="420"/>
      <c r="G188" s="358"/>
      <c r="H188" s="359"/>
      <c r="I188" s="160"/>
      <c r="J188" s="161">
        <f>G187</f>
        <v>0</v>
      </c>
      <c r="K188" s="160"/>
      <c r="L188" s="161">
        <f>M187</f>
        <v>0</v>
      </c>
      <c r="M188" s="360"/>
      <c r="N188" s="361"/>
      <c r="O188" s="362"/>
      <c r="P188" s="363"/>
      <c r="Q188" s="363"/>
      <c r="R188" s="359"/>
      <c r="S188" s="331"/>
      <c r="T188" s="332"/>
      <c r="U188" s="332"/>
      <c r="V188" s="332"/>
      <c r="W188" s="333"/>
      <c r="X188" s="155" t="s">
        <v>153</v>
      </c>
      <c r="Y188" s="156"/>
      <c r="Z188" s="157"/>
      <c r="AA188" s="143" t="str">
        <f>IF(AA187="","",VLOOKUP(AA187,'別紙１-１　シフト記号表（従来型・ユニット型共通）'!$C$6:$L$47,10,FALSE))</f>
        <v/>
      </c>
      <c r="AB188" s="144" t="str">
        <f>IF(AB187="","",VLOOKUP(AB187,'別紙１-１　シフト記号表（従来型・ユニット型共通）'!$C$6:$L$47,10,FALSE))</f>
        <v/>
      </c>
      <c r="AC188" s="144" t="str">
        <f>IF(AC187="","",VLOOKUP(AC187,'別紙１-１　シフト記号表（従来型・ユニット型共通）'!$C$6:$L$47,10,FALSE))</f>
        <v/>
      </c>
      <c r="AD188" s="144" t="str">
        <f>IF(AD187="","",VLOOKUP(AD187,'別紙１-１　シフト記号表（従来型・ユニット型共通）'!$C$6:$L$47,10,FALSE))</f>
        <v/>
      </c>
      <c r="AE188" s="144" t="str">
        <f>IF(AE187="","",VLOOKUP(AE187,'別紙１-１　シフト記号表（従来型・ユニット型共通）'!$C$6:$L$47,10,FALSE))</f>
        <v/>
      </c>
      <c r="AF188" s="144" t="str">
        <f>IF(AF187="","",VLOOKUP(AF187,'別紙１-１　シフト記号表（従来型・ユニット型共通）'!$C$6:$L$47,10,FALSE))</f>
        <v/>
      </c>
      <c r="AG188" s="145" t="str">
        <f>IF(AG187="","",VLOOKUP(AG187,'別紙１-１　シフト記号表（従来型・ユニット型共通）'!$C$6:$L$47,10,FALSE))</f>
        <v/>
      </c>
      <c r="AH188" s="143" t="str">
        <f>IF(AH187="","",VLOOKUP(AH187,'別紙１-１　シフト記号表（従来型・ユニット型共通）'!$C$6:$L$47,10,FALSE))</f>
        <v/>
      </c>
      <c r="AI188" s="144" t="str">
        <f>IF(AI187="","",VLOOKUP(AI187,'別紙１-１　シフト記号表（従来型・ユニット型共通）'!$C$6:$L$47,10,FALSE))</f>
        <v/>
      </c>
      <c r="AJ188" s="144" t="str">
        <f>IF(AJ187="","",VLOOKUP(AJ187,'別紙１-１　シフト記号表（従来型・ユニット型共通）'!$C$6:$L$47,10,FALSE))</f>
        <v/>
      </c>
      <c r="AK188" s="144" t="str">
        <f>IF(AK187="","",VLOOKUP(AK187,'別紙１-１　シフト記号表（従来型・ユニット型共通）'!$C$6:$L$47,10,FALSE))</f>
        <v/>
      </c>
      <c r="AL188" s="144" t="str">
        <f>IF(AL187="","",VLOOKUP(AL187,'別紙１-１　シフト記号表（従来型・ユニット型共通）'!$C$6:$L$47,10,FALSE))</f>
        <v/>
      </c>
      <c r="AM188" s="144" t="str">
        <f>IF(AM187="","",VLOOKUP(AM187,'別紙１-１　シフト記号表（従来型・ユニット型共通）'!$C$6:$L$47,10,FALSE))</f>
        <v/>
      </c>
      <c r="AN188" s="145" t="str">
        <f>IF(AN187="","",VLOOKUP(AN187,'別紙１-１　シフト記号表（従来型・ユニット型共通）'!$C$6:$L$47,10,FALSE))</f>
        <v/>
      </c>
      <c r="AO188" s="143" t="str">
        <f>IF(AO187="","",VLOOKUP(AO187,'別紙１-１　シフト記号表（従来型・ユニット型共通）'!$C$6:$L$47,10,FALSE))</f>
        <v/>
      </c>
      <c r="AP188" s="144" t="str">
        <f>IF(AP187="","",VLOOKUP(AP187,'別紙１-１　シフト記号表（従来型・ユニット型共通）'!$C$6:$L$47,10,FALSE))</f>
        <v/>
      </c>
      <c r="AQ188" s="144" t="str">
        <f>IF(AQ187="","",VLOOKUP(AQ187,'別紙１-１　シフト記号表（従来型・ユニット型共通）'!$C$6:$L$47,10,FALSE))</f>
        <v/>
      </c>
      <c r="AR188" s="144" t="str">
        <f>IF(AR187="","",VLOOKUP(AR187,'別紙１-１　シフト記号表（従来型・ユニット型共通）'!$C$6:$L$47,10,FALSE))</f>
        <v/>
      </c>
      <c r="AS188" s="144" t="str">
        <f>IF(AS187="","",VLOOKUP(AS187,'別紙１-１　シフト記号表（従来型・ユニット型共通）'!$C$6:$L$47,10,FALSE))</f>
        <v/>
      </c>
      <c r="AT188" s="144" t="str">
        <f>IF(AT187="","",VLOOKUP(AT187,'別紙１-１　シフト記号表（従来型・ユニット型共通）'!$C$6:$L$47,10,FALSE))</f>
        <v/>
      </c>
      <c r="AU188" s="145" t="str">
        <f>IF(AU187="","",VLOOKUP(AU187,'別紙１-１　シフト記号表（従来型・ユニット型共通）'!$C$6:$L$47,10,FALSE))</f>
        <v/>
      </c>
      <c r="AV188" s="143" t="str">
        <f>IF(AV187="","",VLOOKUP(AV187,'別紙１-１　シフト記号表（従来型・ユニット型共通）'!$C$6:$L$47,10,FALSE))</f>
        <v/>
      </c>
      <c r="AW188" s="144" t="str">
        <f>IF(AW187="","",VLOOKUP(AW187,'別紙１-１　シフト記号表（従来型・ユニット型共通）'!$C$6:$L$47,10,FALSE))</f>
        <v/>
      </c>
      <c r="AX188" s="144" t="str">
        <f>IF(AX187="","",VLOOKUP(AX187,'別紙１-１　シフト記号表（従来型・ユニット型共通）'!$C$6:$L$47,10,FALSE))</f>
        <v/>
      </c>
      <c r="AY188" s="144" t="str">
        <f>IF(AY187="","",VLOOKUP(AY187,'別紙１-１　シフト記号表（従来型・ユニット型共通）'!$C$6:$L$47,10,FALSE))</f>
        <v/>
      </c>
      <c r="AZ188" s="144" t="str">
        <f>IF(AZ187="","",VLOOKUP(AZ187,'別紙１-１　シフト記号表（従来型・ユニット型共通）'!$C$6:$L$47,10,FALSE))</f>
        <v/>
      </c>
      <c r="BA188" s="144" t="str">
        <f>IF(BA187="","",VLOOKUP(BA187,'別紙１-１　シフト記号表（従来型・ユニット型共通）'!$C$6:$L$47,10,FALSE))</f>
        <v/>
      </c>
      <c r="BB188" s="145" t="str">
        <f>IF(BB187="","",VLOOKUP(BB187,'別紙１-１　シフト記号表（従来型・ユニット型共通）'!$C$6:$L$47,10,FALSE))</f>
        <v/>
      </c>
      <c r="BC188" s="143" t="str">
        <f>IF(BC187="","",VLOOKUP(BC187,'別紙１-１　シフト記号表（従来型・ユニット型共通）'!$C$6:$L$47,10,FALSE))</f>
        <v/>
      </c>
      <c r="BD188" s="144" t="str">
        <f>IF(BD187="","",VLOOKUP(BD187,'別紙１-１　シフト記号表（従来型・ユニット型共通）'!$C$6:$L$47,10,FALSE))</f>
        <v/>
      </c>
      <c r="BE188" s="144" t="str">
        <f>IF(BE187="","",VLOOKUP(BE187,'別紙１-１　シフト記号表（従来型・ユニット型共通）'!$C$6:$L$47,10,FALSE))</f>
        <v/>
      </c>
      <c r="BF188" s="367">
        <f>IF($BI$3="４週",SUM(AA188:BB188),IF($BI$3="暦月",SUM(AA188:BE188),""))</f>
        <v>0</v>
      </c>
      <c r="BG188" s="368"/>
      <c r="BH188" s="369">
        <f>IF($BI$3="４週",BF188/4,IF($BI$3="暦月",(BF188/($BI$8/7)),""))</f>
        <v>0</v>
      </c>
      <c r="BI188" s="368"/>
      <c r="BJ188" s="364"/>
      <c r="BK188" s="365"/>
      <c r="BL188" s="365"/>
      <c r="BM188" s="365"/>
      <c r="BN188" s="366"/>
    </row>
    <row r="189" spans="2:66" ht="20.25" customHeight="1" x14ac:dyDescent="0.2">
      <c r="B189" s="317">
        <f>B187+1</f>
        <v>87</v>
      </c>
      <c r="C189" s="417"/>
      <c r="D189" s="419"/>
      <c r="E189" s="258"/>
      <c r="F189" s="420"/>
      <c r="G189" s="319"/>
      <c r="H189" s="320"/>
      <c r="I189" s="138"/>
      <c r="J189" s="139"/>
      <c r="K189" s="138"/>
      <c r="L189" s="139"/>
      <c r="M189" s="323"/>
      <c r="N189" s="324"/>
      <c r="O189" s="327"/>
      <c r="P189" s="328"/>
      <c r="Q189" s="328"/>
      <c r="R189" s="320"/>
      <c r="S189" s="331"/>
      <c r="T189" s="332"/>
      <c r="U189" s="332"/>
      <c r="V189" s="332"/>
      <c r="W189" s="333"/>
      <c r="X189" s="158" t="s">
        <v>150</v>
      </c>
      <c r="Z189" s="159"/>
      <c r="AA189" s="151"/>
      <c r="AB189" s="152"/>
      <c r="AC189" s="152"/>
      <c r="AD189" s="152"/>
      <c r="AE189" s="152"/>
      <c r="AF189" s="152"/>
      <c r="AG189" s="153"/>
      <c r="AH189" s="151"/>
      <c r="AI189" s="152"/>
      <c r="AJ189" s="152"/>
      <c r="AK189" s="152"/>
      <c r="AL189" s="152"/>
      <c r="AM189" s="152"/>
      <c r="AN189" s="153"/>
      <c r="AO189" s="151"/>
      <c r="AP189" s="152"/>
      <c r="AQ189" s="152"/>
      <c r="AR189" s="152"/>
      <c r="AS189" s="152"/>
      <c r="AT189" s="152"/>
      <c r="AU189" s="153"/>
      <c r="AV189" s="151"/>
      <c r="AW189" s="152"/>
      <c r="AX189" s="152"/>
      <c r="AY189" s="152"/>
      <c r="AZ189" s="152"/>
      <c r="BA189" s="152"/>
      <c r="BB189" s="153"/>
      <c r="BC189" s="151"/>
      <c r="BD189" s="152"/>
      <c r="BE189" s="154"/>
      <c r="BF189" s="334"/>
      <c r="BG189" s="335"/>
      <c r="BH189" s="347"/>
      <c r="BI189" s="348"/>
      <c r="BJ189" s="349"/>
      <c r="BK189" s="350"/>
      <c r="BL189" s="350"/>
      <c r="BM189" s="350"/>
      <c r="BN189" s="351"/>
    </row>
    <row r="190" spans="2:66" ht="20.25" customHeight="1" x14ac:dyDescent="0.2">
      <c r="B190" s="318"/>
      <c r="C190" s="418"/>
      <c r="D190" s="421"/>
      <c r="E190" s="258"/>
      <c r="F190" s="420"/>
      <c r="G190" s="358"/>
      <c r="H190" s="359"/>
      <c r="I190" s="160"/>
      <c r="J190" s="161">
        <f>G189</f>
        <v>0</v>
      </c>
      <c r="K190" s="160"/>
      <c r="L190" s="161">
        <f>M189</f>
        <v>0</v>
      </c>
      <c r="M190" s="360"/>
      <c r="N190" s="361"/>
      <c r="O190" s="362"/>
      <c r="P190" s="363"/>
      <c r="Q190" s="363"/>
      <c r="R190" s="359"/>
      <c r="S190" s="331"/>
      <c r="T190" s="332"/>
      <c r="U190" s="332"/>
      <c r="V190" s="332"/>
      <c r="W190" s="333"/>
      <c r="X190" s="155" t="s">
        <v>153</v>
      </c>
      <c r="Y190" s="156"/>
      <c r="Z190" s="157"/>
      <c r="AA190" s="143" t="str">
        <f>IF(AA189="","",VLOOKUP(AA189,'別紙１-１　シフト記号表（従来型・ユニット型共通）'!$C$6:$L$47,10,FALSE))</f>
        <v/>
      </c>
      <c r="AB190" s="144" t="str">
        <f>IF(AB189="","",VLOOKUP(AB189,'別紙１-１　シフト記号表（従来型・ユニット型共通）'!$C$6:$L$47,10,FALSE))</f>
        <v/>
      </c>
      <c r="AC190" s="144" t="str">
        <f>IF(AC189="","",VLOOKUP(AC189,'別紙１-１　シフト記号表（従来型・ユニット型共通）'!$C$6:$L$47,10,FALSE))</f>
        <v/>
      </c>
      <c r="AD190" s="144" t="str">
        <f>IF(AD189="","",VLOOKUP(AD189,'別紙１-１　シフト記号表（従来型・ユニット型共通）'!$C$6:$L$47,10,FALSE))</f>
        <v/>
      </c>
      <c r="AE190" s="144" t="str">
        <f>IF(AE189="","",VLOOKUP(AE189,'別紙１-１　シフト記号表（従来型・ユニット型共通）'!$C$6:$L$47,10,FALSE))</f>
        <v/>
      </c>
      <c r="AF190" s="144" t="str">
        <f>IF(AF189="","",VLOOKUP(AF189,'別紙１-１　シフト記号表（従来型・ユニット型共通）'!$C$6:$L$47,10,FALSE))</f>
        <v/>
      </c>
      <c r="AG190" s="145" t="str">
        <f>IF(AG189="","",VLOOKUP(AG189,'別紙１-１　シフト記号表（従来型・ユニット型共通）'!$C$6:$L$47,10,FALSE))</f>
        <v/>
      </c>
      <c r="AH190" s="143" t="str">
        <f>IF(AH189="","",VLOOKUP(AH189,'別紙１-１　シフト記号表（従来型・ユニット型共通）'!$C$6:$L$47,10,FALSE))</f>
        <v/>
      </c>
      <c r="AI190" s="144" t="str">
        <f>IF(AI189="","",VLOOKUP(AI189,'別紙１-１　シフト記号表（従来型・ユニット型共通）'!$C$6:$L$47,10,FALSE))</f>
        <v/>
      </c>
      <c r="AJ190" s="144" t="str">
        <f>IF(AJ189="","",VLOOKUP(AJ189,'別紙１-１　シフト記号表（従来型・ユニット型共通）'!$C$6:$L$47,10,FALSE))</f>
        <v/>
      </c>
      <c r="AK190" s="144" t="str">
        <f>IF(AK189="","",VLOOKUP(AK189,'別紙１-１　シフト記号表（従来型・ユニット型共通）'!$C$6:$L$47,10,FALSE))</f>
        <v/>
      </c>
      <c r="AL190" s="144" t="str">
        <f>IF(AL189="","",VLOOKUP(AL189,'別紙１-１　シフト記号表（従来型・ユニット型共通）'!$C$6:$L$47,10,FALSE))</f>
        <v/>
      </c>
      <c r="AM190" s="144" t="str">
        <f>IF(AM189="","",VLOOKUP(AM189,'別紙１-１　シフト記号表（従来型・ユニット型共通）'!$C$6:$L$47,10,FALSE))</f>
        <v/>
      </c>
      <c r="AN190" s="145" t="str">
        <f>IF(AN189="","",VLOOKUP(AN189,'別紙１-１　シフト記号表（従来型・ユニット型共通）'!$C$6:$L$47,10,FALSE))</f>
        <v/>
      </c>
      <c r="AO190" s="143" t="str">
        <f>IF(AO189="","",VLOOKUP(AO189,'別紙１-１　シフト記号表（従来型・ユニット型共通）'!$C$6:$L$47,10,FALSE))</f>
        <v/>
      </c>
      <c r="AP190" s="144" t="str">
        <f>IF(AP189="","",VLOOKUP(AP189,'別紙１-１　シフト記号表（従来型・ユニット型共通）'!$C$6:$L$47,10,FALSE))</f>
        <v/>
      </c>
      <c r="AQ190" s="144" t="str">
        <f>IF(AQ189="","",VLOOKUP(AQ189,'別紙１-１　シフト記号表（従来型・ユニット型共通）'!$C$6:$L$47,10,FALSE))</f>
        <v/>
      </c>
      <c r="AR190" s="144" t="str">
        <f>IF(AR189="","",VLOOKUP(AR189,'別紙１-１　シフト記号表（従来型・ユニット型共通）'!$C$6:$L$47,10,FALSE))</f>
        <v/>
      </c>
      <c r="AS190" s="144" t="str">
        <f>IF(AS189="","",VLOOKUP(AS189,'別紙１-１　シフト記号表（従来型・ユニット型共通）'!$C$6:$L$47,10,FALSE))</f>
        <v/>
      </c>
      <c r="AT190" s="144" t="str">
        <f>IF(AT189="","",VLOOKUP(AT189,'別紙１-１　シフト記号表（従来型・ユニット型共通）'!$C$6:$L$47,10,FALSE))</f>
        <v/>
      </c>
      <c r="AU190" s="145" t="str">
        <f>IF(AU189="","",VLOOKUP(AU189,'別紙１-１　シフト記号表（従来型・ユニット型共通）'!$C$6:$L$47,10,FALSE))</f>
        <v/>
      </c>
      <c r="AV190" s="143" t="str">
        <f>IF(AV189="","",VLOOKUP(AV189,'別紙１-１　シフト記号表（従来型・ユニット型共通）'!$C$6:$L$47,10,FALSE))</f>
        <v/>
      </c>
      <c r="AW190" s="144" t="str">
        <f>IF(AW189="","",VLOOKUP(AW189,'別紙１-１　シフト記号表（従来型・ユニット型共通）'!$C$6:$L$47,10,FALSE))</f>
        <v/>
      </c>
      <c r="AX190" s="144" t="str">
        <f>IF(AX189="","",VLOOKUP(AX189,'別紙１-１　シフト記号表（従来型・ユニット型共通）'!$C$6:$L$47,10,FALSE))</f>
        <v/>
      </c>
      <c r="AY190" s="144" t="str">
        <f>IF(AY189="","",VLOOKUP(AY189,'別紙１-１　シフト記号表（従来型・ユニット型共通）'!$C$6:$L$47,10,FALSE))</f>
        <v/>
      </c>
      <c r="AZ190" s="144" t="str">
        <f>IF(AZ189="","",VLOOKUP(AZ189,'別紙１-１　シフト記号表（従来型・ユニット型共通）'!$C$6:$L$47,10,FALSE))</f>
        <v/>
      </c>
      <c r="BA190" s="144" t="str">
        <f>IF(BA189="","",VLOOKUP(BA189,'別紙１-１　シフト記号表（従来型・ユニット型共通）'!$C$6:$L$47,10,FALSE))</f>
        <v/>
      </c>
      <c r="BB190" s="145" t="str">
        <f>IF(BB189="","",VLOOKUP(BB189,'別紙１-１　シフト記号表（従来型・ユニット型共通）'!$C$6:$L$47,10,FALSE))</f>
        <v/>
      </c>
      <c r="BC190" s="143" t="str">
        <f>IF(BC189="","",VLOOKUP(BC189,'別紙１-１　シフト記号表（従来型・ユニット型共通）'!$C$6:$L$47,10,FALSE))</f>
        <v/>
      </c>
      <c r="BD190" s="144" t="str">
        <f>IF(BD189="","",VLOOKUP(BD189,'別紙１-１　シフト記号表（従来型・ユニット型共通）'!$C$6:$L$47,10,FALSE))</f>
        <v/>
      </c>
      <c r="BE190" s="144" t="str">
        <f>IF(BE189="","",VLOOKUP(BE189,'別紙１-１　シフト記号表（従来型・ユニット型共通）'!$C$6:$L$47,10,FALSE))</f>
        <v/>
      </c>
      <c r="BF190" s="367">
        <f>IF($BI$3="４週",SUM(AA190:BB190),IF($BI$3="暦月",SUM(AA190:BE190),""))</f>
        <v>0</v>
      </c>
      <c r="BG190" s="368"/>
      <c r="BH190" s="369">
        <f>IF($BI$3="４週",BF190/4,IF($BI$3="暦月",(BF190/($BI$8/7)),""))</f>
        <v>0</v>
      </c>
      <c r="BI190" s="368"/>
      <c r="BJ190" s="364"/>
      <c r="BK190" s="365"/>
      <c r="BL190" s="365"/>
      <c r="BM190" s="365"/>
      <c r="BN190" s="366"/>
    </row>
    <row r="191" spans="2:66" ht="20.25" customHeight="1" x14ac:dyDescent="0.2">
      <c r="B191" s="317">
        <f>B189+1</f>
        <v>88</v>
      </c>
      <c r="C191" s="417"/>
      <c r="D191" s="419"/>
      <c r="E191" s="258"/>
      <c r="F191" s="420"/>
      <c r="G191" s="319"/>
      <c r="H191" s="320"/>
      <c r="I191" s="138"/>
      <c r="J191" s="139"/>
      <c r="K191" s="138"/>
      <c r="L191" s="139"/>
      <c r="M191" s="323"/>
      <c r="N191" s="324"/>
      <c r="O191" s="327"/>
      <c r="P191" s="328"/>
      <c r="Q191" s="328"/>
      <c r="R191" s="320"/>
      <c r="S191" s="331"/>
      <c r="T191" s="332"/>
      <c r="U191" s="332"/>
      <c r="V191" s="332"/>
      <c r="W191" s="333"/>
      <c r="X191" s="158" t="s">
        <v>150</v>
      </c>
      <c r="Z191" s="159"/>
      <c r="AA191" s="151"/>
      <c r="AB191" s="152"/>
      <c r="AC191" s="152"/>
      <c r="AD191" s="152"/>
      <c r="AE191" s="152"/>
      <c r="AF191" s="152"/>
      <c r="AG191" s="153"/>
      <c r="AH191" s="151"/>
      <c r="AI191" s="152"/>
      <c r="AJ191" s="152"/>
      <c r="AK191" s="152"/>
      <c r="AL191" s="152"/>
      <c r="AM191" s="152"/>
      <c r="AN191" s="153"/>
      <c r="AO191" s="151"/>
      <c r="AP191" s="152"/>
      <c r="AQ191" s="152"/>
      <c r="AR191" s="152"/>
      <c r="AS191" s="152"/>
      <c r="AT191" s="152"/>
      <c r="AU191" s="153"/>
      <c r="AV191" s="151"/>
      <c r="AW191" s="152"/>
      <c r="AX191" s="152"/>
      <c r="AY191" s="152"/>
      <c r="AZ191" s="152"/>
      <c r="BA191" s="152"/>
      <c r="BB191" s="153"/>
      <c r="BC191" s="151"/>
      <c r="BD191" s="152"/>
      <c r="BE191" s="154"/>
      <c r="BF191" s="334"/>
      <c r="BG191" s="335"/>
      <c r="BH191" s="347"/>
      <c r="BI191" s="348"/>
      <c r="BJ191" s="349"/>
      <c r="BK191" s="350"/>
      <c r="BL191" s="350"/>
      <c r="BM191" s="350"/>
      <c r="BN191" s="351"/>
    </row>
    <row r="192" spans="2:66" ht="20.25" customHeight="1" x14ac:dyDescent="0.2">
      <c r="B192" s="318"/>
      <c r="C192" s="418"/>
      <c r="D192" s="421"/>
      <c r="E192" s="258"/>
      <c r="F192" s="420"/>
      <c r="G192" s="358"/>
      <c r="H192" s="359"/>
      <c r="I192" s="160"/>
      <c r="J192" s="161">
        <f>G191</f>
        <v>0</v>
      </c>
      <c r="K192" s="160"/>
      <c r="L192" s="161">
        <f>M191</f>
        <v>0</v>
      </c>
      <c r="M192" s="360"/>
      <c r="N192" s="361"/>
      <c r="O192" s="362"/>
      <c r="P192" s="363"/>
      <c r="Q192" s="363"/>
      <c r="R192" s="359"/>
      <c r="S192" s="331"/>
      <c r="T192" s="332"/>
      <c r="U192" s="332"/>
      <c r="V192" s="332"/>
      <c r="W192" s="333"/>
      <c r="X192" s="155" t="s">
        <v>153</v>
      </c>
      <c r="Y192" s="156"/>
      <c r="Z192" s="157"/>
      <c r="AA192" s="143" t="str">
        <f>IF(AA191="","",VLOOKUP(AA191,'別紙１-１　シフト記号表（従来型・ユニット型共通）'!$C$6:$L$47,10,FALSE))</f>
        <v/>
      </c>
      <c r="AB192" s="144" t="str">
        <f>IF(AB191="","",VLOOKUP(AB191,'別紙１-１　シフト記号表（従来型・ユニット型共通）'!$C$6:$L$47,10,FALSE))</f>
        <v/>
      </c>
      <c r="AC192" s="144" t="str">
        <f>IF(AC191="","",VLOOKUP(AC191,'別紙１-１　シフト記号表（従来型・ユニット型共通）'!$C$6:$L$47,10,FALSE))</f>
        <v/>
      </c>
      <c r="AD192" s="144" t="str">
        <f>IF(AD191="","",VLOOKUP(AD191,'別紙１-１　シフト記号表（従来型・ユニット型共通）'!$C$6:$L$47,10,FALSE))</f>
        <v/>
      </c>
      <c r="AE192" s="144" t="str">
        <f>IF(AE191="","",VLOOKUP(AE191,'別紙１-１　シフト記号表（従来型・ユニット型共通）'!$C$6:$L$47,10,FALSE))</f>
        <v/>
      </c>
      <c r="AF192" s="144" t="str">
        <f>IF(AF191="","",VLOOKUP(AF191,'別紙１-１　シフト記号表（従来型・ユニット型共通）'!$C$6:$L$47,10,FALSE))</f>
        <v/>
      </c>
      <c r="AG192" s="145" t="str">
        <f>IF(AG191="","",VLOOKUP(AG191,'別紙１-１　シフト記号表（従来型・ユニット型共通）'!$C$6:$L$47,10,FALSE))</f>
        <v/>
      </c>
      <c r="AH192" s="143" t="str">
        <f>IF(AH191="","",VLOOKUP(AH191,'別紙１-１　シフト記号表（従来型・ユニット型共通）'!$C$6:$L$47,10,FALSE))</f>
        <v/>
      </c>
      <c r="AI192" s="144" t="str">
        <f>IF(AI191="","",VLOOKUP(AI191,'別紙１-１　シフト記号表（従来型・ユニット型共通）'!$C$6:$L$47,10,FALSE))</f>
        <v/>
      </c>
      <c r="AJ192" s="144" t="str">
        <f>IF(AJ191="","",VLOOKUP(AJ191,'別紙１-１　シフト記号表（従来型・ユニット型共通）'!$C$6:$L$47,10,FALSE))</f>
        <v/>
      </c>
      <c r="AK192" s="144" t="str">
        <f>IF(AK191="","",VLOOKUP(AK191,'別紙１-１　シフト記号表（従来型・ユニット型共通）'!$C$6:$L$47,10,FALSE))</f>
        <v/>
      </c>
      <c r="AL192" s="144" t="str">
        <f>IF(AL191="","",VLOOKUP(AL191,'別紙１-１　シフト記号表（従来型・ユニット型共通）'!$C$6:$L$47,10,FALSE))</f>
        <v/>
      </c>
      <c r="AM192" s="144" t="str">
        <f>IF(AM191="","",VLOOKUP(AM191,'別紙１-１　シフト記号表（従来型・ユニット型共通）'!$C$6:$L$47,10,FALSE))</f>
        <v/>
      </c>
      <c r="AN192" s="145" t="str">
        <f>IF(AN191="","",VLOOKUP(AN191,'別紙１-１　シフト記号表（従来型・ユニット型共通）'!$C$6:$L$47,10,FALSE))</f>
        <v/>
      </c>
      <c r="AO192" s="143" t="str">
        <f>IF(AO191="","",VLOOKUP(AO191,'別紙１-１　シフト記号表（従来型・ユニット型共通）'!$C$6:$L$47,10,FALSE))</f>
        <v/>
      </c>
      <c r="AP192" s="144" t="str">
        <f>IF(AP191="","",VLOOKUP(AP191,'別紙１-１　シフト記号表（従来型・ユニット型共通）'!$C$6:$L$47,10,FALSE))</f>
        <v/>
      </c>
      <c r="AQ192" s="144" t="str">
        <f>IF(AQ191="","",VLOOKUP(AQ191,'別紙１-１　シフト記号表（従来型・ユニット型共通）'!$C$6:$L$47,10,FALSE))</f>
        <v/>
      </c>
      <c r="AR192" s="144" t="str">
        <f>IF(AR191="","",VLOOKUP(AR191,'別紙１-１　シフト記号表（従来型・ユニット型共通）'!$C$6:$L$47,10,FALSE))</f>
        <v/>
      </c>
      <c r="AS192" s="144" t="str">
        <f>IF(AS191="","",VLOOKUP(AS191,'別紙１-１　シフト記号表（従来型・ユニット型共通）'!$C$6:$L$47,10,FALSE))</f>
        <v/>
      </c>
      <c r="AT192" s="144" t="str">
        <f>IF(AT191="","",VLOOKUP(AT191,'別紙１-１　シフト記号表（従来型・ユニット型共通）'!$C$6:$L$47,10,FALSE))</f>
        <v/>
      </c>
      <c r="AU192" s="145" t="str">
        <f>IF(AU191="","",VLOOKUP(AU191,'別紙１-１　シフト記号表（従来型・ユニット型共通）'!$C$6:$L$47,10,FALSE))</f>
        <v/>
      </c>
      <c r="AV192" s="143" t="str">
        <f>IF(AV191="","",VLOOKUP(AV191,'別紙１-１　シフト記号表（従来型・ユニット型共通）'!$C$6:$L$47,10,FALSE))</f>
        <v/>
      </c>
      <c r="AW192" s="144" t="str">
        <f>IF(AW191="","",VLOOKUP(AW191,'別紙１-１　シフト記号表（従来型・ユニット型共通）'!$C$6:$L$47,10,FALSE))</f>
        <v/>
      </c>
      <c r="AX192" s="144" t="str">
        <f>IF(AX191="","",VLOOKUP(AX191,'別紙１-１　シフト記号表（従来型・ユニット型共通）'!$C$6:$L$47,10,FALSE))</f>
        <v/>
      </c>
      <c r="AY192" s="144" t="str">
        <f>IF(AY191="","",VLOOKUP(AY191,'別紙１-１　シフト記号表（従来型・ユニット型共通）'!$C$6:$L$47,10,FALSE))</f>
        <v/>
      </c>
      <c r="AZ192" s="144" t="str">
        <f>IF(AZ191="","",VLOOKUP(AZ191,'別紙１-１　シフト記号表（従来型・ユニット型共通）'!$C$6:$L$47,10,FALSE))</f>
        <v/>
      </c>
      <c r="BA192" s="144" t="str">
        <f>IF(BA191="","",VLOOKUP(BA191,'別紙１-１　シフト記号表（従来型・ユニット型共通）'!$C$6:$L$47,10,FALSE))</f>
        <v/>
      </c>
      <c r="BB192" s="145" t="str">
        <f>IF(BB191="","",VLOOKUP(BB191,'別紙１-１　シフト記号表（従来型・ユニット型共通）'!$C$6:$L$47,10,FALSE))</f>
        <v/>
      </c>
      <c r="BC192" s="143" t="str">
        <f>IF(BC191="","",VLOOKUP(BC191,'別紙１-１　シフト記号表（従来型・ユニット型共通）'!$C$6:$L$47,10,FALSE))</f>
        <v/>
      </c>
      <c r="BD192" s="144" t="str">
        <f>IF(BD191="","",VLOOKUP(BD191,'別紙１-１　シフト記号表（従来型・ユニット型共通）'!$C$6:$L$47,10,FALSE))</f>
        <v/>
      </c>
      <c r="BE192" s="144" t="str">
        <f>IF(BE191="","",VLOOKUP(BE191,'別紙１-１　シフト記号表（従来型・ユニット型共通）'!$C$6:$L$47,10,FALSE))</f>
        <v/>
      </c>
      <c r="BF192" s="367">
        <f>IF($BI$3="４週",SUM(AA192:BB192),IF($BI$3="暦月",SUM(AA192:BE192),""))</f>
        <v>0</v>
      </c>
      <c r="BG192" s="368"/>
      <c r="BH192" s="369">
        <f>IF($BI$3="４週",BF192/4,IF($BI$3="暦月",(BF192/($BI$8/7)),""))</f>
        <v>0</v>
      </c>
      <c r="BI192" s="368"/>
      <c r="BJ192" s="364"/>
      <c r="BK192" s="365"/>
      <c r="BL192" s="365"/>
      <c r="BM192" s="365"/>
      <c r="BN192" s="366"/>
    </row>
    <row r="193" spans="2:66" ht="20.25" customHeight="1" x14ac:dyDescent="0.2">
      <c r="B193" s="317">
        <f>B191+1</f>
        <v>89</v>
      </c>
      <c r="C193" s="417"/>
      <c r="D193" s="419"/>
      <c r="E193" s="258"/>
      <c r="F193" s="420"/>
      <c r="G193" s="319"/>
      <c r="H193" s="320"/>
      <c r="I193" s="138"/>
      <c r="J193" s="139"/>
      <c r="K193" s="138"/>
      <c r="L193" s="139"/>
      <c r="M193" s="323"/>
      <c r="N193" s="324"/>
      <c r="O193" s="327"/>
      <c r="P193" s="328"/>
      <c r="Q193" s="328"/>
      <c r="R193" s="320"/>
      <c r="S193" s="331"/>
      <c r="T193" s="332"/>
      <c r="U193" s="332"/>
      <c r="V193" s="332"/>
      <c r="W193" s="333"/>
      <c r="X193" s="158" t="s">
        <v>150</v>
      </c>
      <c r="Z193" s="159"/>
      <c r="AA193" s="151"/>
      <c r="AB193" s="152"/>
      <c r="AC193" s="152"/>
      <c r="AD193" s="152"/>
      <c r="AE193" s="152"/>
      <c r="AF193" s="152"/>
      <c r="AG193" s="153"/>
      <c r="AH193" s="151"/>
      <c r="AI193" s="152"/>
      <c r="AJ193" s="152"/>
      <c r="AK193" s="152"/>
      <c r="AL193" s="152"/>
      <c r="AM193" s="152"/>
      <c r="AN193" s="153"/>
      <c r="AO193" s="151"/>
      <c r="AP193" s="152"/>
      <c r="AQ193" s="152"/>
      <c r="AR193" s="152"/>
      <c r="AS193" s="152"/>
      <c r="AT193" s="152"/>
      <c r="AU193" s="153"/>
      <c r="AV193" s="151"/>
      <c r="AW193" s="152"/>
      <c r="AX193" s="152"/>
      <c r="AY193" s="152"/>
      <c r="AZ193" s="152"/>
      <c r="BA193" s="152"/>
      <c r="BB193" s="153"/>
      <c r="BC193" s="151"/>
      <c r="BD193" s="152"/>
      <c r="BE193" s="154"/>
      <c r="BF193" s="334"/>
      <c r="BG193" s="335"/>
      <c r="BH193" s="347"/>
      <c r="BI193" s="348"/>
      <c r="BJ193" s="349"/>
      <c r="BK193" s="350"/>
      <c r="BL193" s="350"/>
      <c r="BM193" s="350"/>
      <c r="BN193" s="351"/>
    </row>
    <row r="194" spans="2:66" ht="20.25" customHeight="1" x14ac:dyDescent="0.2">
      <c r="B194" s="318"/>
      <c r="C194" s="418"/>
      <c r="D194" s="421"/>
      <c r="E194" s="258"/>
      <c r="F194" s="420"/>
      <c r="G194" s="358"/>
      <c r="H194" s="359"/>
      <c r="I194" s="160"/>
      <c r="J194" s="161">
        <f>G193</f>
        <v>0</v>
      </c>
      <c r="K194" s="160"/>
      <c r="L194" s="161">
        <f>M193</f>
        <v>0</v>
      </c>
      <c r="M194" s="360"/>
      <c r="N194" s="361"/>
      <c r="O194" s="362"/>
      <c r="P194" s="363"/>
      <c r="Q194" s="363"/>
      <c r="R194" s="359"/>
      <c r="S194" s="331"/>
      <c r="T194" s="332"/>
      <c r="U194" s="332"/>
      <c r="V194" s="332"/>
      <c r="W194" s="333"/>
      <c r="X194" s="155" t="s">
        <v>153</v>
      </c>
      <c r="Y194" s="156"/>
      <c r="Z194" s="157"/>
      <c r="AA194" s="143" t="str">
        <f>IF(AA193="","",VLOOKUP(AA193,'別紙１-１　シフト記号表（従来型・ユニット型共通）'!$C$6:$L$47,10,FALSE))</f>
        <v/>
      </c>
      <c r="AB194" s="144" t="str">
        <f>IF(AB193="","",VLOOKUP(AB193,'別紙１-１　シフト記号表（従来型・ユニット型共通）'!$C$6:$L$47,10,FALSE))</f>
        <v/>
      </c>
      <c r="AC194" s="144" t="str">
        <f>IF(AC193="","",VLOOKUP(AC193,'別紙１-１　シフト記号表（従来型・ユニット型共通）'!$C$6:$L$47,10,FALSE))</f>
        <v/>
      </c>
      <c r="AD194" s="144" t="str">
        <f>IF(AD193="","",VLOOKUP(AD193,'別紙１-１　シフト記号表（従来型・ユニット型共通）'!$C$6:$L$47,10,FALSE))</f>
        <v/>
      </c>
      <c r="AE194" s="144" t="str">
        <f>IF(AE193="","",VLOOKUP(AE193,'別紙１-１　シフト記号表（従来型・ユニット型共通）'!$C$6:$L$47,10,FALSE))</f>
        <v/>
      </c>
      <c r="AF194" s="144" t="str">
        <f>IF(AF193="","",VLOOKUP(AF193,'別紙１-１　シフト記号表（従来型・ユニット型共通）'!$C$6:$L$47,10,FALSE))</f>
        <v/>
      </c>
      <c r="AG194" s="145" t="str">
        <f>IF(AG193="","",VLOOKUP(AG193,'別紙１-１　シフト記号表（従来型・ユニット型共通）'!$C$6:$L$47,10,FALSE))</f>
        <v/>
      </c>
      <c r="AH194" s="143" t="str">
        <f>IF(AH193="","",VLOOKUP(AH193,'別紙１-１　シフト記号表（従来型・ユニット型共通）'!$C$6:$L$47,10,FALSE))</f>
        <v/>
      </c>
      <c r="AI194" s="144" t="str">
        <f>IF(AI193="","",VLOOKUP(AI193,'別紙１-１　シフト記号表（従来型・ユニット型共通）'!$C$6:$L$47,10,FALSE))</f>
        <v/>
      </c>
      <c r="AJ194" s="144" t="str">
        <f>IF(AJ193="","",VLOOKUP(AJ193,'別紙１-１　シフト記号表（従来型・ユニット型共通）'!$C$6:$L$47,10,FALSE))</f>
        <v/>
      </c>
      <c r="AK194" s="144" t="str">
        <f>IF(AK193="","",VLOOKUP(AK193,'別紙１-１　シフト記号表（従来型・ユニット型共通）'!$C$6:$L$47,10,FALSE))</f>
        <v/>
      </c>
      <c r="AL194" s="144" t="str">
        <f>IF(AL193="","",VLOOKUP(AL193,'別紙１-１　シフト記号表（従来型・ユニット型共通）'!$C$6:$L$47,10,FALSE))</f>
        <v/>
      </c>
      <c r="AM194" s="144" t="str">
        <f>IF(AM193="","",VLOOKUP(AM193,'別紙１-１　シフト記号表（従来型・ユニット型共通）'!$C$6:$L$47,10,FALSE))</f>
        <v/>
      </c>
      <c r="AN194" s="145" t="str">
        <f>IF(AN193="","",VLOOKUP(AN193,'別紙１-１　シフト記号表（従来型・ユニット型共通）'!$C$6:$L$47,10,FALSE))</f>
        <v/>
      </c>
      <c r="AO194" s="143" t="str">
        <f>IF(AO193="","",VLOOKUP(AO193,'別紙１-１　シフト記号表（従来型・ユニット型共通）'!$C$6:$L$47,10,FALSE))</f>
        <v/>
      </c>
      <c r="AP194" s="144" t="str">
        <f>IF(AP193="","",VLOOKUP(AP193,'別紙１-１　シフト記号表（従来型・ユニット型共通）'!$C$6:$L$47,10,FALSE))</f>
        <v/>
      </c>
      <c r="AQ194" s="144" t="str">
        <f>IF(AQ193="","",VLOOKUP(AQ193,'別紙１-１　シフト記号表（従来型・ユニット型共通）'!$C$6:$L$47,10,FALSE))</f>
        <v/>
      </c>
      <c r="AR194" s="144" t="str">
        <f>IF(AR193="","",VLOOKUP(AR193,'別紙１-１　シフト記号表（従来型・ユニット型共通）'!$C$6:$L$47,10,FALSE))</f>
        <v/>
      </c>
      <c r="AS194" s="144" t="str">
        <f>IF(AS193="","",VLOOKUP(AS193,'別紙１-１　シフト記号表（従来型・ユニット型共通）'!$C$6:$L$47,10,FALSE))</f>
        <v/>
      </c>
      <c r="AT194" s="144" t="str">
        <f>IF(AT193="","",VLOOKUP(AT193,'別紙１-１　シフト記号表（従来型・ユニット型共通）'!$C$6:$L$47,10,FALSE))</f>
        <v/>
      </c>
      <c r="AU194" s="145" t="str">
        <f>IF(AU193="","",VLOOKUP(AU193,'別紙１-１　シフト記号表（従来型・ユニット型共通）'!$C$6:$L$47,10,FALSE))</f>
        <v/>
      </c>
      <c r="AV194" s="143" t="str">
        <f>IF(AV193="","",VLOOKUP(AV193,'別紙１-１　シフト記号表（従来型・ユニット型共通）'!$C$6:$L$47,10,FALSE))</f>
        <v/>
      </c>
      <c r="AW194" s="144" t="str">
        <f>IF(AW193="","",VLOOKUP(AW193,'別紙１-１　シフト記号表（従来型・ユニット型共通）'!$C$6:$L$47,10,FALSE))</f>
        <v/>
      </c>
      <c r="AX194" s="144" t="str">
        <f>IF(AX193="","",VLOOKUP(AX193,'別紙１-１　シフト記号表（従来型・ユニット型共通）'!$C$6:$L$47,10,FALSE))</f>
        <v/>
      </c>
      <c r="AY194" s="144" t="str">
        <f>IF(AY193="","",VLOOKUP(AY193,'別紙１-１　シフト記号表（従来型・ユニット型共通）'!$C$6:$L$47,10,FALSE))</f>
        <v/>
      </c>
      <c r="AZ194" s="144" t="str">
        <f>IF(AZ193="","",VLOOKUP(AZ193,'別紙１-１　シフト記号表（従来型・ユニット型共通）'!$C$6:$L$47,10,FALSE))</f>
        <v/>
      </c>
      <c r="BA194" s="144" t="str">
        <f>IF(BA193="","",VLOOKUP(BA193,'別紙１-１　シフト記号表（従来型・ユニット型共通）'!$C$6:$L$47,10,FALSE))</f>
        <v/>
      </c>
      <c r="BB194" s="145" t="str">
        <f>IF(BB193="","",VLOOKUP(BB193,'別紙１-１　シフト記号表（従来型・ユニット型共通）'!$C$6:$L$47,10,FALSE))</f>
        <v/>
      </c>
      <c r="BC194" s="143" t="str">
        <f>IF(BC193="","",VLOOKUP(BC193,'別紙１-１　シフト記号表（従来型・ユニット型共通）'!$C$6:$L$47,10,FALSE))</f>
        <v/>
      </c>
      <c r="BD194" s="144" t="str">
        <f>IF(BD193="","",VLOOKUP(BD193,'別紙１-１　シフト記号表（従来型・ユニット型共通）'!$C$6:$L$47,10,FALSE))</f>
        <v/>
      </c>
      <c r="BE194" s="144" t="str">
        <f>IF(BE193="","",VLOOKUP(BE193,'別紙１-１　シフト記号表（従来型・ユニット型共通）'!$C$6:$L$47,10,FALSE))</f>
        <v/>
      </c>
      <c r="BF194" s="367">
        <f>IF($BI$3="４週",SUM(AA194:BB194),IF($BI$3="暦月",SUM(AA194:BE194),""))</f>
        <v>0</v>
      </c>
      <c r="BG194" s="368"/>
      <c r="BH194" s="369">
        <f>IF($BI$3="４週",BF194/4,IF($BI$3="暦月",(BF194/($BI$8/7)),""))</f>
        <v>0</v>
      </c>
      <c r="BI194" s="368"/>
      <c r="BJ194" s="364"/>
      <c r="BK194" s="365"/>
      <c r="BL194" s="365"/>
      <c r="BM194" s="365"/>
      <c r="BN194" s="366"/>
    </row>
    <row r="195" spans="2:66" ht="20.25" customHeight="1" x14ac:dyDescent="0.2">
      <c r="B195" s="317">
        <f>B193+1</f>
        <v>90</v>
      </c>
      <c r="C195" s="417"/>
      <c r="D195" s="419"/>
      <c r="E195" s="258"/>
      <c r="F195" s="420"/>
      <c r="G195" s="319"/>
      <c r="H195" s="320"/>
      <c r="I195" s="138"/>
      <c r="J195" s="139"/>
      <c r="K195" s="138"/>
      <c r="L195" s="139"/>
      <c r="M195" s="323"/>
      <c r="N195" s="324"/>
      <c r="O195" s="327"/>
      <c r="P195" s="328"/>
      <c r="Q195" s="328"/>
      <c r="R195" s="320"/>
      <c r="S195" s="331"/>
      <c r="T195" s="332"/>
      <c r="U195" s="332"/>
      <c r="V195" s="332"/>
      <c r="W195" s="333"/>
      <c r="X195" s="158" t="s">
        <v>150</v>
      </c>
      <c r="Z195" s="159"/>
      <c r="AA195" s="151"/>
      <c r="AB195" s="152"/>
      <c r="AC195" s="152"/>
      <c r="AD195" s="152"/>
      <c r="AE195" s="152"/>
      <c r="AF195" s="152"/>
      <c r="AG195" s="153"/>
      <c r="AH195" s="151"/>
      <c r="AI195" s="152"/>
      <c r="AJ195" s="152"/>
      <c r="AK195" s="152"/>
      <c r="AL195" s="152"/>
      <c r="AM195" s="152"/>
      <c r="AN195" s="153"/>
      <c r="AO195" s="151"/>
      <c r="AP195" s="152"/>
      <c r="AQ195" s="152"/>
      <c r="AR195" s="152"/>
      <c r="AS195" s="152"/>
      <c r="AT195" s="152"/>
      <c r="AU195" s="153"/>
      <c r="AV195" s="151"/>
      <c r="AW195" s="152"/>
      <c r="AX195" s="152"/>
      <c r="AY195" s="152"/>
      <c r="AZ195" s="152"/>
      <c r="BA195" s="152"/>
      <c r="BB195" s="153"/>
      <c r="BC195" s="151"/>
      <c r="BD195" s="152"/>
      <c r="BE195" s="154"/>
      <c r="BF195" s="334"/>
      <c r="BG195" s="335"/>
      <c r="BH195" s="347"/>
      <c r="BI195" s="348"/>
      <c r="BJ195" s="349"/>
      <c r="BK195" s="350"/>
      <c r="BL195" s="350"/>
      <c r="BM195" s="350"/>
      <c r="BN195" s="351"/>
    </row>
    <row r="196" spans="2:66" ht="20.25" customHeight="1" x14ac:dyDescent="0.2">
      <c r="B196" s="318"/>
      <c r="C196" s="418"/>
      <c r="D196" s="421"/>
      <c r="E196" s="258"/>
      <c r="F196" s="420"/>
      <c r="G196" s="358"/>
      <c r="H196" s="359"/>
      <c r="I196" s="160"/>
      <c r="J196" s="161">
        <f>G195</f>
        <v>0</v>
      </c>
      <c r="K196" s="160"/>
      <c r="L196" s="161">
        <f>M195</f>
        <v>0</v>
      </c>
      <c r="M196" s="360"/>
      <c r="N196" s="361"/>
      <c r="O196" s="362"/>
      <c r="P196" s="363"/>
      <c r="Q196" s="363"/>
      <c r="R196" s="359"/>
      <c r="S196" s="331"/>
      <c r="T196" s="332"/>
      <c r="U196" s="332"/>
      <c r="V196" s="332"/>
      <c r="W196" s="333"/>
      <c r="X196" s="155" t="s">
        <v>153</v>
      </c>
      <c r="Y196" s="156"/>
      <c r="Z196" s="157"/>
      <c r="AA196" s="143" t="str">
        <f>IF(AA195="","",VLOOKUP(AA195,'別紙１-１　シフト記号表（従来型・ユニット型共通）'!$C$6:$L$47,10,FALSE))</f>
        <v/>
      </c>
      <c r="AB196" s="144" t="str">
        <f>IF(AB195="","",VLOOKUP(AB195,'別紙１-１　シフト記号表（従来型・ユニット型共通）'!$C$6:$L$47,10,FALSE))</f>
        <v/>
      </c>
      <c r="AC196" s="144" t="str">
        <f>IF(AC195="","",VLOOKUP(AC195,'別紙１-１　シフト記号表（従来型・ユニット型共通）'!$C$6:$L$47,10,FALSE))</f>
        <v/>
      </c>
      <c r="AD196" s="144" t="str">
        <f>IF(AD195="","",VLOOKUP(AD195,'別紙１-１　シフト記号表（従来型・ユニット型共通）'!$C$6:$L$47,10,FALSE))</f>
        <v/>
      </c>
      <c r="AE196" s="144" t="str">
        <f>IF(AE195="","",VLOOKUP(AE195,'別紙１-１　シフト記号表（従来型・ユニット型共通）'!$C$6:$L$47,10,FALSE))</f>
        <v/>
      </c>
      <c r="AF196" s="144" t="str">
        <f>IF(AF195="","",VLOOKUP(AF195,'別紙１-１　シフト記号表（従来型・ユニット型共通）'!$C$6:$L$47,10,FALSE))</f>
        <v/>
      </c>
      <c r="AG196" s="145" t="str">
        <f>IF(AG195="","",VLOOKUP(AG195,'別紙１-１　シフト記号表（従来型・ユニット型共通）'!$C$6:$L$47,10,FALSE))</f>
        <v/>
      </c>
      <c r="AH196" s="143" t="str">
        <f>IF(AH195="","",VLOOKUP(AH195,'別紙１-１　シフト記号表（従来型・ユニット型共通）'!$C$6:$L$47,10,FALSE))</f>
        <v/>
      </c>
      <c r="AI196" s="144" t="str">
        <f>IF(AI195="","",VLOOKUP(AI195,'別紙１-１　シフト記号表（従来型・ユニット型共通）'!$C$6:$L$47,10,FALSE))</f>
        <v/>
      </c>
      <c r="AJ196" s="144" t="str">
        <f>IF(AJ195="","",VLOOKUP(AJ195,'別紙１-１　シフト記号表（従来型・ユニット型共通）'!$C$6:$L$47,10,FALSE))</f>
        <v/>
      </c>
      <c r="AK196" s="144" t="str">
        <f>IF(AK195="","",VLOOKUP(AK195,'別紙１-１　シフト記号表（従来型・ユニット型共通）'!$C$6:$L$47,10,FALSE))</f>
        <v/>
      </c>
      <c r="AL196" s="144" t="str">
        <f>IF(AL195="","",VLOOKUP(AL195,'別紙１-１　シフト記号表（従来型・ユニット型共通）'!$C$6:$L$47,10,FALSE))</f>
        <v/>
      </c>
      <c r="AM196" s="144" t="str">
        <f>IF(AM195="","",VLOOKUP(AM195,'別紙１-１　シフト記号表（従来型・ユニット型共通）'!$C$6:$L$47,10,FALSE))</f>
        <v/>
      </c>
      <c r="AN196" s="145" t="str">
        <f>IF(AN195="","",VLOOKUP(AN195,'別紙１-１　シフト記号表（従来型・ユニット型共通）'!$C$6:$L$47,10,FALSE))</f>
        <v/>
      </c>
      <c r="AO196" s="143" t="str">
        <f>IF(AO195="","",VLOOKUP(AO195,'別紙１-１　シフト記号表（従来型・ユニット型共通）'!$C$6:$L$47,10,FALSE))</f>
        <v/>
      </c>
      <c r="AP196" s="144" t="str">
        <f>IF(AP195="","",VLOOKUP(AP195,'別紙１-１　シフト記号表（従来型・ユニット型共通）'!$C$6:$L$47,10,FALSE))</f>
        <v/>
      </c>
      <c r="AQ196" s="144" t="str">
        <f>IF(AQ195="","",VLOOKUP(AQ195,'別紙１-１　シフト記号表（従来型・ユニット型共通）'!$C$6:$L$47,10,FALSE))</f>
        <v/>
      </c>
      <c r="AR196" s="144" t="str">
        <f>IF(AR195="","",VLOOKUP(AR195,'別紙１-１　シフト記号表（従来型・ユニット型共通）'!$C$6:$L$47,10,FALSE))</f>
        <v/>
      </c>
      <c r="AS196" s="144" t="str">
        <f>IF(AS195="","",VLOOKUP(AS195,'別紙１-１　シフト記号表（従来型・ユニット型共通）'!$C$6:$L$47,10,FALSE))</f>
        <v/>
      </c>
      <c r="AT196" s="144" t="str">
        <f>IF(AT195="","",VLOOKUP(AT195,'別紙１-１　シフト記号表（従来型・ユニット型共通）'!$C$6:$L$47,10,FALSE))</f>
        <v/>
      </c>
      <c r="AU196" s="145" t="str">
        <f>IF(AU195="","",VLOOKUP(AU195,'別紙１-１　シフト記号表（従来型・ユニット型共通）'!$C$6:$L$47,10,FALSE))</f>
        <v/>
      </c>
      <c r="AV196" s="143" t="str">
        <f>IF(AV195="","",VLOOKUP(AV195,'別紙１-１　シフト記号表（従来型・ユニット型共通）'!$C$6:$L$47,10,FALSE))</f>
        <v/>
      </c>
      <c r="AW196" s="144" t="str">
        <f>IF(AW195="","",VLOOKUP(AW195,'別紙１-１　シフト記号表（従来型・ユニット型共通）'!$C$6:$L$47,10,FALSE))</f>
        <v/>
      </c>
      <c r="AX196" s="144" t="str">
        <f>IF(AX195="","",VLOOKUP(AX195,'別紙１-１　シフト記号表（従来型・ユニット型共通）'!$C$6:$L$47,10,FALSE))</f>
        <v/>
      </c>
      <c r="AY196" s="144" t="str">
        <f>IF(AY195="","",VLOOKUP(AY195,'別紙１-１　シフト記号表（従来型・ユニット型共通）'!$C$6:$L$47,10,FALSE))</f>
        <v/>
      </c>
      <c r="AZ196" s="144" t="str">
        <f>IF(AZ195="","",VLOOKUP(AZ195,'別紙１-１　シフト記号表（従来型・ユニット型共通）'!$C$6:$L$47,10,FALSE))</f>
        <v/>
      </c>
      <c r="BA196" s="144" t="str">
        <f>IF(BA195="","",VLOOKUP(BA195,'別紙１-１　シフト記号表（従来型・ユニット型共通）'!$C$6:$L$47,10,FALSE))</f>
        <v/>
      </c>
      <c r="BB196" s="145" t="str">
        <f>IF(BB195="","",VLOOKUP(BB195,'別紙１-１　シフト記号表（従来型・ユニット型共通）'!$C$6:$L$47,10,FALSE))</f>
        <v/>
      </c>
      <c r="BC196" s="143" t="str">
        <f>IF(BC195="","",VLOOKUP(BC195,'別紙１-１　シフト記号表（従来型・ユニット型共通）'!$C$6:$L$47,10,FALSE))</f>
        <v/>
      </c>
      <c r="BD196" s="144" t="str">
        <f>IF(BD195="","",VLOOKUP(BD195,'別紙１-１　シフト記号表（従来型・ユニット型共通）'!$C$6:$L$47,10,FALSE))</f>
        <v/>
      </c>
      <c r="BE196" s="144" t="str">
        <f>IF(BE195="","",VLOOKUP(BE195,'別紙１-１　シフト記号表（従来型・ユニット型共通）'!$C$6:$L$47,10,FALSE))</f>
        <v/>
      </c>
      <c r="BF196" s="367">
        <f>IF($BI$3="４週",SUM(AA196:BB196),IF($BI$3="暦月",SUM(AA196:BE196),""))</f>
        <v>0</v>
      </c>
      <c r="BG196" s="368"/>
      <c r="BH196" s="369">
        <f>IF($BI$3="４週",BF196/4,IF($BI$3="暦月",(BF196/($BI$8/7)),""))</f>
        <v>0</v>
      </c>
      <c r="BI196" s="368"/>
      <c r="BJ196" s="364"/>
      <c r="BK196" s="365"/>
      <c r="BL196" s="365"/>
      <c r="BM196" s="365"/>
      <c r="BN196" s="366"/>
    </row>
    <row r="197" spans="2:66" ht="20.25" customHeight="1" x14ac:dyDescent="0.2">
      <c r="B197" s="317">
        <f>B195+1</f>
        <v>91</v>
      </c>
      <c r="C197" s="417"/>
      <c r="D197" s="419"/>
      <c r="E197" s="258"/>
      <c r="F197" s="420"/>
      <c r="G197" s="319"/>
      <c r="H197" s="320"/>
      <c r="I197" s="138"/>
      <c r="J197" s="139"/>
      <c r="K197" s="138"/>
      <c r="L197" s="139"/>
      <c r="M197" s="323"/>
      <c r="N197" s="324"/>
      <c r="O197" s="327"/>
      <c r="P197" s="328"/>
      <c r="Q197" s="328"/>
      <c r="R197" s="320"/>
      <c r="S197" s="331"/>
      <c r="T197" s="332"/>
      <c r="U197" s="332"/>
      <c r="V197" s="332"/>
      <c r="W197" s="333"/>
      <c r="X197" s="158" t="s">
        <v>150</v>
      </c>
      <c r="Z197" s="159"/>
      <c r="AA197" s="151"/>
      <c r="AB197" s="152"/>
      <c r="AC197" s="152"/>
      <c r="AD197" s="152"/>
      <c r="AE197" s="152"/>
      <c r="AF197" s="152"/>
      <c r="AG197" s="153"/>
      <c r="AH197" s="151"/>
      <c r="AI197" s="152"/>
      <c r="AJ197" s="152"/>
      <c r="AK197" s="152"/>
      <c r="AL197" s="152"/>
      <c r="AM197" s="152"/>
      <c r="AN197" s="153"/>
      <c r="AO197" s="151"/>
      <c r="AP197" s="152"/>
      <c r="AQ197" s="152"/>
      <c r="AR197" s="152"/>
      <c r="AS197" s="152"/>
      <c r="AT197" s="152"/>
      <c r="AU197" s="153"/>
      <c r="AV197" s="151"/>
      <c r="AW197" s="152"/>
      <c r="AX197" s="152"/>
      <c r="AY197" s="152"/>
      <c r="AZ197" s="152"/>
      <c r="BA197" s="152"/>
      <c r="BB197" s="153"/>
      <c r="BC197" s="151"/>
      <c r="BD197" s="152"/>
      <c r="BE197" s="154"/>
      <c r="BF197" s="334"/>
      <c r="BG197" s="335"/>
      <c r="BH197" s="347"/>
      <c r="BI197" s="348"/>
      <c r="BJ197" s="349"/>
      <c r="BK197" s="350"/>
      <c r="BL197" s="350"/>
      <c r="BM197" s="350"/>
      <c r="BN197" s="351"/>
    </row>
    <row r="198" spans="2:66" ht="20.25" customHeight="1" x14ac:dyDescent="0.2">
      <c r="B198" s="318"/>
      <c r="C198" s="418"/>
      <c r="D198" s="421"/>
      <c r="E198" s="258"/>
      <c r="F198" s="420"/>
      <c r="G198" s="358"/>
      <c r="H198" s="359"/>
      <c r="I198" s="160"/>
      <c r="J198" s="161">
        <f>G197</f>
        <v>0</v>
      </c>
      <c r="K198" s="160"/>
      <c r="L198" s="161">
        <f>M197</f>
        <v>0</v>
      </c>
      <c r="M198" s="360"/>
      <c r="N198" s="361"/>
      <c r="O198" s="362"/>
      <c r="P198" s="363"/>
      <c r="Q198" s="363"/>
      <c r="R198" s="359"/>
      <c r="S198" s="331"/>
      <c r="T198" s="332"/>
      <c r="U198" s="332"/>
      <c r="V198" s="332"/>
      <c r="W198" s="333"/>
      <c r="X198" s="155" t="s">
        <v>153</v>
      </c>
      <c r="Y198" s="156"/>
      <c r="Z198" s="157"/>
      <c r="AA198" s="143" t="str">
        <f>IF(AA197="","",VLOOKUP(AA197,'別紙１-１　シフト記号表（従来型・ユニット型共通）'!$C$6:$L$47,10,FALSE))</f>
        <v/>
      </c>
      <c r="AB198" s="144" t="str">
        <f>IF(AB197="","",VLOOKUP(AB197,'別紙１-１　シフト記号表（従来型・ユニット型共通）'!$C$6:$L$47,10,FALSE))</f>
        <v/>
      </c>
      <c r="AC198" s="144" t="str">
        <f>IF(AC197="","",VLOOKUP(AC197,'別紙１-１　シフト記号表（従来型・ユニット型共通）'!$C$6:$L$47,10,FALSE))</f>
        <v/>
      </c>
      <c r="AD198" s="144" t="str">
        <f>IF(AD197="","",VLOOKUP(AD197,'別紙１-１　シフト記号表（従来型・ユニット型共通）'!$C$6:$L$47,10,FALSE))</f>
        <v/>
      </c>
      <c r="AE198" s="144" t="str">
        <f>IF(AE197="","",VLOOKUP(AE197,'別紙１-１　シフト記号表（従来型・ユニット型共通）'!$C$6:$L$47,10,FALSE))</f>
        <v/>
      </c>
      <c r="AF198" s="144" t="str">
        <f>IF(AF197="","",VLOOKUP(AF197,'別紙１-１　シフト記号表（従来型・ユニット型共通）'!$C$6:$L$47,10,FALSE))</f>
        <v/>
      </c>
      <c r="AG198" s="145" t="str">
        <f>IF(AG197="","",VLOOKUP(AG197,'別紙１-１　シフト記号表（従来型・ユニット型共通）'!$C$6:$L$47,10,FALSE))</f>
        <v/>
      </c>
      <c r="AH198" s="143" t="str">
        <f>IF(AH197="","",VLOOKUP(AH197,'別紙１-１　シフト記号表（従来型・ユニット型共通）'!$C$6:$L$47,10,FALSE))</f>
        <v/>
      </c>
      <c r="AI198" s="144" t="str">
        <f>IF(AI197="","",VLOOKUP(AI197,'別紙１-１　シフト記号表（従来型・ユニット型共通）'!$C$6:$L$47,10,FALSE))</f>
        <v/>
      </c>
      <c r="AJ198" s="144" t="str">
        <f>IF(AJ197="","",VLOOKUP(AJ197,'別紙１-１　シフト記号表（従来型・ユニット型共通）'!$C$6:$L$47,10,FALSE))</f>
        <v/>
      </c>
      <c r="AK198" s="144" t="str">
        <f>IF(AK197="","",VLOOKUP(AK197,'別紙１-１　シフト記号表（従来型・ユニット型共通）'!$C$6:$L$47,10,FALSE))</f>
        <v/>
      </c>
      <c r="AL198" s="144" t="str">
        <f>IF(AL197="","",VLOOKUP(AL197,'別紙１-１　シフト記号表（従来型・ユニット型共通）'!$C$6:$L$47,10,FALSE))</f>
        <v/>
      </c>
      <c r="AM198" s="144" t="str">
        <f>IF(AM197="","",VLOOKUP(AM197,'別紙１-１　シフト記号表（従来型・ユニット型共通）'!$C$6:$L$47,10,FALSE))</f>
        <v/>
      </c>
      <c r="AN198" s="145" t="str">
        <f>IF(AN197="","",VLOOKUP(AN197,'別紙１-１　シフト記号表（従来型・ユニット型共通）'!$C$6:$L$47,10,FALSE))</f>
        <v/>
      </c>
      <c r="AO198" s="143" t="str">
        <f>IF(AO197="","",VLOOKUP(AO197,'別紙１-１　シフト記号表（従来型・ユニット型共通）'!$C$6:$L$47,10,FALSE))</f>
        <v/>
      </c>
      <c r="AP198" s="144" t="str">
        <f>IF(AP197="","",VLOOKUP(AP197,'別紙１-１　シフト記号表（従来型・ユニット型共通）'!$C$6:$L$47,10,FALSE))</f>
        <v/>
      </c>
      <c r="AQ198" s="144" t="str">
        <f>IF(AQ197="","",VLOOKUP(AQ197,'別紙１-１　シフト記号表（従来型・ユニット型共通）'!$C$6:$L$47,10,FALSE))</f>
        <v/>
      </c>
      <c r="AR198" s="144" t="str">
        <f>IF(AR197="","",VLOOKUP(AR197,'別紙１-１　シフト記号表（従来型・ユニット型共通）'!$C$6:$L$47,10,FALSE))</f>
        <v/>
      </c>
      <c r="AS198" s="144" t="str">
        <f>IF(AS197="","",VLOOKUP(AS197,'別紙１-１　シフト記号表（従来型・ユニット型共通）'!$C$6:$L$47,10,FALSE))</f>
        <v/>
      </c>
      <c r="AT198" s="144" t="str">
        <f>IF(AT197="","",VLOOKUP(AT197,'別紙１-１　シフト記号表（従来型・ユニット型共通）'!$C$6:$L$47,10,FALSE))</f>
        <v/>
      </c>
      <c r="AU198" s="145" t="str">
        <f>IF(AU197="","",VLOOKUP(AU197,'別紙１-１　シフト記号表（従来型・ユニット型共通）'!$C$6:$L$47,10,FALSE))</f>
        <v/>
      </c>
      <c r="AV198" s="143" t="str">
        <f>IF(AV197="","",VLOOKUP(AV197,'別紙１-１　シフト記号表（従来型・ユニット型共通）'!$C$6:$L$47,10,FALSE))</f>
        <v/>
      </c>
      <c r="AW198" s="144" t="str">
        <f>IF(AW197="","",VLOOKUP(AW197,'別紙１-１　シフト記号表（従来型・ユニット型共通）'!$C$6:$L$47,10,FALSE))</f>
        <v/>
      </c>
      <c r="AX198" s="144" t="str">
        <f>IF(AX197="","",VLOOKUP(AX197,'別紙１-１　シフト記号表（従来型・ユニット型共通）'!$C$6:$L$47,10,FALSE))</f>
        <v/>
      </c>
      <c r="AY198" s="144" t="str">
        <f>IF(AY197="","",VLOOKUP(AY197,'別紙１-１　シフト記号表（従来型・ユニット型共通）'!$C$6:$L$47,10,FALSE))</f>
        <v/>
      </c>
      <c r="AZ198" s="144" t="str">
        <f>IF(AZ197="","",VLOOKUP(AZ197,'別紙１-１　シフト記号表（従来型・ユニット型共通）'!$C$6:$L$47,10,FALSE))</f>
        <v/>
      </c>
      <c r="BA198" s="144" t="str">
        <f>IF(BA197="","",VLOOKUP(BA197,'別紙１-１　シフト記号表（従来型・ユニット型共通）'!$C$6:$L$47,10,FALSE))</f>
        <v/>
      </c>
      <c r="BB198" s="145" t="str">
        <f>IF(BB197="","",VLOOKUP(BB197,'別紙１-１　シフト記号表（従来型・ユニット型共通）'!$C$6:$L$47,10,FALSE))</f>
        <v/>
      </c>
      <c r="BC198" s="143" t="str">
        <f>IF(BC197="","",VLOOKUP(BC197,'別紙１-１　シフト記号表（従来型・ユニット型共通）'!$C$6:$L$47,10,FALSE))</f>
        <v/>
      </c>
      <c r="BD198" s="144" t="str">
        <f>IF(BD197="","",VLOOKUP(BD197,'別紙１-１　シフト記号表（従来型・ユニット型共通）'!$C$6:$L$47,10,FALSE))</f>
        <v/>
      </c>
      <c r="BE198" s="144" t="str">
        <f>IF(BE197="","",VLOOKUP(BE197,'別紙１-１　シフト記号表（従来型・ユニット型共通）'!$C$6:$L$47,10,FALSE))</f>
        <v/>
      </c>
      <c r="BF198" s="367">
        <f>IF($BI$3="４週",SUM(AA198:BB198),IF($BI$3="暦月",SUM(AA198:BE198),""))</f>
        <v>0</v>
      </c>
      <c r="BG198" s="368"/>
      <c r="BH198" s="369">
        <f>IF($BI$3="４週",BF198/4,IF($BI$3="暦月",(BF198/($BI$8/7)),""))</f>
        <v>0</v>
      </c>
      <c r="BI198" s="368"/>
      <c r="BJ198" s="364"/>
      <c r="BK198" s="365"/>
      <c r="BL198" s="365"/>
      <c r="BM198" s="365"/>
      <c r="BN198" s="366"/>
    </row>
    <row r="199" spans="2:66" ht="20.25" customHeight="1" x14ac:dyDescent="0.2">
      <c r="B199" s="317">
        <f>B197+1</f>
        <v>92</v>
      </c>
      <c r="C199" s="417"/>
      <c r="D199" s="419"/>
      <c r="E199" s="258"/>
      <c r="F199" s="420"/>
      <c r="G199" s="319"/>
      <c r="H199" s="320"/>
      <c r="I199" s="138"/>
      <c r="J199" s="139"/>
      <c r="K199" s="138"/>
      <c r="L199" s="139"/>
      <c r="M199" s="323"/>
      <c r="N199" s="324"/>
      <c r="O199" s="327"/>
      <c r="P199" s="328"/>
      <c r="Q199" s="328"/>
      <c r="R199" s="320"/>
      <c r="S199" s="331"/>
      <c r="T199" s="332"/>
      <c r="U199" s="332"/>
      <c r="V199" s="332"/>
      <c r="W199" s="333"/>
      <c r="X199" s="158" t="s">
        <v>150</v>
      </c>
      <c r="Z199" s="159"/>
      <c r="AA199" s="151"/>
      <c r="AB199" s="152"/>
      <c r="AC199" s="152"/>
      <c r="AD199" s="152"/>
      <c r="AE199" s="152"/>
      <c r="AF199" s="152"/>
      <c r="AG199" s="153"/>
      <c r="AH199" s="151"/>
      <c r="AI199" s="152"/>
      <c r="AJ199" s="152"/>
      <c r="AK199" s="152"/>
      <c r="AL199" s="152"/>
      <c r="AM199" s="152"/>
      <c r="AN199" s="153"/>
      <c r="AO199" s="151"/>
      <c r="AP199" s="152"/>
      <c r="AQ199" s="152"/>
      <c r="AR199" s="152"/>
      <c r="AS199" s="152"/>
      <c r="AT199" s="152"/>
      <c r="AU199" s="153"/>
      <c r="AV199" s="151"/>
      <c r="AW199" s="152"/>
      <c r="AX199" s="152"/>
      <c r="AY199" s="152"/>
      <c r="AZ199" s="152"/>
      <c r="BA199" s="152"/>
      <c r="BB199" s="153"/>
      <c r="BC199" s="151"/>
      <c r="BD199" s="152"/>
      <c r="BE199" s="154"/>
      <c r="BF199" s="334"/>
      <c r="BG199" s="335"/>
      <c r="BH199" s="347"/>
      <c r="BI199" s="348"/>
      <c r="BJ199" s="349"/>
      <c r="BK199" s="350"/>
      <c r="BL199" s="350"/>
      <c r="BM199" s="350"/>
      <c r="BN199" s="351"/>
    </row>
    <row r="200" spans="2:66" ht="20.25" customHeight="1" x14ac:dyDescent="0.2">
      <c r="B200" s="318"/>
      <c r="C200" s="418"/>
      <c r="D200" s="421"/>
      <c r="E200" s="258"/>
      <c r="F200" s="420"/>
      <c r="G200" s="358"/>
      <c r="H200" s="359"/>
      <c r="I200" s="160"/>
      <c r="J200" s="161">
        <f>G199</f>
        <v>0</v>
      </c>
      <c r="K200" s="160"/>
      <c r="L200" s="161">
        <f>M199</f>
        <v>0</v>
      </c>
      <c r="M200" s="360"/>
      <c r="N200" s="361"/>
      <c r="O200" s="362"/>
      <c r="P200" s="363"/>
      <c r="Q200" s="363"/>
      <c r="R200" s="359"/>
      <c r="S200" s="331"/>
      <c r="T200" s="332"/>
      <c r="U200" s="332"/>
      <c r="V200" s="332"/>
      <c r="W200" s="333"/>
      <c r="X200" s="155" t="s">
        <v>153</v>
      </c>
      <c r="Y200" s="156"/>
      <c r="Z200" s="157"/>
      <c r="AA200" s="143" t="str">
        <f>IF(AA199="","",VLOOKUP(AA199,'別紙１-１　シフト記号表（従来型・ユニット型共通）'!$C$6:$L$47,10,FALSE))</f>
        <v/>
      </c>
      <c r="AB200" s="144" t="str">
        <f>IF(AB199="","",VLOOKUP(AB199,'別紙１-１　シフト記号表（従来型・ユニット型共通）'!$C$6:$L$47,10,FALSE))</f>
        <v/>
      </c>
      <c r="AC200" s="144" t="str">
        <f>IF(AC199="","",VLOOKUP(AC199,'別紙１-１　シフト記号表（従来型・ユニット型共通）'!$C$6:$L$47,10,FALSE))</f>
        <v/>
      </c>
      <c r="AD200" s="144" t="str">
        <f>IF(AD199="","",VLOOKUP(AD199,'別紙１-１　シフト記号表（従来型・ユニット型共通）'!$C$6:$L$47,10,FALSE))</f>
        <v/>
      </c>
      <c r="AE200" s="144" t="str">
        <f>IF(AE199="","",VLOOKUP(AE199,'別紙１-１　シフト記号表（従来型・ユニット型共通）'!$C$6:$L$47,10,FALSE))</f>
        <v/>
      </c>
      <c r="AF200" s="144" t="str">
        <f>IF(AF199="","",VLOOKUP(AF199,'別紙１-１　シフト記号表（従来型・ユニット型共通）'!$C$6:$L$47,10,FALSE))</f>
        <v/>
      </c>
      <c r="AG200" s="145" t="str">
        <f>IF(AG199="","",VLOOKUP(AG199,'別紙１-１　シフト記号表（従来型・ユニット型共通）'!$C$6:$L$47,10,FALSE))</f>
        <v/>
      </c>
      <c r="AH200" s="143" t="str">
        <f>IF(AH199="","",VLOOKUP(AH199,'別紙１-１　シフト記号表（従来型・ユニット型共通）'!$C$6:$L$47,10,FALSE))</f>
        <v/>
      </c>
      <c r="AI200" s="144" t="str">
        <f>IF(AI199="","",VLOOKUP(AI199,'別紙１-１　シフト記号表（従来型・ユニット型共通）'!$C$6:$L$47,10,FALSE))</f>
        <v/>
      </c>
      <c r="AJ200" s="144" t="str">
        <f>IF(AJ199="","",VLOOKUP(AJ199,'別紙１-１　シフト記号表（従来型・ユニット型共通）'!$C$6:$L$47,10,FALSE))</f>
        <v/>
      </c>
      <c r="AK200" s="144" t="str">
        <f>IF(AK199="","",VLOOKUP(AK199,'別紙１-１　シフト記号表（従来型・ユニット型共通）'!$C$6:$L$47,10,FALSE))</f>
        <v/>
      </c>
      <c r="AL200" s="144" t="str">
        <f>IF(AL199="","",VLOOKUP(AL199,'別紙１-１　シフト記号表（従来型・ユニット型共通）'!$C$6:$L$47,10,FALSE))</f>
        <v/>
      </c>
      <c r="AM200" s="144" t="str">
        <f>IF(AM199="","",VLOOKUP(AM199,'別紙１-１　シフト記号表（従来型・ユニット型共通）'!$C$6:$L$47,10,FALSE))</f>
        <v/>
      </c>
      <c r="AN200" s="145" t="str">
        <f>IF(AN199="","",VLOOKUP(AN199,'別紙１-１　シフト記号表（従来型・ユニット型共通）'!$C$6:$L$47,10,FALSE))</f>
        <v/>
      </c>
      <c r="AO200" s="143" t="str">
        <f>IF(AO199="","",VLOOKUP(AO199,'別紙１-１　シフト記号表（従来型・ユニット型共通）'!$C$6:$L$47,10,FALSE))</f>
        <v/>
      </c>
      <c r="AP200" s="144" t="str">
        <f>IF(AP199="","",VLOOKUP(AP199,'別紙１-１　シフト記号表（従来型・ユニット型共通）'!$C$6:$L$47,10,FALSE))</f>
        <v/>
      </c>
      <c r="AQ200" s="144" t="str">
        <f>IF(AQ199="","",VLOOKUP(AQ199,'別紙１-１　シフト記号表（従来型・ユニット型共通）'!$C$6:$L$47,10,FALSE))</f>
        <v/>
      </c>
      <c r="AR200" s="144" t="str">
        <f>IF(AR199="","",VLOOKUP(AR199,'別紙１-１　シフト記号表（従来型・ユニット型共通）'!$C$6:$L$47,10,FALSE))</f>
        <v/>
      </c>
      <c r="AS200" s="144" t="str">
        <f>IF(AS199="","",VLOOKUP(AS199,'別紙１-１　シフト記号表（従来型・ユニット型共通）'!$C$6:$L$47,10,FALSE))</f>
        <v/>
      </c>
      <c r="AT200" s="144" t="str">
        <f>IF(AT199="","",VLOOKUP(AT199,'別紙１-１　シフト記号表（従来型・ユニット型共通）'!$C$6:$L$47,10,FALSE))</f>
        <v/>
      </c>
      <c r="AU200" s="145" t="str">
        <f>IF(AU199="","",VLOOKUP(AU199,'別紙１-１　シフト記号表（従来型・ユニット型共通）'!$C$6:$L$47,10,FALSE))</f>
        <v/>
      </c>
      <c r="AV200" s="143" t="str">
        <f>IF(AV199="","",VLOOKUP(AV199,'別紙１-１　シフト記号表（従来型・ユニット型共通）'!$C$6:$L$47,10,FALSE))</f>
        <v/>
      </c>
      <c r="AW200" s="144" t="str">
        <f>IF(AW199="","",VLOOKUP(AW199,'別紙１-１　シフト記号表（従来型・ユニット型共通）'!$C$6:$L$47,10,FALSE))</f>
        <v/>
      </c>
      <c r="AX200" s="144" t="str">
        <f>IF(AX199="","",VLOOKUP(AX199,'別紙１-１　シフト記号表（従来型・ユニット型共通）'!$C$6:$L$47,10,FALSE))</f>
        <v/>
      </c>
      <c r="AY200" s="144" t="str">
        <f>IF(AY199="","",VLOOKUP(AY199,'別紙１-１　シフト記号表（従来型・ユニット型共通）'!$C$6:$L$47,10,FALSE))</f>
        <v/>
      </c>
      <c r="AZ200" s="144" t="str">
        <f>IF(AZ199="","",VLOOKUP(AZ199,'別紙１-１　シフト記号表（従来型・ユニット型共通）'!$C$6:$L$47,10,FALSE))</f>
        <v/>
      </c>
      <c r="BA200" s="144" t="str">
        <f>IF(BA199="","",VLOOKUP(BA199,'別紙１-１　シフト記号表（従来型・ユニット型共通）'!$C$6:$L$47,10,FALSE))</f>
        <v/>
      </c>
      <c r="BB200" s="145" t="str">
        <f>IF(BB199="","",VLOOKUP(BB199,'別紙１-１　シフト記号表（従来型・ユニット型共通）'!$C$6:$L$47,10,FALSE))</f>
        <v/>
      </c>
      <c r="BC200" s="143" t="str">
        <f>IF(BC199="","",VLOOKUP(BC199,'別紙１-１　シフト記号表（従来型・ユニット型共通）'!$C$6:$L$47,10,FALSE))</f>
        <v/>
      </c>
      <c r="BD200" s="144" t="str">
        <f>IF(BD199="","",VLOOKUP(BD199,'別紙１-１　シフト記号表（従来型・ユニット型共通）'!$C$6:$L$47,10,FALSE))</f>
        <v/>
      </c>
      <c r="BE200" s="144" t="str">
        <f>IF(BE199="","",VLOOKUP(BE199,'別紙１-１　シフト記号表（従来型・ユニット型共通）'!$C$6:$L$47,10,FALSE))</f>
        <v/>
      </c>
      <c r="BF200" s="367">
        <f>IF($BI$3="４週",SUM(AA200:BB200),IF($BI$3="暦月",SUM(AA200:BE200),""))</f>
        <v>0</v>
      </c>
      <c r="BG200" s="368"/>
      <c r="BH200" s="369">
        <f>IF($BI$3="４週",BF200/4,IF($BI$3="暦月",(BF200/($BI$8/7)),""))</f>
        <v>0</v>
      </c>
      <c r="BI200" s="368"/>
      <c r="BJ200" s="364"/>
      <c r="BK200" s="365"/>
      <c r="BL200" s="365"/>
      <c r="BM200" s="365"/>
      <c r="BN200" s="366"/>
    </row>
    <row r="201" spans="2:66" ht="20.25" customHeight="1" x14ac:dyDescent="0.2">
      <c r="B201" s="317">
        <f>B199+1</f>
        <v>93</v>
      </c>
      <c r="C201" s="417"/>
      <c r="D201" s="419"/>
      <c r="E201" s="258"/>
      <c r="F201" s="420"/>
      <c r="G201" s="319"/>
      <c r="H201" s="320"/>
      <c r="I201" s="138"/>
      <c r="J201" s="139"/>
      <c r="K201" s="138"/>
      <c r="L201" s="139"/>
      <c r="M201" s="323"/>
      <c r="N201" s="324"/>
      <c r="O201" s="327"/>
      <c r="P201" s="328"/>
      <c r="Q201" s="328"/>
      <c r="R201" s="320"/>
      <c r="S201" s="331"/>
      <c r="T201" s="332"/>
      <c r="U201" s="332"/>
      <c r="V201" s="332"/>
      <c r="W201" s="333"/>
      <c r="X201" s="158" t="s">
        <v>150</v>
      </c>
      <c r="Z201" s="159"/>
      <c r="AA201" s="151"/>
      <c r="AB201" s="152"/>
      <c r="AC201" s="152"/>
      <c r="AD201" s="152"/>
      <c r="AE201" s="152"/>
      <c r="AF201" s="152"/>
      <c r="AG201" s="153"/>
      <c r="AH201" s="151"/>
      <c r="AI201" s="152"/>
      <c r="AJ201" s="152"/>
      <c r="AK201" s="152"/>
      <c r="AL201" s="152"/>
      <c r="AM201" s="152"/>
      <c r="AN201" s="153"/>
      <c r="AO201" s="151"/>
      <c r="AP201" s="152"/>
      <c r="AQ201" s="152"/>
      <c r="AR201" s="152"/>
      <c r="AS201" s="152"/>
      <c r="AT201" s="152"/>
      <c r="AU201" s="153"/>
      <c r="AV201" s="151"/>
      <c r="AW201" s="152"/>
      <c r="AX201" s="152"/>
      <c r="AY201" s="152"/>
      <c r="AZ201" s="152"/>
      <c r="BA201" s="152"/>
      <c r="BB201" s="153"/>
      <c r="BC201" s="151"/>
      <c r="BD201" s="152"/>
      <c r="BE201" s="154"/>
      <c r="BF201" s="334"/>
      <c r="BG201" s="335"/>
      <c r="BH201" s="347"/>
      <c r="BI201" s="348"/>
      <c r="BJ201" s="349"/>
      <c r="BK201" s="350"/>
      <c r="BL201" s="350"/>
      <c r="BM201" s="350"/>
      <c r="BN201" s="351"/>
    </row>
    <row r="202" spans="2:66" ht="20.25" customHeight="1" x14ac:dyDescent="0.2">
      <c r="B202" s="318"/>
      <c r="C202" s="418"/>
      <c r="D202" s="421"/>
      <c r="E202" s="258"/>
      <c r="F202" s="420"/>
      <c r="G202" s="358"/>
      <c r="H202" s="359"/>
      <c r="I202" s="160"/>
      <c r="J202" s="161">
        <f>G201</f>
        <v>0</v>
      </c>
      <c r="K202" s="160"/>
      <c r="L202" s="161">
        <f>M201</f>
        <v>0</v>
      </c>
      <c r="M202" s="360"/>
      <c r="N202" s="361"/>
      <c r="O202" s="362"/>
      <c r="P202" s="363"/>
      <c r="Q202" s="363"/>
      <c r="R202" s="359"/>
      <c r="S202" s="331"/>
      <c r="T202" s="332"/>
      <c r="U202" s="332"/>
      <c r="V202" s="332"/>
      <c r="W202" s="333"/>
      <c r="X202" s="155" t="s">
        <v>153</v>
      </c>
      <c r="Y202" s="156"/>
      <c r="Z202" s="157"/>
      <c r="AA202" s="143" t="str">
        <f>IF(AA201="","",VLOOKUP(AA201,'別紙１-１　シフト記号表（従来型・ユニット型共通）'!$C$6:$L$47,10,FALSE))</f>
        <v/>
      </c>
      <c r="AB202" s="144" t="str">
        <f>IF(AB201="","",VLOOKUP(AB201,'別紙１-１　シフト記号表（従来型・ユニット型共通）'!$C$6:$L$47,10,FALSE))</f>
        <v/>
      </c>
      <c r="AC202" s="144" t="str">
        <f>IF(AC201="","",VLOOKUP(AC201,'別紙１-１　シフト記号表（従来型・ユニット型共通）'!$C$6:$L$47,10,FALSE))</f>
        <v/>
      </c>
      <c r="AD202" s="144" t="str">
        <f>IF(AD201="","",VLOOKUP(AD201,'別紙１-１　シフト記号表（従来型・ユニット型共通）'!$C$6:$L$47,10,FALSE))</f>
        <v/>
      </c>
      <c r="AE202" s="144" t="str">
        <f>IF(AE201="","",VLOOKUP(AE201,'別紙１-１　シフト記号表（従来型・ユニット型共通）'!$C$6:$L$47,10,FALSE))</f>
        <v/>
      </c>
      <c r="AF202" s="144" t="str">
        <f>IF(AF201="","",VLOOKUP(AF201,'別紙１-１　シフト記号表（従来型・ユニット型共通）'!$C$6:$L$47,10,FALSE))</f>
        <v/>
      </c>
      <c r="AG202" s="145" t="str">
        <f>IF(AG201="","",VLOOKUP(AG201,'別紙１-１　シフト記号表（従来型・ユニット型共通）'!$C$6:$L$47,10,FALSE))</f>
        <v/>
      </c>
      <c r="AH202" s="143" t="str">
        <f>IF(AH201="","",VLOOKUP(AH201,'別紙１-１　シフト記号表（従来型・ユニット型共通）'!$C$6:$L$47,10,FALSE))</f>
        <v/>
      </c>
      <c r="AI202" s="144" t="str">
        <f>IF(AI201="","",VLOOKUP(AI201,'別紙１-１　シフト記号表（従来型・ユニット型共通）'!$C$6:$L$47,10,FALSE))</f>
        <v/>
      </c>
      <c r="AJ202" s="144" t="str">
        <f>IF(AJ201="","",VLOOKUP(AJ201,'別紙１-１　シフト記号表（従来型・ユニット型共通）'!$C$6:$L$47,10,FALSE))</f>
        <v/>
      </c>
      <c r="AK202" s="144" t="str">
        <f>IF(AK201="","",VLOOKUP(AK201,'別紙１-１　シフト記号表（従来型・ユニット型共通）'!$C$6:$L$47,10,FALSE))</f>
        <v/>
      </c>
      <c r="AL202" s="144" t="str">
        <f>IF(AL201="","",VLOOKUP(AL201,'別紙１-１　シフト記号表（従来型・ユニット型共通）'!$C$6:$L$47,10,FALSE))</f>
        <v/>
      </c>
      <c r="AM202" s="144" t="str">
        <f>IF(AM201="","",VLOOKUP(AM201,'別紙１-１　シフト記号表（従来型・ユニット型共通）'!$C$6:$L$47,10,FALSE))</f>
        <v/>
      </c>
      <c r="AN202" s="145" t="str">
        <f>IF(AN201="","",VLOOKUP(AN201,'別紙１-１　シフト記号表（従来型・ユニット型共通）'!$C$6:$L$47,10,FALSE))</f>
        <v/>
      </c>
      <c r="AO202" s="143" t="str">
        <f>IF(AO201="","",VLOOKUP(AO201,'別紙１-１　シフト記号表（従来型・ユニット型共通）'!$C$6:$L$47,10,FALSE))</f>
        <v/>
      </c>
      <c r="AP202" s="144" t="str">
        <f>IF(AP201="","",VLOOKUP(AP201,'別紙１-１　シフト記号表（従来型・ユニット型共通）'!$C$6:$L$47,10,FALSE))</f>
        <v/>
      </c>
      <c r="AQ202" s="144" t="str">
        <f>IF(AQ201="","",VLOOKUP(AQ201,'別紙１-１　シフト記号表（従来型・ユニット型共通）'!$C$6:$L$47,10,FALSE))</f>
        <v/>
      </c>
      <c r="AR202" s="144" t="str">
        <f>IF(AR201="","",VLOOKUP(AR201,'別紙１-１　シフト記号表（従来型・ユニット型共通）'!$C$6:$L$47,10,FALSE))</f>
        <v/>
      </c>
      <c r="AS202" s="144" t="str">
        <f>IF(AS201="","",VLOOKUP(AS201,'別紙１-１　シフト記号表（従来型・ユニット型共通）'!$C$6:$L$47,10,FALSE))</f>
        <v/>
      </c>
      <c r="AT202" s="144" t="str">
        <f>IF(AT201="","",VLOOKUP(AT201,'別紙１-１　シフト記号表（従来型・ユニット型共通）'!$C$6:$L$47,10,FALSE))</f>
        <v/>
      </c>
      <c r="AU202" s="145" t="str">
        <f>IF(AU201="","",VLOOKUP(AU201,'別紙１-１　シフト記号表（従来型・ユニット型共通）'!$C$6:$L$47,10,FALSE))</f>
        <v/>
      </c>
      <c r="AV202" s="143" t="str">
        <f>IF(AV201="","",VLOOKUP(AV201,'別紙１-１　シフト記号表（従来型・ユニット型共通）'!$C$6:$L$47,10,FALSE))</f>
        <v/>
      </c>
      <c r="AW202" s="144" t="str">
        <f>IF(AW201="","",VLOOKUP(AW201,'別紙１-１　シフト記号表（従来型・ユニット型共通）'!$C$6:$L$47,10,FALSE))</f>
        <v/>
      </c>
      <c r="AX202" s="144" t="str">
        <f>IF(AX201="","",VLOOKUP(AX201,'別紙１-１　シフト記号表（従来型・ユニット型共通）'!$C$6:$L$47,10,FALSE))</f>
        <v/>
      </c>
      <c r="AY202" s="144" t="str">
        <f>IF(AY201="","",VLOOKUP(AY201,'別紙１-１　シフト記号表（従来型・ユニット型共通）'!$C$6:$L$47,10,FALSE))</f>
        <v/>
      </c>
      <c r="AZ202" s="144" t="str">
        <f>IF(AZ201="","",VLOOKUP(AZ201,'別紙１-１　シフト記号表（従来型・ユニット型共通）'!$C$6:$L$47,10,FALSE))</f>
        <v/>
      </c>
      <c r="BA202" s="144" t="str">
        <f>IF(BA201="","",VLOOKUP(BA201,'別紙１-１　シフト記号表（従来型・ユニット型共通）'!$C$6:$L$47,10,FALSE))</f>
        <v/>
      </c>
      <c r="BB202" s="145" t="str">
        <f>IF(BB201="","",VLOOKUP(BB201,'別紙１-１　シフト記号表（従来型・ユニット型共通）'!$C$6:$L$47,10,FALSE))</f>
        <v/>
      </c>
      <c r="BC202" s="143" t="str">
        <f>IF(BC201="","",VLOOKUP(BC201,'別紙１-１　シフト記号表（従来型・ユニット型共通）'!$C$6:$L$47,10,FALSE))</f>
        <v/>
      </c>
      <c r="BD202" s="144" t="str">
        <f>IF(BD201="","",VLOOKUP(BD201,'別紙１-１　シフト記号表（従来型・ユニット型共通）'!$C$6:$L$47,10,FALSE))</f>
        <v/>
      </c>
      <c r="BE202" s="144" t="str">
        <f>IF(BE201="","",VLOOKUP(BE201,'別紙１-１　シフト記号表（従来型・ユニット型共通）'!$C$6:$L$47,10,FALSE))</f>
        <v/>
      </c>
      <c r="BF202" s="367">
        <f>IF($BI$3="４週",SUM(AA202:BB202),IF($BI$3="暦月",SUM(AA202:BE202),""))</f>
        <v>0</v>
      </c>
      <c r="BG202" s="368"/>
      <c r="BH202" s="369">
        <f>IF($BI$3="４週",BF202/4,IF($BI$3="暦月",(BF202/($BI$8/7)),""))</f>
        <v>0</v>
      </c>
      <c r="BI202" s="368"/>
      <c r="BJ202" s="364"/>
      <c r="BK202" s="365"/>
      <c r="BL202" s="365"/>
      <c r="BM202" s="365"/>
      <c r="BN202" s="366"/>
    </row>
    <row r="203" spans="2:66" ht="20.25" customHeight="1" x14ac:dyDescent="0.2">
      <c r="B203" s="317">
        <f>B201+1</f>
        <v>94</v>
      </c>
      <c r="C203" s="417"/>
      <c r="D203" s="419"/>
      <c r="E203" s="258"/>
      <c r="F203" s="420"/>
      <c r="G203" s="319"/>
      <c r="H203" s="320"/>
      <c r="I203" s="138"/>
      <c r="J203" s="139"/>
      <c r="K203" s="138"/>
      <c r="L203" s="139"/>
      <c r="M203" s="323"/>
      <c r="N203" s="324"/>
      <c r="O203" s="327"/>
      <c r="P203" s="328"/>
      <c r="Q203" s="328"/>
      <c r="R203" s="320"/>
      <c r="S203" s="331"/>
      <c r="T203" s="332"/>
      <c r="U203" s="332"/>
      <c r="V203" s="332"/>
      <c r="W203" s="333"/>
      <c r="X203" s="158" t="s">
        <v>150</v>
      </c>
      <c r="Z203" s="159"/>
      <c r="AA203" s="151"/>
      <c r="AB203" s="152"/>
      <c r="AC203" s="152"/>
      <c r="AD203" s="152"/>
      <c r="AE203" s="152"/>
      <c r="AF203" s="152"/>
      <c r="AG203" s="153"/>
      <c r="AH203" s="151"/>
      <c r="AI203" s="152"/>
      <c r="AJ203" s="152"/>
      <c r="AK203" s="152"/>
      <c r="AL203" s="152"/>
      <c r="AM203" s="152"/>
      <c r="AN203" s="153"/>
      <c r="AO203" s="151"/>
      <c r="AP203" s="152"/>
      <c r="AQ203" s="152"/>
      <c r="AR203" s="152"/>
      <c r="AS203" s="152"/>
      <c r="AT203" s="152"/>
      <c r="AU203" s="153"/>
      <c r="AV203" s="151"/>
      <c r="AW203" s="152"/>
      <c r="AX203" s="152"/>
      <c r="AY203" s="152"/>
      <c r="AZ203" s="152"/>
      <c r="BA203" s="152"/>
      <c r="BB203" s="153"/>
      <c r="BC203" s="151"/>
      <c r="BD203" s="152"/>
      <c r="BE203" s="154"/>
      <c r="BF203" s="334"/>
      <c r="BG203" s="335"/>
      <c r="BH203" s="347"/>
      <c r="BI203" s="348"/>
      <c r="BJ203" s="349"/>
      <c r="BK203" s="350"/>
      <c r="BL203" s="350"/>
      <c r="BM203" s="350"/>
      <c r="BN203" s="351"/>
    </row>
    <row r="204" spans="2:66" ht="20.25" customHeight="1" x14ac:dyDescent="0.2">
      <c r="B204" s="318"/>
      <c r="C204" s="418"/>
      <c r="D204" s="421"/>
      <c r="E204" s="258"/>
      <c r="F204" s="420"/>
      <c r="G204" s="358"/>
      <c r="H204" s="359"/>
      <c r="I204" s="160"/>
      <c r="J204" s="161">
        <f>G203</f>
        <v>0</v>
      </c>
      <c r="K204" s="160"/>
      <c r="L204" s="161">
        <f>M203</f>
        <v>0</v>
      </c>
      <c r="M204" s="360"/>
      <c r="N204" s="361"/>
      <c r="O204" s="362"/>
      <c r="P204" s="363"/>
      <c r="Q204" s="363"/>
      <c r="R204" s="359"/>
      <c r="S204" s="331"/>
      <c r="T204" s="332"/>
      <c r="U204" s="332"/>
      <c r="V204" s="332"/>
      <c r="W204" s="333"/>
      <c r="X204" s="155" t="s">
        <v>153</v>
      </c>
      <c r="Y204" s="156"/>
      <c r="Z204" s="157"/>
      <c r="AA204" s="143" t="str">
        <f>IF(AA203="","",VLOOKUP(AA203,'別紙１-１　シフト記号表（従来型・ユニット型共通）'!$C$6:$L$47,10,FALSE))</f>
        <v/>
      </c>
      <c r="AB204" s="144" t="str">
        <f>IF(AB203="","",VLOOKUP(AB203,'別紙１-１　シフト記号表（従来型・ユニット型共通）'!$C$6:$L$47,10,FALSE))</f>
        <v/>
      </c>
      <c r="AC204" s="144" t="str">
        <f>IF(AC203="","",VLOOKUP(AC203,'別紙１-１　シフト記号表（従来型・ユニット型共通）'!$C$6:$L$47,10,FALSE))</f>
        <v/>
      </c>
      <c r="AD204" s="144" t="str">
        <f>IF(AD203="","",VLOOKUP(AD203,'別紙１-１　シフト記号表（従来型・ユニット型共通）'!$C$6:$L$47,10,FALSE))</f>
        <v/>
      </c>
      <c r="AE204" s="144" t="str">
        <f>IF(AE203="","",VLOOKUP(AE203,'別紙１-１　シフト記号表（従来型・ユニット型共通）'!$C$6:$L$47,10,FALSE))</f>
        <v/>
      </c>
      <c r="AF204" s="144" t="str">
        <f>IF(AF203="","",VLOOKUP(AF203,'別紙１-１　シフト記号表（従来型・ユニット型共通）'!$C$6:$L$47,10,FALSE))</f>
        <v/>
      </c>
      <c r="AG204" s="145" t="str">
        <f>IF(AG203="","",VLOOKUP(AG203,'別紙１-１　シフト記号表（従来型・ユニット型共通）'!$C$6:$L$47,10,FALSE))</f>
        <v/>
      </c>
      <c r="AH204" s="143" t="str">
        <f>IF(AH203="","",VLOOKUP(AH203,'別紙１-１　シフト記号表（従来型・ユニット型共通）'!$C$6:$L$47,10,FALSE))</f>
        <v/>
      </c>
      <c r="AI204" s="144" t="str">
        <f>IF(AI203="","",VLOOKUP(AI203,'別紙１-１　シフト記号表（従来型・ユニット型共通）'!$C$6:$L$47,10,FALSE))</f>
        <v/>
      </c>
      <c r="AJ204" s="144" t="str">
        <f>IF(AJ203="","",VLOOKUP(AJ203,'別紙１-１　シフト記号表（従来型・ユニット型共通）'!$C$6:$L$47,10,FALSE))</f>
        <v/>
      </c>
      <c r="AK204" s="144" t="str">
        <f>IF(AK203="","",VLOOKUP(AK203,'別紙１-１　シフト記号表（従来型・ユニット型共通）'!$C$6:$L$47,10,FALSE))</f>
        <v/>
      </c>
      <c r="AL204" s="144" t="str">
        <f>IF(AL203="","",VLOOKUP(AL203,'別紙１-１　シフト記号表（従来型・ユニット型共通）'!$C$6:$L$47,10,FALSE))</f>
        <v/>
      </c>
      <c r="AM204" s="144" t="str">
        <f>IF(AM203="","",VLOOKUP(AM203,'別紙１-１　シフト記号表（従来型・ユニット型共通）'!$C$6:$L$47,10,FALSE))</f>
        <v/>
      </c>
      <c r="AN204" s="145" t="str">
        <f>IF(AN203="","",VLOOKUP(AN203,'別紙１-１　シフト記号表（従来型・ユニット型共通）'!$C$6:$L$47,10,FALSE))</f>
        <v/>
      </c>
      <c r="AO204" s="143" t="str">
        <f>IF(AO203="","",VLOOKUP(AO203,'別紙１-１　シフト記号表（従来型・ユニット型共通）'!$C$6:$L$47,10,FALSE))</f>
        <v/>
      </c>
      <c r="AP204" s="144" t="str">
        <f>IF(AP203="","",VLOOKUP(AP203,'別紙１-１　シフト記号表（従来型・ユニット型共通）'!$C$6:$L$47,10,FALSE))</f>
        <v/>
      </c>
      <c r="AQ204" s="144" t="str">
        <f>IF(AQ203="","",VLOOKUP(AQ203,'別紙１-１　シフト記号表（従来型・ユニット型共通）'!$C$6:$L$47,10,FALSE))</f>
        <v/>
      </c>
      <c r="AR204" s="144" t="str">
        <f>IF(AR203="","",VLOOKUP(AR203,'別紙１-１　シフト記号表（従来型・ユニット型共通）'!$C$6:$L$47,10,FALSE))</f>
        <v/>
      </c>
      <c r="AS204" s="144" t="str">
        <f>IF(AS203="","",VLOOKUP(AS203,'別紙１-１　シフト記号表（従来型・ユニット型共通）'!$C$6:$L$47,10,FALSE))</f>
        <v/>
      </c>
      <c r="AT204" s="144" t="str">
        <f>IF(AT203="","",VLOOKUP(AT203,'別紙１-１　シフト記号表（従来型・ユニット型共通）'!$C$6:$L$47,10,FALSE))</f>
        <v/>
      </c>
      <c r="AU204" s="145" t="str">
        <f>IF(AU203="","",VLOOKUP(AU203,'別紙１-１　シフト記号表（従来型・ユニット型共通）'!$C$6:$L$47,10,FALSE))</f>
        <v/>
      </c>
      <c r="AV204" s="143" t="str">
        <f>IF(AV203="","",VLOOKUP(AV203,'別紙１-１　シフト記号表（従来型・ユニット型共通）'!$C$6:$L$47,10,FALSE))</f>
        <v/>
      </c>
      <c r="AW204" s="144" t="str">
        <f>IF(AW203="","",VLOOKUP(AW203,'別紙１-１　シフト記号表（従来型・ユニット型共通）'!$C$6:$L$47,10,FALSE))</f>
        <v/>
      </c>
      <c r="AX204" s="144" t="str">
        <f>IF(AX203="","",VLOOKUP(AX203,'別紙１-１　シフト記号表（従来型・ユニット型共通）'!$C$6:$L$47,10,FALSE))</f>
        <v/>
      </c>
      <c r="AY204" s="144" t="str">
        <f>IF(AY203="","",VLOOKUP(AY203,'別紙１-１　シフト記号表（従来型・ユニット型共通）'!$C$6:$L$47,10,FALSE))</f>
        <v/>
      </c>
      <c r="AZ204" s="144" t="str">
        <f>IF(AZ203="","",VLOOKUP(AZ203,'別紙１-１　シフト記号表（従来型・ユニット型共通）'!$C$6:$L$47,10,FALSE))</f>
        <v/>
      </c>
      <c r="BA204" s="144" t="str">
        <f>IF(BA203="","",VLOOKUP(BA203,'別紙１-１　シフト記号表（従来型・ユニット型共通）'!$C$6:$L$47,10,FALSE))</f>
        <v/>
      </c>
      <c r="BB204" s="145" t="str">
        <f>IF(BB203="","",VLOOKUP(BB203,'別紙１-１　シフト記号表（従来型・ユニット型共通）'!$C$6:$L$47,10,FALSE))</f>
        <v/>
      </c>
      <c r="BC204" s="143" t="str">
        <f>IF(BC203="","",VLOOKUP(BC203,'別紙１-１　シフト記号表（従来型・ユニット型共通）'!$C$6:$L$47,10,FALSE))</f>
        <v/>
      </c>
      <c r="BD204" s="144" t="str">
        <f>IF(BD203="","",VLOOKUP(BD203,'別紙１-１　シフト記号表（従来型・ユニット型共通）'!$C$6:$L$47,10,FALSE))</f>
        <v/>
      </c>
      <c r="BE204" s="144" t="str">
        <f>IF(BE203="","",VLOOKUP(BE203,'別紙１-１　シフト記号表（従来型・ユニット型共通）'!$C$6:$L$47,10,FALSE))</f>
        <v/>
      </c>
      <c r="BF204" s="367">
        <f>IF($BI$3="４週",SUM(AA204:BB204),IF($BI$3="暦月",SUM(AA204:BE204),""))</f>
        <v>0</v>
      </c>
      <c r="BG204" s="368"/>
      <c r="BH204" s="369">
        <f>IF($BI$3="４週",BF204/4,IF($BI$3="暦月",(BF204/($BI$8/7)),""))</f>
        <v>0</v>
      </c>
      <c r="BI204" s="368"/>
      <c r="BJ204" s="364"/>
      <c r="BK204" s="365"/>
      <c r="BL204" s="365"/>
      <c r="BM204" s="365"/>
      <c r="BN204" s="366"/>
    </row>
    <row r="205" spans="2:66" ht="20.25" customHeight="1" x14ac:dyDescent="0.2">
      <c r="B205" s="317">
        <f>B203+1</f>
        <v>95</v>
      </c>
      <c r="C205" s="417"/>
      <c r="D205" s="419"/>
      <c r="E205" s="258"/>
      <c r="F205" s="420"/>
      <c r="G205" s="319"/>
      <c r="H205" s="320"/>
      <c r="I205" s="138"/>
      <c r="J205" s="139"/>
      <c r="K205" s="138"/>
      <c r="L205" s="139"/>
      <c r="M205" s="323"/>
      <c r="N205" s="324"/>
      <c r="O205" s="327"/>
      <c r="P205" s="328"/>
      <c r="Q205" s="328"/>
      <c r="R205" s="320"/>
      <c r="S205" s="331"/>
      <c r="T205" s="332"/>
      <c r="U205" s="332"/>
      <c r="V205" s="332"/>
      <c r="W205" s="333"/>
      <c r="X205" s="158" t="s">
        <v>150</v>
      </c>
      <c r="Z205" s="159"/>
      <c r="AA205" s="151"/>
      <c r="AB205" s="152"/>
      <c r="AC205" s="152"/>
      <c r="AD205" s="152"/>
      <c r="AE205" s="152"/>
      <c r="AF205" s="152"/>
      <c r="AG205" s="153"/>
      <c r="AH205" s="151"/>
      <c r="AI205" s="152"/>
      <c r="AJ205" s="152"/>
      <c r="AK205" s="152"/>
      <c r="AL205" s="152"/>
      <c r="AM205" s="152"/>
      <c r="AN205" s="153"/>
      <c r="AO205" s="151"/>
      <c r="AP205" s="152"/>
      <c r="AQ205" s="152"/>
      <c r="AR205" s="152"/>
      <c r="AS205" s="152"/>
      <c r="AT205" s="152"/>
      <c r="AU205" s="153"/>
      <c r="AV205" s="151"/>
      <c r="AW205" s="152"/>
      <c r="AX205" s="152"/>
      <c r="AY205" s="152"/>
      <c r="AZ205" s="152"/>
      <c r="BA205" s="152"/>
      <c r="BB205" s="153"/>
      <c r="BC205" s="151"/>
      <c r="BD205" s="152"/>
      <c r="BE205" s="154"/>
      <c r="BF205" s="334"/>
      <c r="BG205" s="335"/>
      <c r="BH205" s="347"/>
      <c r="BI205" s="348"/>
      <c r="BJ205" s="349"/>
      <c r="BK205" s="350"/>
      <c r="BL205" s="350"/>
      <c r="BM205" s="350"/>
      <c r="BN205" s="351"/>
    </row>
    <row r="206" spans="2:66" ht="20.25" customHeight="1" x14ac:dyDescent="0.2">
      <c r="B206" s="318"/>
      <c r="C206" s="418"/>
      <c r="D206" s="421"/>
      <c r="E206" s="258"/>
      <c r="F206" s="420"/>
      <c r="G206" s="358"/>
      <c r="H206" s="359"/>
      <c r="I206" s="160"/>
      <c r="J206" s="161">
        <f>G205</f>
        <v>0</v>
      </c>
      <c r="K206" s="160"/>
      <c r="L206" s="161">
        <f>M205</f>
        <v>0</v>
      </c>
      <c r="M206" s="360"/>
      <c r="N206" s="361"/>
      <c r="O206" s="362"/>
      <c r="P206" s="363"/>
      <c r="Q206" s="363"/>
      <c r="R206" s="359"/>
      <c r="S206" s="331"/>
      <c r="T206" s="332"/>
      <c r="U206" s="332"/>
      <c r="V206" s="332"/>
      <c r="W206" s="333"/>
      <c r="X206" s="155" t="s">
        <v>153</v>
      </c>
      <c r="Y206" s="156"/>
      <c r="Z206" s="157"/>
      <c r="AA206" s="143" t="str">
        <f>IF(AA205="","",VLOOKUP(AA205,'別紙１-１　シフト記号表（従来型・ユニット型共通）'!$C$6:$L$47,10,FALSE))</f>
        <v/>
      </c>
      <c r="AB206" s="144" t="str">
        <f>IF(AB205="","",VLOOKUP(AB205,'別紙１-１　シフト記号表（従来型・ユニット型共通）'!$C$6:$L$47,10,FALSE))</f>
        <v/>
      </c>
      <c r="AC206" s="144" t="str">
        <f>IF(AC205="","",VLOOKUP(AC205,'別紙１-１　シフト記号表（従来型・ユニット型共通）'!$C$6:$L$47,10,FALSE))</f>
        <v/>
      </c>
      <c r="AD206" s="144" t="str">
        <f>IF(AD205="","",VLOOKUP(AD205,'別紙１-１　シフト記号表（従来型・ユニット型共通）'!$C$6:$L$47,10,FALSE))</f>
        <v/>
      </c>
      <c r="AE206" s="144" t="str">
        <f>IF(AE205="","",VLOOKUP(AE205,'別紙１-１　シフト記号表（従来型・ユニット型共通）'!$C$6:$L$47,10,FALSE))</f>
        <v/>
      </c>
      <c r="AF206" s="144" t="str">
        <f>IF(AF205="","",VLOOKUP(AF205,'別紙１-１　シフト記号表（従来型・ユニット型共通）'!$C$6:$L$47,10,FALSE))</f>
        <v/>
      </c>
      <c r="AG206" s="145" t="str">
        <f>IF(AG205="","",VLOOKUP(AG205,'別紙１-１　シフト記号表（従来型・ユニット型共通）'!$C$6:$L$47,10,FALSE))</f>
        <v/>
      </c>
      <c r="AH206" s="143" t="str">
        <f>IF(AH205="","",VLOOKUP(AH205,'別紙１-１　シフト記号表（従来型・ユニット型共通）'!$C$6:$L$47,10,FALSE))</f>
        <v/>
      </c>
      <c r="AI206" s="144" t="str">
        <f>IF(AI205="","",VLOOKUP(AI205,'別紙１-１　シフト記号表（従来型・ユニット型共通）'!$C$6:$L$47,10,FALSE))</f>
        <v/>
      </c>
      <c r="AJ206" s="144" t="str">
        <f>IF(AJ205="","",VLOOKUP(AJ205,'別紙１-１　シフト記号表（従来型・ユニット型共通）'!$C$6:$L$47,10,FALSE))</f>
        <v/>
      </c>
      <c r="AK206" s="144" t="str">
        <f>IF(AK205="","",VLOOKUP(AK205,'別紙１-１　シフト記号表（従来型・ユニット型共通）'!$C$6:$L$47,10,FALSE))</f>
        <v/>
      </c>
      <c r="AL206" s="144" t="str">
        <f>IF(AL205="","",VLOOKUP(AL205,'別紙１-１　シフト記号表（従来型・ユニット型共通）'!$C$6:$L$47,10,FALSE))</f>
        <v/>
      </c>
      <c r="AM206" s="144" t="str">
        <f>IF(AM205="","",VLOOKUP(AM205,'別紙１-１　シフト記号表（従来型・ユニット型共通）'!$C$6:$L$47,10,FALSE))</f>
        <v/>
      </c>
      <c r="AN206" s="145" t="str">
        <f>IF(AN205="","",VLOOKUP(AN205,'別紙１-１　シフト記号表（従来型・ユニット型共通）'!$C$6:$L$47,10,FALSE))</f>
        <v/>
      </c>
      <c r="AO206" s="143" t="str">
        <f>IF(AO205="","",VLOOKUP(AO205,'別紙１-１　シフト記号表（従来型・ユニット型共通）'!$C$6:$L$47,10,FALSE))</f>
        <v/>
      </c>
      <c r="AP206" s="144" t="str">
        <f>IF(AP205="","",VLOOKUP(AP205,'別紙１-１　シフト記号表（従来型・ユニット型共通）'!$C$6:$L$47,10,FALSE))</f>
        <v/>
      </c>
      <c r="AQ206" s="144" t="str">
        <f>IF(AQ205="","",VLOOKUP(AQ205,'別紙１-１　シフト記号表（従来型・ユニット型共通）'!$C$6:$L$47,10,FALSE))</f>
        <v/>
      </c>
      <c r="AR206" s="144" t="str">
        <f>IF(AR205="","",VLOOKUP(AR205,'別紙１-１　シフト記号表（従来型・ユニット型共通）'!$C$6:$L$47,10,FALSE))</f>
        <v/>
      </c>
      <c r="AS206" s="144" t="str">
        <f>IF(AS205="","",VLOOKUP(AS205,'別紙１-１　シフト記号表（従来型・ユニット型共通）'!$C$6:$L$47,10,FALSE))</f>
        <v/>
      </c>
      <c r="AT206" s="144" t="str">
        <f>IF(AT205="","",VLOOKUP(AT205,'別紙１-１　シフト記号表（従来型・ユニット型共通）'!$C$6:$L$47,10,FALSE))</f>
        <v/>
      </c>
      <c r="AU206" s="145" t="str">
        <f>IF(AU205="","",VLOOKUP(AU205,'別紙１-１　シフト記号表（従来型・ユニット型共通）'!$C$6:$L$47,10,FALSE))</f>
        <v/>
      </c>
      <c r="AV206" s="143" t="str">
        <f>IF(AV205="","",VLOOKUP(AV205,'別紙１-１　シフト記号表（従来型・ユニット型共通）'!$C$6:$L$47,10,FALSE))</f>
        <v/>
      </c>
      <c r="AW206" s="144" t="str">
        <f>IF(AW205="","",VLOOKUP(AW205,'別紙１-１　シフト記号表（従来型・ユニット型共通）'!$C$6:$L$47,10,FALSE))</f>
        <v/>
      </c>
      <c r="AX206" s="144" t="str">
        <f>IF(AX205="","",VLOOKUP(AX205,'別紙１-１　シフト記号表（従来型・ユニット型共通）'!$C$6:$L$47,10,FALSE))</f>
        <v/>
      </c>
      <c r="AY206" s="144" t="str">
        <f>IF(AY205="","",VLOOKUP(AY205,'別紙１-１　シフト記号表（従来型・ユニット型共通）'!$C$6:$L$47,10,FALSE))</f>
        <v/>
      </c>
      <c r="AZ206" s="144" t="str">
        <f>IF(AZ205="","",VLOOKUP(AZ205,'別紙１-１　シフト記号表（従来型・ユニット型共通）'!$C$6:$L$47,10,FALSE))</f>
        <v/>
      </c>
      <c r="BA206" s="144" t="str">
        <f>IF(BA205="","",VLOOKUP(BA205,'別紙１-１　シフト記号表（従来型・ユニット型共通）'!$C$6:$L$47,10,FALSE))</f>
        <v/>
      </c>
      <c r="BB206" s="145" t="str">
        <f>IF(BB205="","",VLOOKUP(BB205,'別紙１-１　シフト記号表（従来型・ユニット型共通）'!$C$6:$L$47,10,FALSE))</f>
        <v/>
      </c>
      <c r="BC206" s="143" t="str">
        <f>IF(BC205="","",VLOOKUP(BC205,'別紙１-１　シフト記号表（従来型・ユニット型共通）'!$C$6:$L$47,10,FALSE))</f>
        <v/>
      </c>
      <c r="BD206" s="144" t="str">
        <f>IF(BD205="","",VLOOKUP(BD205,'別紙１-１　シフト記号表（従来型・ユニット型共通）'!$C$6:$L$47,10,FALSE))</f>
        <v/>
      </c>
      <c r="BE206" s="144" t="str">
        <f>IF(BE205="","",VLOOKUP(BE205,'別紙１-１　シフト記号表（従来型・ユニット型共通）'!$C$6:$L$47,10,FALSE))</f>
        <v/>
      </c>
      <c r="BF206" s="367">
        <f>IF($BI$3="４週",SUM(AA206:BB206),IF($BI$3="暦月",SUM(AA206:BE206),""))</f>
        <v>0</v>
      </c>
      <c r="BG206" s="368"/>
      <c r="BH206" s="369">
        <f>IF($BI$3="４週",BF206/4,IF($BI$3="暦月",(BF206/($BI$8/7)),""))</f>
        <v>0</v>
      </c>
      <c r="BI206" s="368"/>
      <c r="BJ206" s="364"/>
      <c r="BK206" s="365"/>
      <c r="BL206" s="365"/>
      <c r="BM206" s="365"/>
      <c r="BN206" s="366"/>
    </row>
    <row r="207" spans="2:66" ht="20.25" customHeight="1" x14ac:dyDescent="0.2">
      <c r="B207" s="317">
        <f>B205+1</f>
        <v>96</v>
      </c>
      <c r="C207" s="417"/>
      <c r="D207" s="419"/>
      <c r="E207" s="258"/>
      <c r="F207" s="420"/>
      <c r="G207" s="319"/>
      <c r="H207" s="320"/>
      <c r="I207" s="138"/>
      <c r="J207" s="139"/>
      <c r="K207" s="138"/>
      <c r="L207" s="139"/>
      <c r="M207" s="323"/>
      <c r="N207" s="324"/>
      <c r="O207" s="327"/>
      <c r="P207" s="328"/>
      <c r="Q207" s="328"/>
      <c r="R207" s="320"/>
      <c r="S207" s="331"/>
      <c r="T207" s="332"/>
      <c r="U207" s="332"/>
      <c r="V207" s="332"/>
      <c r="W207" s="333"/>
      <c r="X207" s="158" t="s">
        <v>150</v>
      </c>
      <c r="Z207" s="159"/>
      <c r="AA207" s="151"/>
      <c r="AB207" s="152"/>
      <c r="AC207" s="152"/>
      <c r="AD207" s="152"/>
      <c r="AE207" s="152"/>
      <c r="AF207" s="152"/>
      <c r="AG207" s="153"/>
      <c r="AH207" s="151"/>
      <c r="AI207" s="152"/>
      <c r="AJ207" s="152"/>
      <c r="AK207" s="152"/>
      <c r="AL207" s="152"/>
      <c r="AM207" s="152"/>
      <c r="AN207" s="153"/>
      <c r="AO207" s="151"/>
      <c r="AP207" s="152"/>
      <c r="AQ207" s="152"/>
      <c r="AR207" s="152"/>
      <c r="AS207" s="152"/>
      <c r="AT207" s="152"/>
      <c r="AU207" s="153"/>
      <c r="AV207" s="151"/>
      <c r="AW207" s="152"/>
      <c r="AX207" s="152"/>
      <c r="AY207" s="152"/>
      <c r="AZ207" s="152"/>
      <c r="BA207" s="152"/>
      <c r="BB207" s="153"/>
      <c r="BC207" s="151"/>
      <c r="BD207" s="152"/>
      <c r="BE207" s="154"/>
      <c r="BF207" s="334"/>
      <c r="BG207" s="335"/>
      <c r="BH207" s="347"/>
      <c r="BI207" s="348"/>
      <c r="BJ207" s="349"/>
      <c r="BK207" s="350"/>
      <c r="BL207" s="350"/>
      <c r="BM207" s="350"/>
      <c r="BN207" s="351"/>
    </row>
    <row r="208" spans="2:66" ht="20.25" customHeight="1" x14ac:dyDescent="0.2">
      <c r="B208" s="318"/>
      <c r="C208" s="418"/>
      <c r="D208" s="421"/>
      <c r="E208" s="258"/>
      <c r="F208" s="420"/>
      <c r="G208" s="358"/>
      <c r="H208" s="359"/>
      <c r="I208" s="160"/>
      <c r="J208" s="161">
        <f>G207</f>
        <v>0</v>
      </c>
      <c r="K208" s="160"/>
      <c r="L208" s="161">
        <f>M207</f>
        <v>0</v>
      </c>
      <c r="M208" s="360"/>
      <c r="N208" s="361"/>
      <c r="O208" s="362"/>
      <c r="P208" s="363"/>
      <c r="Q208" s="363"/>
      <c r="R208" s="359"/>
      <c r="S208" s="331"/>
      <c r="T208" s="332"/>
      <c r="U208" s="332"/>
      <c r="V208" s="332"/>
      <c r="W208" s="333"/>
      <c r="X208" s="155" t="s">
        <v>153</v>
      </c>
      <c r="Y208" s="156"/>
      <c r="Z208" s="157"/>
      <c r="AA208" s="143" t="str">
        <f>IF(AA207="","",VLOOKUP(AA207,'別紙１-１　シフト記号表（従来型・ユニット型共通）'!$C$6:$L$47,10,FALSE))</f>
        <v/>
      </c>
      <c r="AB208" s="144" t="str">
        <f>IF(AB207="","",VLOOKUP(AB207,'別紙１-１　シフト記号表（従来型・ユニット型共通）'!$C$6:$L$47,10,FALSE))</f>
        <v/>
      </c>
      <c r="AC208" s="144" t="str">
        <f>IF(AC207="","",VLOOKUP(AC207,'別紙１-１　シフト記号表（従来型・ユニット型共通）'!$C$6:$L$47,10,FALSE))</f>
        <v/>
      </c>
      <c r="AD208" s="144" t="str">
        <f>IF(AD207="","",VLOOKUP(AD207,'別紙１-１　シフト記号表（従来型・ユニット型共通）'!$C$6:$L$47,10,FALSE))</f>
        <v/>
      </c>
      <c r="AE208" s="144" t="str">
        <f>IF(AE207="","",VLOOKUP(AE207,'別紙１-１　シフト記号表（従来型・ユニット型共通）'!$C$6:$L$47,10,FALSE))</f>
        <v/>
      </c>
      <c r="AF208" s="144" t="str">
        <f>IF(AF207="","",VLOOKUP(AF207,'別紙１-１　シフト記号表（従来型・ユニット型共通）'!$C$6:$L$47,10,FALSE))</f>
        <v/>
      </c>
      <c r="AG208" s="145" t="str">
        <f>IF(AG207="","",VLOOKUP(AG207,'別紙１-１　シフト記号表（従来型・ユニット型共通）'!$C$6:$L$47,10,FALSE))</f>
        <v/>
      </c>
      <c r="AH208" s="143" t="str">
        <f>IF(AH207="","",VLOOKUP(AH207,'別紙１-１　シフト記号表（従来型・ユニット型共通）'!$C$6:$L$47,10,FALSE))</f>
        <v/>
      </c>
      <c r="AI208" s="144" t="str">
        <f>IF(AI207="","",VLOOKUP(AI207,'別紙１-１　シフト記号表（従来型・ユニット型共通）'!$C$6:$L$47,10,FALSE))</f>
        <v/>
      </c>
      <c r="AJ208" s="144" t="str">
        <f>IF(AJ207="","",VLOOKUP(AJ207,'別紙１-１　シフト記号表（従来型・ユニット型共通）'!$C$6:$L$47,10,FALSE))</f>
        <v/>
      </c>
      <c r="AK208" s="144" t="str">
        <f>IF(AK207="","",VLOOKUP(AK207,'別紙１-１　シフト記号表（従来型・ユニット型共通）'!$C$6:$L$47,10,FALSE))</f>
        <v/>
      </c>
      <c r="AL208" s="144" t="str">
        <f>IF(AL207="","",VLOOKUP(AL207,'別紙１-１　シフト記号表（従来型・ユニット型共通）'!$C$6:$L$47,10,FALSE))</f>
        <v/>
      </c>
      <c r="AM208" s="144" t="str">
        <f>IF(AM207="","",VLOOKUP(AM207,'別紙１-１　シフト記号表（従来型・ユニット型共通）'!$C$6:$L$47,10,FALSE))</f>
        <v/>
      </c>
      <c r="AN208" s="145" t="str">
        <f>IF(AN207="","",VLOOKUP(AN207,'別紙１-１　シフト記号表（従来型・ユニット型共通）'!$C$6:$L$47,10,FALSE))</f>
        <v/>
      </c>
      <c r="AO208" s="143" t="str">
        <f>IF(AO207="","",VLOOKUP(AO207,'別紙１-１　シフト記号表（従来型・ユニット型共通）'!$C$6:$L$47,10,FALSE))</f>
        <v/>
      </c>
      <c r="AP208" s="144" t="str">
        <f>IF(AP207="","",VLOOKUP(AP207,'別紙１-１　シフト記号表（従来型・ユニット型共通）'!$C$6:$L$47,10,FALSE))</f>
        <v/>
      </c>
      <c r="AQ208" s="144" t="str">
        <f>IF(AQ207="","",VLOOKUP(AQ207,'別紙１-１　シフト記号表（従来型・ユニット型共通）'!$C$6:$L$47,10,FALSE))</f>
        <v/>
      </c>
      <c r="AR208" s="144" t="str">
        <f>IF(AR207="","",VLOOKUP(AR207,'別紙１-１　シフト記号表（従来型・ユニット型共通）'!$C$6:$L$47,10,FALSE))</f>
        <v/>
      </c>
      <c r="AS208" s="144" t="str">
        <f>IF(AS207="","",VLOOKUP(AS207,'別紙１-１　シフト記号表（従来型・ユニット型共通）'!$C$6:$L$47,10,FALSE))</f>
        <v/>
      </c>
      <c r="AT208" s="144" t="str">
        <f>IF(AT207="","",VLOOKUP(AT207,'別紙１-１　シフト記号表（従来型・ユニット型共通）'!$C$6:$L$47,10,FALSE))</f>
        <v/>
      </c>
      <c r="AU208" s="145" t="str">
        <f>IF(AU207="","",VLOOKUP(AU207,'別紙１-１　シフト記号表（従来型・ユニット型共通）'!$C$6:$L$47,10,FALSE))</f>
        <v/>
      </c>
      <c r="AV208" s="143" t="str">
        <f>IF(AV207="","",VLOOKUP(AV207,'別紙１-１　シフト記号表（従来型・ユニット型共通）'!$C$6:$L$47,10,FALSE))</f>
        <v/>
      </c>
      <c r="AW208" s="144" t="str">
        <f>IF(AW207="","",VLOOKUP(AW207,'別紙１-１　シフト記号表（従来型・ユニット型共通）'!$C$6:$L$47,10,FALSE))</f>
        <v/>
      </c>
      <c r="AX208" s="144" t="str">
        <f>IF(AX207="","",VLOOKUP(AX207,'別紙１-１　シフト記号表（従来型・ユニット型共通）'!$C$6:$L$47,10,FALSE))</f>
        <v/>
      </c>
      <c r="AY208" s="144" t="str">
        <f>IF(AY207="","",VLOOKUP(AY207,'別紙１-１　シフト記号表（従来型・ユニット型共通）'!$C$6:$L$47,10,FALSE))</f>
        <v/>
      </c>
      <c r="AZ208" s="144" t="str">
        <f>IF(AZ207="","",VLOOKUP(AZ207,'別紙１-１　シフト記号表（従来型・ユニット型共通）'!$C$6:$L$47,10,FALSE))</f>
        <v/>
      </c>
      <c r="BA208" s="144" t="str">
        <f>IF(BA207="","",VLOOKUP(BA207,'別紙１-１　シフト記号表（従来型・ユニット型共通）'!$C$6:$L$47,10,FALSE))</f>
        <v/>
      </c>
      <c r="BB208" s="145" t="str">
        <f>IF(BB207="","",VLOOKUP(BB207,'別紙１-１　シフト記号表（従来型・ユニット型共通）'!$C$6:$L$47,10,FALSE))</f>
        <v/>
      </c>
      <c r="BC208" s="143" t="str">
        <f>IF(BC207="","",VLOOKUP(BC207,'別紙１-１　シフト記号表（従来型・ユニット型共通）'!$C$6:$L$47,10,FALSE))</f>
        <v/>
      </c>
      <c r="BD208" s="144" t="str">
        <f>IF(BD207="","",VLOOKUP(BD207,'別紙１-１　シフト記号表（従来型・ユニット型共通）'!$C$6:$L$47,10,FALSE))</f>
        <v/>
      </c>
      <c r="BE208" s="144" t="str">
        <f>IF(BE207="","",VLOOKUP(BE207,'別紙１-１　シフト記号表（従来型・ユニット型共通）'!$C$6:$L$47,10,FALSE))</f>
        <v/>
      </c>
      <c r="BF208" s="367">
        <f>IF($BI$3="４週",SUM(AA208:BB208),IF($BI$3="暦月",SUM(AA208:BE208),""))</f>
        <v>0</v>
      </c>
      <c r="BG208" s="368"/>
      <c r="BH208" s="369">
        <f>IF($BI$3="４週",BF208/4,IF($BI$3="暦月",(BF208/($BI$8/7)),""))</f>
        <v>0</v>
      </c>
      <c r="BI208" s="368"/>
      <c r="BJ208" s="364"/>
      <c r="BK208" s="365"/>
      <c r="BL208" s="365"/>
      <c r="BM208" s="365"/>
      <c r="BN208" s="366"/>
    </row>
    <row r="209" spans="2:66" ht="20.25" customHeight="1" x14ac:dyDescent="0.2">
      <c r="B209" s="317">
        <f>B207+1</f>
        <v>97</v>
      </c>
      <c r="C209" s="417"/>
      <c r="D209" s="419"/>
      <c r="E209" s="258"/>
      <c r="F209" s="420"/>
      <c r="G209" s="319"/>
      <c r="H209" s="320"/>
      <c r="I209" s="138"/>
      <c r="J209" s="139"/>
      <c r="K209" s="138"/>
      <c r="L209" s="139"/>
      <c r="M209" s="323"/>
      <c r="N209" s="324"/>
      <c r="O209" s="327"/>
      <c r="P209" s="328"/>
      <c r="Q209" s="328"/>
      <c r="R209" s="320"/>
      <c r="S209" s="331"/>
      <c r="T209" s="332"/>
      <c r="U209" s="332"/>
      <c r="V209" s="332"/>
      <c r="W209" s="333"/>
      <c r="X209" s="158" t="s">
        <v>150</v>
      </c>
      <c r="Z209" s="159"/>
      <c r="AA209" s="151"/>
      <c r="AB209" s="152"/>
      <c r="AC209" s="152"/>
      <c r="AD209" s="152"/>
      <c r="AE209" s="152"/>
      <c r="AF209" s="152"/>
      <c r="AG209" s="153"/>
      <c r="AH209" s="151"/>
      <c r="AI209" s="152"/>
      <c r="AJ209" s="152"/>
      <c r="AK209" s="152"/>
      <c r="AL209" s="152"/>
      <c r="AM209" s="152"/>
      <c r="AN209" s="153"/>
      <c r="AO209" s="151"/>
      <c r="AP209" s="152"/>
      <c r="AQ209" s="152"/>
      <c r="AR209" s="152"/>
      <c r="AS209" s="152"/>
      <c r="AT209" s="152"/>
      <c r="AU209" s="153"/>
      <c r="AV209" s="151"/>
      <c r="AW209" s="152"/>
      <c r="AX209" s="152"/>
      <c r="AY209" s="152"/>
      <c r="AZ209" s="152"/>
      <c r="BA209" s="152"/>
      <c r="BB209" s="153"/>
      <c r="BC209" s="151"/>
      <c r="BD209" s="152"/>
      <c r="BE209" s="154"/>
      <c r="BF209" s="334"/>
      <c r="BG209" s="335"/>
      <c r="BH209" s="347"/>
      <c r="BI209" s="348"/>
      <c r="BJ209" s="349"/>
      <c r="BK209" s="350"/>
      <c r="BL209" s="350"/>
      <c r="BM209" s="350"/>
      <c r="BN209" s="351"/>
    </row>
    <row r="210" spans="2:66" ht="20.25" customHeight="1" x14ac:dyDescent="0.2">
      <c r="B210" s="318"/>
      <c r="C210" s="418"/>
      <c r="D210" s="421"/>
      <c r="E210" s="258"/>
      <c r="F210" s="420"/>
      <c r="G210" s="358"/>
      <c r="H210" s="359"/>
      <c r="I210" s="160"/>
      <c r="J210" s="161">
        <f>G209</f>
        <v>0</v>
      </c>
      <c r="K210" s="160"/>
      <c r="L210" s="161">
        <f>M209</f>
        <v>0</v>
      </c>
      <c r="M210" s="360"/>
      <c r="N210" s="361"/>
      <c r="O210" s="362"/>
      <c r="P210" s="363"/>
      <c r="Q210" s="363"/>
      <c r="R210" s="359"/>
      <c r="S210" s="331"/>
      <c r="T210" s="332"/>
      <c r="U210" s="332"/>
      <c r="V210" s="332"/>
      <c r="W210" s="333"/>
      <c r="X210" s="155" t="s">
        <v>153</v>
      </c>
      <c r="Y210" s="156"/>
      <c r="Z210" s="157"/>
      <c r="AA210" s="143" t="str">
        <f>IF(AA209="","",VLOOKUP(AA209,'別紙１-１　シフト記号表（従来型・ユニット型共通）'!$C$6:$L$47,10,FALSE))</f>
        <v/>
      </c>
      <c r="AB210" s="144" t="str">
        <f>IF(AB209="","",VLOOKUP(AB209,'別紙１-１　シフト記号表（従来型・ユニット型共通）'!$C$6:$L$47,10,FALSE))</f>
        <v/>
      </c>
      <c r="AC210" s="144" t="str">
        <f>IF(AC209="","",VLOOKUP(AC209,'別紙１-１　シフト記号表（従来型・ユニット型共通）'!$C$6:$L$47,10,FALSE))</f>
        <v/>
      </c>
      <c r="AD210" s="144" t="str">
        <f>IF(AD209="","",VLOOKUP(AD209,'別紙１-１　シフト記号表（従来型・ユニット型共通）'!$C$6:$L$47,10,FALSE))</f>
        <v/>
      </c>
      <c r="AE210" s="144" t="str">
        <f>IF(AE209="","",VLOOKUP(AE209,'別紙１-１　シフト記号表（従来型・ユニット型共通）'!$C$6:$L$47,10,FALSE))</f>
        <v/>
      </c>
      <c r="AF210" s="144" t="str">
        <f>IF(AF209="","",VLOOKUP(AF209,'別紙１-１　シフト記号表（従来型・ユニット型共通）'!$C$6:$L$47,10,FALSE))</f>
        <v/>
      </c>
      <c r="AG210" s="145" t="str">
        <f>IF(AG209="","",VLOOKUP(AG209,'別紙１-１　シフト記号表（従来型・ユニット型共通）'!$C$6:$L$47,10,FALSE))</f>
        <v/>
      </c>
      <c r="AH210" s="143" t="str">
        <f>IF(AH209="","",VLOOKUP(AH209,'別紙１-１　シフト記号表（従来型・ユニット型共通）'!$C$6:$L$47,10,FALSE))</f>
        <v/>
      </c>
      <c r="AI210" s="144" t="str">
        <f>IF(AI209="","",VLOOKUP(AI209,'別紙１-１　シフト記号表（従来型・ユニット型共通）'!$C$6:$L$47,10,FALSE))</f>
        <v/>
      </c>
      <c r="AJ210" s="144" t="str">
        <f>IF(AJ209="","",VLOOKUP(AJ209,'別紙１-１　シフト記号表（従来型・ユニット型共通）'!$C$6:$L$47,10,FALSE))</f>
        <v/>
      </c>
      <c r="AK210" s="144" t="str">
        <f>IF(AK209="","",VLOOKUP(AK209,'別紙１-１　シフト記号表（従来型・ユニット型共通）'!$C$6:$L$47,10,FALSE))</f>
        <v/>
      </c>
      <c r="AL210" s="144" t="str">
        <f>IF(AL209="","",VLOOKUP(AL209,'別紙１-１　シフト記号表（従来型・ユニット型共通）'!$C$6:$L$47,10,FALSE))</f>
        <v/>
      </c>
      <c r="AM210" s="144" t="str">
        <f>IF(AM209="","",VLOOKUP(AM209,'別紙１-１　シフト記号表（従来型・ユニット型共通）'!$C$6:$L$47,10,FALSE))</f>
        <v/>
      </c>
      <c r="AN210" s="145" t="str">
        <f>IF(AN209="","",VLOOKUP(AN209,'別紙１-１　シフト記号表（従来型・ユニット型共通）'!$C$6:$L$47,10,FALSE))</f>
        <v/>
      </c>
      <c r="AO210" s="143" t="str">
        <f>IF(AO209="","",VLOOKUP(AO209,'別紙１-１　シフト記号表（従来型・ユニット型共通）'!$C$6:$L$47,10,FALSE))</f>
        <v/>
      </c>
      <c r="AP210" s="144" t="str">
        <f>IF(AP209="","",VLOOKUP(AP209,'別紙１-１　シフト記号表（従来型・ユニット型共通）'!$C$6:$L$47,10,FALSE))</f>
        <v/>
      </c>
      <c r="AQ210" s="144" t="str">
        <f>IF(AQ209="","",VLOOKUP(AQ209,'別紙１-１　シフト記号表（従来型・ユニット型共通）'!$C$6:$L$47,10,FALSE))</f>
        <v/>
      </c>
      <c r="AR210" s="144" t="str">
        <f>IF(AR209="","",VLOOKUP(AR209,'別紙１-１　シフト記号表（従来型・ユニット型共通）'!$C$6:$L$47,10,FALSE))</f>
        <v/>
      </c>
      <c r="AS210" s="144" t="str">
        <f>IF(AS209="","",VLOOKUP(AS209,'別紙１-１　シフト記号表（従来型・ユニット型共通）'!$C$6:$L$47,10,FALSE))</f>
        <v/>
      </c>
      <c r="AT210" s="144" t="str">
        <f>IF(AT209="","",VLOOKUP(AT209,'別紙１-１　シフト記号表（従来型・ユニット型共通）'!$C$6:$L$47,10,FALSE))</f>
        <v/>
      </c>
      <c r="AU210" s="145" t="str">
        <f>IF(AU209="","",VLOOKUP(AU209,'別紙１-１　シフト記号表（従来型・ユニット型共通）'!$C$6:$L$47,10,FALSE))</f>
        <v/>
      </c>
      <c r="AV210" s="143" t="str">
        <f>IF(AV209="","",VLOOKUP(AV209,'別紙１-１　シフト記号表（従来型・ユニット型共通）'!$C$6:$L$47,10,FALSE))</f>
        <v/>
      </c>
      <c r="AW210" s="144" t="str">
        <f>IF(AW209="","",VLOOKUP(AW209,'別紙１-１　シフト記号表（従来型・ユニット型共通）'!$C$6:$L$47,10,FALSE))</f>
        <v/>
      </c>
      <c r="AX210" s="144" t="str">
        <f>IF(AX209="","",VLOOKUP(AX209,'別紙１-１　シフト記号表（従来型・ユニット型共通）'!$C$6:$L$47,10,FALSE))</f>
        <v/>
      </c>
      <c r="AY210" s="144" t="str">
        <f>IF(AY209="","",VLOOKUP(AY209,'別紙１-１　シフト記号表（従来型・ユニット型共通）'!$C$6:$L$47,10,FALSE))</f>
        <v/>
      </c>
      <c r="AZ210" s="144" t="str">
        <f>IF(AZ209="","",VLOOKUP(AZ209,'別紙１-１　シフト記号表（従来型・ユニット型共通）'!$C$6:$L$47,10,FALSE))</f>
        <v/>
      </c>
      <c r="BA210" s="144" t="str">
        <f>IF(BA209="","",VLOOKUP(BA209,'別紙１-１　シフト記号表（従来型・ユニット型共通）'!$C$6:$L$47,10,FALSE))</f>
        <v/>
      </c>
      <c r="BB210" s="145" t="str">
        <f>IF(BB209="","",VLOOKUP(BB209,'別紙１-１　シフト記号表（従来型・ユニット型共通）'!$C$6:$L$47,10,FALSE))</f>
        <v/>
      </c>
      <c r="BC210" s="143" t="str">
        <f>IF(BC209="","",VLOOKUP(BC209,'別紙１-１　シフト記号表（従来型・ユニット型共通）'!$C$6:$L$47,10,FALSE))</f>
        <v/>
      </c>
      <c r="BD210" s="144" t="str">
        <f>IF(BD209="","",VLOOKUP(BD209,'別紙１-１　シフト記号表（従来型・ユニット型共通）'!$C$6:$L$47,10,FALSE))</f>
        <v/>
      </c>
      <c r="BE210" s="144" t="str">
        <f>IF(BE209="","",VLOOKUP(BE209,'別紙１-１　シフト記号表（従来型・ユニット型共通）'!$C$6:$L$47,10,FALSE))</f>
        <v/>
      </c>
      <c r="BF210" s="367">
        <f>IF($BI$3="４週",SUM(AA210:BB210),IF($BI$3="暦月",SUM(AA210:BE210),""))</f>
        <v>0</v>
      </c>
      <c r="BG210" s="368"/>
      <c r="BH210" s="369">
        <f>IF($BI$3="４週",BF210/4,IF($BI$3="暦月",(BF210/($BI$8/7)),""))</f>
        <v>0</v>
      </c>
      <c r="BI210" s="368"/>
      <c r="BJ210" s="364"/>
      <c r="BK210" s="365"/>
      <c r="BL210" s="365"/>
      <c r="BM210" s="365"/>
      <c r="BN210" s="366"/>
    </row>
    <row r="211" spans="2:66" ht="20.25" customHeight="1" x14ac:dyDescent="0.2">
      <c r="B211" s="317">
        <f>B209+1</f>
        <v>98</v>
      </c>
      <c r="C211" s="417"/>
      <c r="D211" s="419"/>
      <c r="E211" s="258"/>
      <c r="F211" s="420"/>
      <c r="G211" s="319"/>
      <c r="H211" s="320"/>
      <c r="I211" s="138"/>
      <c r="J211" s="139"/>
      <c r="K211" s="138"/>
      <c r="L211" s="139"/>
      <c r="M211" s="323"/>
      <c r="N211" s="324"/>
      <c r="O211" s="327"/>
      <c r="P211" s="328"/>
      <c r="Q211" s="328"/>
      <c r="R211" s="320"/>
      <c r="S211" s="331"/>
      <c r="T211" s="332"/>
      <c r="U211" s="332"/>
      <c r="V211" s="332"/>
      <c r="W211" s="333"/>
      <c r="X211" s="158" t="s">
        <v>150</v>
      </c>
      <c r="Z211" s="159"/>
      <c r="AA211" s="151"/>
      <c r="AB211" s="152"/>
      <c r="AC211" s="152"/>
      <c r="AD211" s="152"/>
      <c r="AE211" s="152"/>
      <c r="AF211" s="152"/>
      <c r="AG211" s="153"/>
      <c r="AH211" s="151"/>
      <c r="AI211" s="152"/>
      <c r="AJ211" s="152"/>
      <c r="AK211" s="152"/>
      <c r="AL211" s="152"/>
      <c r="AM211" s="152"/>
      <c r="AN211" s="153"/>
      <c r="AO211" s="151"/>
      <c r="AP211" s="152"/>
      <c r="AQ211" s="152"/>
      <c r="AR211" s="152"/>
      <c r="AS211" s="152"/>
      <c r="AT211" s="152"/>
      <c r="AU211" s="153"/>
      <c r="AV211" s="151"/>
      <c r="AW211" s="152"/>
      <c r="AX211" s="152"/>
      <c r="AY211" s="152"/>
      <c r="AZ211" s="152"/>
      <c r="BA211" s="152"/>
      <c r="BB211" s="153"/>
      <c r="BC211" s="151"/>
      <c r="BD211" s="152"/>
      <c r="BE211" s="154"/>
      <c r="BF211" s="334"/>
      <c r="BG211" s="335"/>
      <c r="BH211" s="347"/>
      <c r="BI211" s="348"/>
      <c r="BJ211" s="349"/>
      <c r="BK211" s="350"/>
      <c r="BL211" s="350"/>
      <c r="BM211" s="350"/>
      <c r="BN211" s="351"/>
    </row>
    <row r="212" spans="2:66" ht="20.25" customHeight="1" x14ac:dyDescent="0.2">
      <c r="B212" s="318"/>
      <c r="C212" s="418"/>
      <c r="D212" s="421"/>
      <c r="E212" s="258"/>
      <c r="F212" s="420"/>
      <c r="G212" s="358"/>
      <c r="H212" s="359"/>
      <c r="I212" s="160"/>
      <c r="J212" s="161">
        <f>G211</f>
        <v>0</v>
      </c>
      <c r="K212" s="160"/>
      <c r="L212" s="161">
        <f>M211</f>
        <v>0</v>
      </c>
      <c r="M212" s="360"/>
      <c r="N212" s="361"/>
      <c r="O212" s="362"/>
      <c r="P212" s="363"/>
      <c r="Q212" s="363"/>
      <c r="R212" s="359"/>
      <c r="S212" s="331"/>
      <c r="T212" s="332"/>
      <c r="U212" s="332"/>
      <c r="V212" s="332"/>
      <c r="W212" s="333"/>
      <c r="X212" s="155" t="s">
        <v>153</v>
      </c>
      <c r="Y212" s="156"/>
      <c r="Z212" s="157"/>
      <c r="AA212" s="143" t="str">
        <f>IF(AA211="","",VLOOKUP(AA211,'別紙１-１　シフト記号表（従来型・ユニット型共通）'!$C$6:$L$47,10,FALSE))</f>
        <v/>
      </c>
      <c r="AB212" s="144" t="str">
        <f>IF(AB211="","",VLOOKUP(AB211,'別紙１-１　シフト記号表（従来型・ユニット型共通）'!$C$6:$L$47,10,FALSE))</f>
        <v/>
      </c>
      <c r="AC212" s="144" t="str">
        <f>IF(AC211="","",VLOOKUP(AC211,'別紙１-１　シフト記号表（従来型・ユニット型共通）'!$C$6:$L$47,10,FALSE))</f>
        <v/>
      </c>
      <c r="AD212" s="144" t="str">
        <f>IF(AD211="","",VLOOKUP(AD211,'別紙１-１　シフト記号表（従来型・ユニット型共通）'!$C$6:$L$47,10,FALSE))</f>
        <v/>
      </c>
      <c r="AE212" s="144" t="str">
        <f>IF(AE211="","",VLOOKUP(AE211,'別紙１-１　シフト記号表（従来型・ユニット型共通）'!$C$6:$L$47,10,FALSE))</f>
        <v/>
      </c>
      <c r="AF212" s="144" t="str">
        <f>IF(AF211="","",VLOOKUP(AF211,'別紙１-１　シフト記号表（従来型・ユニット型共通）'!$C$6:$L$47,10,FALSE))</f>
        <v/>
      </c>
      <c r="AG212" s="145" t="str">
        <f>IF(AG211="","",VLOOKUP(AG211,'別紙１-１　シフト記号表（従来型・ユニット型共通）'!$C$6:$L$47,10,FALSE))</f>
        <v/>
      </c>
      <c r="AH212" s="143" t="str">
        <f>IF(AH211="","",VLOOKUP(AH211,'別紙１-１　シフト記号表（従来型・ユニット型共通）'!$C$6:$L$47,10,FALSE))</f>
        <v/>
      </c>
      <c r="AI212" s="144" t="str">
        <f>IF(AI211="","",VLOOKUP(AI211,'別紙１-１　シフト記号表（従来型・ユニット型共通）'!$C$6:$L$47,10,FALSE))</f>
        <v/>
      </c>
      <c r="AJ212" s="144" t="str">
        <f>IF(AJ211="","",VLOOKUP(AJ211,'別紙１-１　シフト記号表（従来型・ユニット型共通）'!$C$6:$L$47,10,FALSE))</f>
        <v/>
      </c>
      <c r="AK212" s="144" t="str">
        <f>IF(AK211="","",VLOOKUP(AK211,'別紙１-１　シフト記号表（従来型・ユニット型共通）'!$C$6:$L$47,10,FALSE))</f>
        <v/>
      </c>
      <c r="AL212" s="144" t="str">
        <f>IF(AL211="","",VLOOKUP(AL211,'別紙１-１　シフト記号表（従来型・ユニット型共通）'!$C$6:$L$47,10,FALSE))</f>
        <v/>
      </c>
      <c r="AM212" s="144" t="str">
        <f>IF(AM211="","",VLOOKUP(AM211,'別紙１-１　シフト記号表（従来型・ユニット型共通）'!$C$6:$L$47,10,FALSE))</f>
        <v/>
      </c>
      <c r="AN212" s="145" t="str">
        <f>IF(AN211="","",VLOOKUP(AN211,'別紙１-１　シフト記号表（従来型・ユニット型共通）'!$C$6:$L$47,10,FALSE))</f>
        <v/>
      </c>
      <c r="AO212" s="143" t="str">
        <f>IF(AO211="","",VLOOKUP(AO211,'別紙１-１　シフト記号表（従来型・ユニット型共通）'!$C$6:$L$47,10,FALSE))</f>
        <v/>
      </c>
      <c r="AP212" s="144" t="str">
        <f>IF(AP211="","",VLOOKUP(AP211,'別紙１-１　シフト記号表（従来型・ユニット型共通）'!$C$6:$L$47,10,FALSE))</f>
        <v/>
      </c>
      <c r="AQ212" s="144" t="str">
        <f>IF(AQ211="","",VLOOKUP(AQ211,'別紙１-１　シフト記号表（従来型・ユニット型共通）'!$C$6:$L$47,10,FALSE))</f>
        <v/>
      </c>
      <c r="AR212" s="144" t="str">
        <f>IF(AR211="","",VLOOKUP(AR211,'別紙１-１　シフト記号表（従来型・ユニット型共通）'!$C$6:$L$47,10,FALSE))</f>
        <v/>
      </c>
      <c r="AS212" s="144" t="str">
        <f>IF(AS211="","",VLOOKUP(AS211,'別紙１-１　シフト記号表（従来型・ユニット型共通）'!$C$6:$L$47,10,FALSE))</f>
        <v/>
      </c>
      <c r="AT212" s="144" t="str">
        <f>IF(AT211="","",VLOOKUP(AT211,'別紙１-１　シフト記号表（従来型・ユニット型共通）'!$C$6:$L$47,10,FALSE))</f>
        <v/>
      </c>
      <c r="AU212" s="145" t="str">
        <f>IF(AU211="","",VLOOKUP(AU211,'別紙１-１　シフト記号表（従来型・ユニット型共通）'!$C$6:$L$47,10,FALSE))</f>
        <v/>
      </c>
      <c r="AV212" s="143" t="str">
        <f>IF(AV211="","",VLOOKUP(AV211,'別紙１-１　シフト記号表（従来型・ユニット型共通）'!$C$6:$L$47,10,FALSE))</f>
        <v/>
      </c>
      <c r="AW212" s="144" t="str">
        <f>IF(AW211="","",VLOOKUP(AW211,'別紙１-１　シフト記号表（従来型・ユニット型共通）'!$C$6:$L$47,10,FALSE))</f>
        <v/>
      </c>
      <c r="AX212" s="144" t="str">
        <f>IF(AX211="","",VLOOKUP(AX211,'別紙１-１　シフト記号表（従来型・ユニット型共通）'!$C$6:$L$47,10,FALSE))</f>
        <v/>
      </c>
      <c r="AY212" s="144" t="str">
        <f>IF(AY211="","",VLOOKUP(AY211,'別紙１-１　シフト記号表（従来型・ユニット型共通）'!$C$6:$L$47,10,FALSE))</f>
        <v/>
      </c>
      <c r="AZ212" s="144" t="str">
        <f>IF(AZ211="","",VLOOKUP(AZ211,'別紙１-１　シフト記号表（従来型・ユニット型共通）'!$C$6:$L$47,10,FALSE))</f>
        <v/>
      </c>
      <c r="BA212" s="144" t="str">
        <f>IF(BA211="","",VLOOKUP(BA211,'別紙１-１　シフト記号表（従来型・ユニット型共通）'!$C$6:$L$47,10,FALSE))</f>
        <v/>
      </c>
      <c r="BB212" s="145" t="str">
        <f>IF(BB211="","",VLOOKUP(BB211,'別紙１-１　シフト記号表（従来型・ユニット型共通）'!$C$6:$L$47,10,FALSE))</f>
        <v/>
      </c>
      <c r="BC212" s="143" t="str">
        <f>IF(BC211="","",VLOOKUP(BC211,'別紙１-１　シフト記号表（従来型・ユニット型共通）'!$C$6:$L$47,10,FALSE))</f>
        <v/>
      </c>
      <c r="BD212" s="144" t="str">
        <f>IF(BD211="","",VLOOKUP(BD211,'別紙１-１　シフト記号表（従来型・ユニット型共通）'!$C$6:$L$47,10,FALSE))</f>
        <v/>
      </c>
      <c r="BE212" s="144" t="str">
        <f>IF(BE211="","",VLOOKUP(BE211,'別紙１-１　シフト記号表（従来型・ユニット型共通）'!$C$6:$L$47,10,FALSE))</f>
        <v/>
      </c>
      <c r="BF212" s="367">
        <f>IF($BI$3="４週",SUM(AA212:BB212),IF($BI$3="暦月",SUM(AA212:BE212),""))</f>
        <v>0</v>
      </c>
      <c r="BG212" s="368"/>
      <c r="BH212" s="369">
        <f>IF($BI$3="４週",BF212/4,IF($BI$3="暦月",(BF212/($BI$8/7)),""))</f>
        <v>0</v>
      </c>
      <c r="BI212" s="368"/>
      <c r="BJ212" s="364"/>
      <c r="BK212" s="365"/>
      <c r="BL212" s="365"/>
      <c r="BM212" s="365"/>
      <c r="BN212" s="366"/>
    </row>
    <row r="213" spans="2:66" ht="20.25" customHeight="1" x14ac:dyDescent="0.2">
      <c r="B213" s="317">
        <f>B211+1</f>
        <v>99</v>
      </c>
      <c r="C213" s="417"/>
      <c r="D213" s="419"/>
      <c r="E213" s="258"/>
      <c r="F213" s="420"/>
      <c r="G213" s="319"/>
      <c r="H213" s="320"/>
      <c r="I213" s="138"/>
      <c r="J213" s="139"/>
      <c r="K213" s="138"/>
      <c r="L213" s="139"/>
      <c r="M213" s="323"/>
      <c r="N213" s="324"/>
      <c r="O213" s="327"/>
      <c r="P213" s="328"/>
      <c r="Q213" s="328"/>
      <c r="R213" s="320"/>
      <c r="S213" s="331"/>
      <c r="T213" s="332"/>
      <c r="U213" s="332"/>
      <c r="V213" s="332"/>
      <c r="W213" s="333"/>
      <c r="X213" s="158" t="s">
        <v>150</v>
      </c>
      <c r="Z213" s="159"/>
      <c r="AA213" s="151"/>
      <c r="AB213" s="152"/>
      <c r="AC213" s="152"/>
      <c r="AD213" s="152"/>
      <c r="AE213" s="152"/>
      <c r="AF213" s="152"/>
      <c r="AG213" s="153"/>
      <c r="AH213" s="151"/>
      <c r="AI213" s="152"/>
      <c r="AJ213" s="152"/>
      <c r="AK213" s="152"/>
      <c r="AL213" s="152"/>
      <c r="AM213" s="152"/>
      <c r="AN213" s="153"/>
      <c r="AO213" s="151"/>
      <c r="AP213" s="152"/>
      <c r="AQ213" s="152"/>
      <c r="AR213" s="152"/>
      <c r="AS213" s="152"/>
      <c r="AT213" s="152"/>
      <c r="AU213" s="153"/>
      <c r="AV213" s="151"/>
      <c r="AW213" s="152"/>
      <c r="AX213" s="152"/>
      <c r="AY213" s="152"/>
      <c r="AZ213" s="152"/>
      <c r="BA213" s="152"/>
      <c r="BB213" s="153"/>
      <c r="BC213" s="151"/>
      <c r="BD213" s="152"/>
      <c r="BE213" s="154"/>
      <c r="BF213" s="334"/>
      <c r="BG213" s="335"/>
      <c r="BH213" s="347"/>
      <c r="BI213" s="348"/>
      <c r="BJ213" s="349"/>
      <c r="BK213" s="350"/>
      <c r="BL213" s="350"/>
      <c r="BM213" s="350"/>
      <c r="BN213" s="351"/>
    </row>
    <row r="214" spans="2:66" ht="20.25" customHeight="1" x14ac:dyDescent="0.2">
      <c r="B214" s="318"/>
      <c r="C214" s="418"/>
      <c r="D214" s="421"/>
      <c r="E214" s="258"/>
      <c r="F214" s="420"/>
      <c r="G214" s="358"/>
      <c r="H214" s="359"/>
      <c r="I214" s="160"/>
      <c r="J214" s="161">
        <f>G213</f>
        <v>0</v>
      </c>
      <c r="K214" s="160"/>
      <c r="L214" s="161">
        <f>M213</f>
        <v>0</v>
      </c>
      <c r="M214" s="360"/>
      <c r="N214" s="361"/>
      <c r="O214" s="362"/>
      <c r="P214" s="363"/>
      <c r="Q214" s="363"/>
      <c r="R214" s="359"/>
      <c r="S214" s="331"/>
      <c r="T214" s="332"/>
      <c r="U214" s="332"/>
      <c r="V214" s="332"/>
      <c r="W214" s="333"/>
      <c r="X214" s="155" t="s">
        <v>153</v>
      </c>
      <c r="Y214" s="156"/>
      <c r="Z214" s="157"/>
      <c r="AA214" s="143" t="str">
        <f>IF(AA213="","",VLOOKUP(AA213,'別紙１-１　シフト記号表（従来型・ユニット型共通）'!$C$6:$L$47,10,FALSE))</f>
        <v/>
      </c>
      <c r="AB214" s="144" t="str">
        <f>IF(AB213="","",VLOOKUP(AB213,'別紙１-１　シフト記号表（従来型・ユニット型共通）'!$C$6:$L$47,10,FALSE))</f>
        <v/>
      </c>
      <c r="AC214" s="144" t="str">
        <f>IF(AC213="","",VLOOKUP(AC213,'別紙１-１　シフト記号表（従来型・ユニット型共通）'!$C$6:$L$47,10,FALSE))</f>
        <v/>
      </c>
      <c r="AD214" s="144" t="str">
        <f>IF(AD213="","",VLOOKUP(AD213,'別紙１-１　シフト記号表（従来型・ユニット型共通）'!$C$6:$L$47,10,FALSE))</f>
        <v/>
      </c>
      <c r="AE214" s="144" t="str">
        <f>IF(AE213="","",VLOOKUP(AE213,'別紙１-１　シフト記号表（従来型・ユニット型共通）'!$C$6:$L$47,10,FALSE))</f>
        <v/>
      </c>
      <c r="AF214" s="144" t="str">
        <f>IF(AF213="","",VLOOKUP(AF213,'別紙１-１　シフト記号表（従来型・ユニット型共通）'!$C$6:$L$47,10,FALSE))</f>
        <v/>
      </c>
      <c r="AG214" s="145" t="str">
        <f>IF(AG213="","",VLOOKUP(AG213,'別紙１-１　シフト記号表（従来型・ユニット型共通）'!$C$6:$L$47,10,FALSE))</f>
        <v/>
      </c>
      <c r="AH214" s="143" t="str">
        <f>IF(AH213="","",VLOOKUP(AH213,'別紙１-１　シフト記号表（従来型・ユニット型共通）'!$C$6:$L$47,10,FALSE))</f>
        <v/>
      </c>
      <c r="AI214" s="144" t="str">
        <f>IF(AI213="","",VLOOKUP(AI213,'別紙１-１　シフト記号表（従来型・ユニット型共通）'!$C$6:$L$47,10,FALSE))</f>
        <v/>
      </c>
      <c r="AJ214" s="144" t="str">
        <f>IF(AJ213="","",VLOOKUP(AJ213,'別紙１-１　シフト記号表（従来型・ユニット型共通）'!$C$6:$L$47,10,FALSE))</f>
        <v/>
      </c>
      <c r="AK214" s="144" t="str">
        <f>IF(AK213="","",VLOOKUP(AK213,'別紙１-１　シフト記号表（従来型・ユニット型共通）'!$C$6:$L$47,10,FALSE))</f>
        <v/>
      </c>
      <c r="AL214" s="144" t="str">
        <f>IF(AL213="","",VLOOKUP(AL213,'別紙１-１　シフト記号表（従来型・ユニット型共通）'!$C$6:$L$47,10,FALSE))</f>
        <v/>
      </c>
      <c r="AM214" s="144" t="str">
        <f>IF(AM213="","",VLOOKUP(AM213,'別紙１-１　シフト記号表（従来型・ユニット型共通）'!$C$6:$L$47,10,FALSE))</f>
        <v/>
      </c>
      <c r="AN214" s="145" t="str">
        <f>IF(AN213="","",VLOOKUP(AN213,'別紙１-１　シフト記号表（従来型・ユニット型共通）'!$C$6:$L$47,10,FALSE))</f>
        <v/>
      </c>
      <c r="AO214" s="143" t="str">
        <f>IF(AO213="","",VLOOKUP(AO213,'別紙１-１　シフト記号表（従来型・ユニット型共通）'!$C$6:$L$47,10,FALSE))</f>
        <v/>
      </c>
      <c r="AP214" s="144" t="str">
        <f>IF(AP213="","",VLOOKUP(AP213,'別紙１-１　シフト記号表（従来型・ユニット型共通）'!$C$6:$L$47,10,FALSE))</f>
        <v/>
      </c>
      <c r="AQ214" s="144" t="str">
        <f>IF(AQ213="","",VLOOKUP(AQ213,'別紙１-１　シフト記号表（従来型・ユニット型共通）'!$C$6:$L$47,10,FALSE))</f>
        <v/>
      </c>
      <c r="AR214" s="144" t="str">
        <f>IF(AR213="","",VLOOKUP(AR213,'別紙１-１　シフト記号表（従来型・ユニット型共通）'!$C$6:$L$47,10,FALSE))</f>
        <v/>
      </c>
      <c r="AS214" s="144" t="str">
        <f>IF(AS213="","",VLOOKUP(AS213,'別紙１-１　シフト記号表（従来型・ユニット型共通）'!$C$6:$L$47,10,FALSE))</f>
        <v/>
      </c>
      <c r="AT214" s="144" t="str">
        <f>IF(AT213="","",VLOOKUP(AT213,'別紙１-１　シフト記号表（従来型・ユニット型共通）'!$C$6:$L$47,10,FALSE))</f>
        <v/>
      </c>
      <c r="AU214" s="145" t="str">
        <f>IF(AU213="","",VLOOKUP(AU213,'別紙１-１　シフト記号表（従来型・ユニット型共通）'!$C$6:$L$47,10,FALSE))</f>
        <v/>
      </c>
      <c r="AV214" s="143" t="str">
        <f>IF(AV213="","",VLOOKUP(AV213,'別紙１-１　シフト記号表（従来型・ユニット型共通）'!$C$6:$L$47,10,FALSE))</f>
        <v/>
      </c>
      <c r="AW214" s="144" t="str">
        <f>IF(AW213="","",VLOOKUP(AW213,'別紙１-１　シフト記号表（従来型・ユニット型共通）'!$C$6:$L$47,10,FALSE))</f>
        <v/>
      </c>
      <c r="AX214" s="144" t="str">
        <f>IF(AX213="","",VLOOKUP(AX213,'別紙１-１　シフト記号表（従来型・ユニット型共通）'!$C$6:$L$47,10,FALSE))</f>
        <v/>
      </c>
      <c r="AY214" s="144" t="str">
        <f>IF(AY213="","",VLOOKUP(AY213,'別紙１-１　シフト記号表（従来型・ユニット型共通）'!$C$6:$L$47,10,FALSE))</f>
        <v/>
      </c>
      <c r="AZ214" s="144" t="str">
        <f>IF(AZ213="","",VLOOKUP(AZ213,'別紙１-１　シフト記号表（従来型・ユニット型共通）'!$C$6:$L$47,10,FALSE))</f>
        <v/>
      </c>
      <c r="BA214" s="144" t="str">
        <f>IF(BA213="","",VLOOKUP(BA213,'別紙１-１　シフト記号表（従来型・ユニット型共通）'!$C$6:$L$47,10,FALSE))</f>
        <v/>
      </c>
      <c r="BB214" s="145" t="str">
        <f>IF(BB213="","",VLOOKUP(BB213,'別紙１-１　シフト記号表（従来型・ユニット型共通）'!$C$6:$L$47,10,FALSE))</f>
        <v/>
      </c>
      <c r="BC214" s="143" t="str">
        <f>IF(BC213="","",VLOOKUP(BC213,'別紙１-１　シフト記号表（従来型・ユニット型共通）'!$C$6:$L$47,10,FALSE))</f>
        <v/>
      </c>
      <c r="BD214" s="144" t="str">
        <f>IF(BD213="","",VLOOKUP(BD213,'別紙１-１　シフト記号表（従来型・ユニット型共通）'!$C$6:$L$47,10,FALSE))</f>
        <v/>
      </c>
      <c r="BE214" s="144" t="str">
        <f>IF(BE213="","",VLOOKUP(BE213,'別紙１-１　シフト記号表（従来型・ユニット型共通）'!$C$6:$L$47,10,FALSE))</f>
        <v/>
      </c>
      <c r="BF214" s="367">
        <f>IF($BI$3="４週",SUM(AA214:BB214),IF($BI$3="暦月",SUM(AA214:BE214),""))</f>
        <v>0</v>
      </c>
      <c r="BG214" s="368"/>
      <c r="BH214" s="369">
        <f>IF($BI$3="４週",BF214/4,IF($BI$3="暦月",(BF214/($BI$8/7)),""))</f>
        <v>0</v>
      </c>
      <c r="BI214" s="368"/>
      <c r="BJ214" s="364"/>
      <c r="BK214" s="365"/>
      <c r="BL214" s="365"/>
      <c r="BM214" s="365"/>
      <c r="BN214" s="366"/>
    </row>
    <row r="215" spans="2:66" ht="20.25" customHeight="1" x14ac:dyDescent="0.2">
      <c r="B215" s="317">
        <f>B213+1</f>
        <v>100</v>
      </c>
      <c r="C215" s="417"/>
      <c r="D215" s="419"/>
      <c r="E215" s="258"/>
      <c r="F215" s="420"/>
      <c r="G215" s="319"/>
      <c r="H215" s="320"/>
      <c r="I215" s="146"/>
      <c r="J215" s="147"/>
      <c r="K215" s="146"/>
      <c r="L215" s="147"/>
      <c r="M215" s="323"/>
      <c r="N215" s="324"/>
      <c r="O215" s="327"/>
      <c r="P215" s="328"/>
      <c r="Q215" s="328"/>
      <c r="R215" s="320"/>
      <c r="S215" s="331"/>
      <c r="T215" s="332"/>
      <c r="U215" s="332"/>
      <c r="V215" s="332"/>
      <c r="W215" s="333"/>
      <c r="X215" s="148" t="s">
        <v>150</v>
      </c>
      <c r="Y215" s="149"/>
      <c r="Z215" s="150"/>
      <c r="AA215" s="151"/>
      <c r="AB215" s="152"/>
      <c r="AC215" s="152"/>
      <c r="AD215" s="152"/>
      <c r="AE215" s="152"/>
      <c r="AF215" s="152"/>
      <c r="AG215" s="153"/>
      <c r="AH215" s="151"/>
      <c r="AI215" s="152"/>
      <c r="AJ215" s="152"/>
      <c r="AK215" s="152"/>
      <c r="AL215" s="152"/>
      <c r="AM215" s="152"/>
      <c r="AN215" s="153"/>
      <c r="AO215" s="151"/>
      <c r="AP215" s="152"/>
      <c r="AQ215" s="152"/>
      <c r="AR215" s="152"/>
      <c r="AS215" s="152"/>
      <c r="AT215" s="152"/>
      <c r="AU215" s="153"/>
      <c r="AV215" s="151"/>
      <c r="AW215" s="152"/>
      <c r="AX215" s="152"/>
      <c r="AY215" s="152"/>
      <c r="AZ215" s="152"/>
      <c r="BA215" s="152"/>
      <c r="BB215" s="153"/>
      <c r="BC215" s="151"/>
      <c r="BD215" s="152"/>
      <c r="BE215" s="154"/>
      <c r="BF215" s="334"/>
      <c r="BG215" s="335"/>
      <c r="BH215" s="347"/>
      <c r="BI215" s="348"/>
      <c r="BJ215" s="349"/>
      <c r="BK215" s="350"/>
      <c r="BL215" s="350"/>
      <c r="BM215" s="350"/>
      <c r="BN215" s="351"/>
    </row>
    <row r="216" spans="2:66" ht="20.25" customHeight="1" thickBot="1" x14ac:dyDescent="0.25">
      <c r="B216" s="371"/>
      <c r="C216" s="426"/>
      <c r="D216" s="427"/>
      <c r="E216" s="428"/>
      <c r="F216" s="429"/>
      <c r="G216" s="372"/>
      <c r="H216" s="373"/>
      <c r="I216" s="165"/>
      <c r="J216" s="166">
        <f>G215</f>
        <v>0</v>
      </c>
      <c r="K216" s="165"/>
      <c r="L216" s="166">
        <f>M215</f>
        <v>0</v>
      </c>
      <c r="M216" s="374"/>
      <c r="N216" s="375"/>
      <c r="O216" s="376"/>
      <c r="P216" s="377"/>
      <c r="Q216" s="377"/>
      <c r="R216" s="373"/>
      <c r="S216" s="378"/>
      <c r="T216" s="379"/>
      <c r="U216" s="379"/>
      <c r="V216" s="379"/>
      <c r="W216" s="380"/>
      <c r="X216" s="167" t="s">
        <v>153</v>
      </c>
      <c r="Y216" s="168"/>
      <c r="Z216" s="169"/>
      <c r="AA216" s="170" t="str">
        <f>IF(AA215="","",VLOOKUP(AA215,'別紙１-１　シフト記号表（従来型・ユニット型共通）'!$C$6:$L$47,10,FALSE))</f>
        <v/>
      </c>
      <c r="AB216" s="171" t="str">
        <f>IF(AB215="","",VLOOKUP(AB215,'別紙１-１　シフト記号表（従来型・ユニット型共通）'!$C$6:$L$47,10,FALSE))</f>
        <v/>
      </c>
      <c r="AC216" s="171" t="str">
        <f>IF(AC215="","",VLOOKUP(AC215,'別紙１-１　シフト記号表（従来型・ユニット型共通）'!$C$6:$L$47,10,FALSE))</f>
        <v/>
      </c>
      <c r="AD216" s="171" t="str">
        <f>IF(AD215="","",VLOOKUP(AD215,'別紙１-１　シフト記号表（従来型・ユニット型共通）'!$C$6:$L$47,10,FALSE))</f>
        <v/>
      </c>
      <c r="AE216" s="171" t="str">
        <f>IF(AE215="","",VLOOKUP(AE215,'別紙１-１　シフト記号表（従来型・ユニット型共通）'!$C$6:$L$47,10,FALSE))</f>
        <v/>
      </c>
      <c r="AF216" s="171" t="str">
        <f>IF(AF215="","",VLOOKUP(AF215,'別紙１-１　シフト記号表（従来型・ユニット型共通）'!$C$6:$L$47,10,FALSE))</f>
        <v/>
      </c>
      <c r="AG216" s="172" t="str">
        <f>IF(AG215="","",VLOOKUP(AG215,'別紙１-１　シフト記号表（従来型・ユニット型共通）'!$C$6:$L$47,10,FALSE))</f>
        <v/>
      </c>
      <c r="AH216" s="170" t="str">
        <f>IF(AH215="","",VLOOKUP(AH215,'別紙１-１　シフト記号表（従来型・ユニット型共通）'!$C$6:$L$47,10,FALSE))</f>
        <v/>
      </c>
      <c r="AI216" s="171" t="str">
        <f>IF(AI215="","",VLOOKUP(AI215,'別紙１-１　シフト記号表（従来型・ユニット型共通）'!$C$6:$L$47,10,FALSE))</f>
        <v/>
      </c>
      <c r="AJ216" s="171" t="str">
        <f>IF(AJ215="","",VLOOKUP(AJ215,'別紙１-１　シフト記号表（従来型・ユニット型共通）'!$C$6:$L$47,10,FALSE))</f>
        <v/>
      </c>
      <c r="AK216" s="171" t="str">
        <f>IF(AK215="","",VLOOKUP(AK215,'別紙１-１　シフト記号表（従来型・ユニット型共通）'!$C$6:$L$47,10,FALSE))</f>
        <v/>
      </c>
      <c r="AL216" s="171" t="str">
        <f>IF(AL215="","",VLOOKUP(AL215,'別紙１-１　シフト記号表（従来型・ユニット型共通）'!$C$6:$L$47,10,FALSE))</f>
        <v/>
      </c>
      <c r="AM216" s="171" t="str">
        <f>IF(AM215="","",VLOOKUP(AM215,'別紙１-１　シフト記号表（従来型・ユニット型共通）'!$C$6:$L$47,10,FALSE))</f>
        <v/>
      </c>
      <c r="AN216" s="172" t="str">
        <f>IF(AN215="","",VLOOKUP(AN215,'別紙１-１　シフト記号表（従来型・ユニット型共通）'!$C$6:$L$47,10,FALSE))</f>
        <v/>
      </c>
      <c r="AO216" s="170" t="str">
        <f>IF(AO215="","",VLOOKUP(AO215,'別紙１-１　シフト記号表（従来型・ユニット型共通）'!$C$6:$L$47,10,FALSE))</f>
        <v/>
      </c>
      <c r="AP216" s="171" t="str">
        <f>IF(AP215="","",VLOOKUP(AP215,'別紙１-１　シフト記号表（従来型・ユニット型共通）'!$C$6:$L$47,10,FALSE))</f>
        <v/>
      </c>
      <c r="AQ216" s="171" t="str">
        <f>IF(AQ215="","",VLOOKUP(AQ215,'別紙１-１　シフト記号表（従来型・ユニット型共通）'!$C$6:$L$47,10,FALSE))</f>
        <v/>
      </c>
      <c r="AR216" s="171" t="str">
        <f>IF(AR215="","",VLOOKUP(AR215,'別紙１-１　シフト記号表（従来型・ユニット型共通）'!$C$6:$L$47,10,FALSE))</f>
        <v/>
      </c>
      <c r="AS216" s="171" t="str">
        <f>IF(AS215="","",VLOOKUP(AS215,'別紙１-１　シフト記号表（従来型・ユニット型共通）'!$C$6:$L$47,10,FALSE))</f>
        <v/>
      </c>
      <c r="AT216" s="171" t="str">
        <f>IF(AT215="","",VLOOKUP(AT215,'別紙１-１　シフト記号表（従来型・ユニット型共通）'!$C$6:$L$47,10,FALSE))</f>
        <v/>
      </c>
      <c r="AU216" s="172" t="str">
        <f>IF(AU215="","",VLOOKUP(AU215,'別紙１-１　シフト記号表（従来型・ユニット型共通）'!$C$6:$L$47,10,FALSE))</f>
        <v/>
      </c>
      <c r="AV216" s="170" t="str">
        <f>IF(AV215="","",VLOOKUP(AV215,'別紙１-１　シフト記号表（従来型・ユニット型共通）'!$C$6:$L$47,10,FALSE))</f>
        <v/>
      </c>
      <c r="AW216" s="171" t="str">
        <f>IF(AW215="","",VLOOKUP(AW215,'別紙１-１　シフト記号表（従来型・ユニット型共通）'!$C$6:$L$47,10,FALSE))</f>
        <v/>
      </c>
      <c r="AX216" s="171" t="str">
        <f>IF(AX215="","",VLOOKUP(AX215,'別紙１-１　シフト記号表（従来型・ユニット型共通）'!$C$6:$L$47,10,FALSE))</f>
        <v/>
      </c>
      <c r="AY216" s="171" t="str">
        <f>IF(AY215="","",VLOOKUP(AY215,'別紙１-１　シフト記号表（従来型・ユニット型共通）'!$C$6:$L$47,10,FALSE))</f>
        <v/>
      </c>
      <c r="AZ216" s="171" t="str">
        <f>IF(AZ215="","",VLOOKUP(AZ215,'別紙１-１　シフト記号表（従来型・ユニット型共通）'!$C$6:$L$47,10,FALSE))</f>
        <v/>
      </c>
      <c r="BA216" s="171" t="str">
        <f>IF(BA215="","",VLOOKUP(BA215,'別紙１-１　シフト記号表（従来型・ユニット型共通）'!$C$6:$L$47,10,FALSE))</f>
        <v/>
      </c>
      <c r="BB216" s="172" t="str">
        <f>IF(BB215="","",VLOOKUP(BB215,'別紙１-１　シフト記号表（従来型・ユニット型共通）'!$C$6:$L$47,10,FALSE))</f>
        <v/>
      </c>
      <c r="BC216" s="170" t="str">
        <f>IF(BC215="","",VLOOKUP(BC215,'別紙１-１　シフト記号表（従来型・ユニット型共通）'!$C$6:$L$47,10,FALSE))</f>
        <v/>
      </c>
      <c r="BD216" s="171" t="str">
        <f>IF(BD215="","",VLOOKUP(BD215,'別紙１-１　シフト記号表（従来型・ユニット型共通）'!$C$6:$L$47,10,FALSE))</f>
        <v/>
      </c>
      <c r="BE216" s="171" t="str">
        <f>IF(BE215="","",VLOOKUP(BE215,'別紙１-１　シフト記号表（従来型・ユニット型共通）'!$C$6:$L$47,10,FALSE))</f>
        <v/>
      </c>
      <c r="BF216" s="355">
        <f>IF($BI$3="４週",SUM(AA216:BB216),IF($BI$3="暦月",SUM(AA216:BE216),""))</f>
        <v>0</v>
      </c>
      <c r="BG216" s="356"/>
      <c r="BH216" s="357">
        <f>IF($BI$3="４週",BF216/4,IF($BI$3="暦月",(BF216/($BI$8/7)),""))</f>
        <v>0</v>
      </c>
      <c r="BI216" s="356"/>
      <c r="BJ216" s="352"/>
      <c r="BK216" s="353"/>
      <c r="BL216" s="353"/>
      <c r="BM216" s="353"/>
      <c r="BN216" s="354"/>
    </row>
    <row r="217" spans="2:66" ht="20.25" customHeight="1" x14ac:dyDescent="0.2">
      <c r="B217" s="174"/>
      <c r="C217" s="174"/>
      <c r="D217" s="174"/>
      <c r="E217" s="174"/>
      <c r="F217" s="174"/>
      <c r="G217" s="175"/>
      <c r="H217" s="175"/>
      <c r="I217" s="175"/>
      <c r="J217" s="175"/>
      <c r="K217" s="175"/>
      <c r="L217" s="175"/>
      <c r="M217" s="176"/>
      <c r="N217" s="176"/>
      <c r="O217" s="175"/>
      <c r="P217" s="175"/>
      <c r="Q217" s="175"/>
      <c r="R217" s="175"/>
      <c r="S217" s="177"/>
      <c r="T217" s="177"/>
      <c r="U217" s="177"/>
      <c r="V217" s="178"/>
      <c r="W217" s="178"/>
      <c r="X217" s="178"/>
      <c r="Y217" s="179"/>
      <c r="Z217" s="180"/>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2"/>
      <c r="BI217" s="182"/>
      <c r="BJ217" s="177"/>
      <c r="BK217" s="177"/>
      <c r="BL217" s="177"/>
      <c r="BM217" s="177"/>
      <c r="BN217" s="177"/>
    </row>
    <row r="218" spans="2:66" ht="20.25" customHeight="1" x14ac:dyDescent="0.2">
      <c r="B218" s="174"/>
      <c r="C218" s="174"/>
      <c r="D218" s="174"/>
      <c r="E218" s="174"/>
      <c r="F218" s="174"/>
      <c r="G218" s="175"/>
      <c r="H218" s="175"/>
      <c r="I218" s="175"/>
      <c r="J218" s="175"/>
      <c r="K218" s="175"/>
      <c r="L218" s="175"/>
      <c r="M218" s="183"/>
      <c r="N218" s="100" t="s">
        <v>298</v>
      </c>
      <c r="O218" s="100"/>
      <c r="P218" s="100"/>
      <c r="Q218" s="100"/>
      <c r="R218" s="100"/>
      <c r="S218" s="100"/>
      <c r="T218" s="100"/>
      <c r="U218" s="100"/>
      <c r="V218" s="100"/>
      <c r="W218" s="100"/>
      <c r="X218" s="105"/>
      <c r="Y218" s="100"/>
      <c r="Z218" s="100"/>
      <c r="AA218" s="100"/>
      <c r="AB218" s="100"/>
      <c r="AC218" s="100"/>
      <c r="AD218" s="184"/>
      <c r="AE218" s="184"/>
      <c r="AF218" s="184"/>
      <c r="AG218" s="184"/>
      <c r="AH218" s="184"/>
      <c r="AI218" s="184"/>
      <c r="AJ218" s="184"/>
      <c r="AK218" s="184"/>
      <c r="AL218" s="184"/>
      <c r="AM218" s="184"/>
      <c r="AN218" s="184"/>
      <c r="AO218" s="184"/>
      <c r="AP218" s="184"/>
      <c r="AQ218" s="184"/>
      <c r="AR218" s="184"/>
      <c r="AS218" s="184"/>
      <c r="AT218" s="184"/>
      <c r="AU218" s="184"/>
      <c r="AV218" s="184"/>
      <c r="AW218" s="184"/>
      <c r="AX218" s="184"/>
      <c r="AY218" s="184"/>
      <c r="AZ218" s="184"/>
      <c r="BA218" s="184"/>
      <c r="BB218" s="184"/>
      <c r="BC218" s="184"/>
      <c r="BD218" s="184"/>
      <c r="BE218" s="184"/>
      <c r="BF218" s="184"/>
      <c r="BG218" s="184"/>
      <c r="BH218" s="185"/>
      <c r="BI218" s="182"/>
      <c r="BJ218" s="177"/>
      <c r="BK218" s="177"/>
      <c r="BL218" s="177"/>
      <c r="BM218" s="177"/>
      <c r="BN218" s="177"/>
    </row>
    <row r="219" spans="2:66" ht="20.25" customHeight="1" x14ac:dyDescent="0.2">
      <c r="B219" s="174"/>
      <c r="C219" s="174"/>
      <c r="D219" s="174"/>
      <c r="E219" s="174"/>
      <c r="F219" s="174"/>
      <c r="G219" s="175"/>
      <c r="H219" s="175"/>
      <c r="I219" s="175"/>
      <c r="J219" s="175"/>
      <c r="K219" s="175"/>
      <c r="L219" s="175"/>
      <c r="M219" s="183"/>
      <c r="N219" s="100"/>
      <c r="O219" s="100" t="s">
        <v>198</v>
      </c>
      <c r="P219" s="100"/>
      <c r="Q219" s="100"/>
      <c r="R219" s="100"/>
      <c r="S219" s="100"/>
      <c r="T219" s="100"/>
      <c r="U219" s="100"/>
      <c r="V219" s="100"/>
      <c r="W219" s="100"/>
      <c r="X219" s="105"/>
      <c r="Y219" s="100"/>
      <c r="Z219" s="100"/>
      <c r="AA219" s="100"/>
      <c r="AB219" s="100"/>
      <c r="AC219" s="100"/>
      <c r="AD219" s="184"/>
      <c r="AE219" s="100" t="s">
        <v>199</v>
      </c>
      <c r="AF219" s="100"/>
      <c r="AG219" s="100"/>
      <c r="AH219" s="100"/>
      <c r="AI219" s="100"/>
      <c r="AJ219" s="100"/>
      <c r="AK219" s="100"/>
      <c r="AL219" s="100"/>
      <c r="AM219" s="100"/>
      <c r="AN219" s="105"/>
      <c r="AO219" s="100"/>
      <c r="AP219" s="100"/>
      <c r="AQ219" s="100"/>
      <c r="AR219" s="100"/>
      <c r="AS219" s="184"/>
      <c r="AT219" s="184"/>
      <c r="AU219" s="100" t="s">
        <v>200</v>
      </c>
      <c r="AV219" s="100"/>
      <c r="AW219" s="100"/>
      <c r="AX219" s="100"/>
      <c r="AY219" s="100"/>
      <c r="AZ219" s="100"/>
      <c r="BA219" s="184"/>
      <c r="BB219" s="184"/>
      <c r="BC219" s="184"/>
      <c r="BD219" s="184"/>
      <c r="BE219" s="184"/>
      <c r="BF219" s="184"/>
      <c r="BG219" s="184"/>
      <c r="BH219" s="185"/>
      <c r="BI219" s="182"/>
      <c r="BJ219" s="404"/>
      <c r="BK219" s="404"/>
      <c r="BL219" s="404"/>
      <c r="BM219" s="404"/>
      <c r="BN219" s="177"/>
    </row>
    <row r="220" spans="2:66" ht="20.25" customHeight="1" x14ac:dyDescent="0.2">
      <c r="B220" s="174"/>
      <c r="C220" s="174"/>
      <c r="D220" s="174"/>
      <c r="E220" s="174"/>
      <c r="F220" s="174"/>
      <c r="G220" s="175"/>
      <c r="H220" s="175"/>
      <c r="I220" s="175"/>
      <c r="J220" s="175"/>
      <c r="K220" s="175"/>
      <c r="L220" s="175"/>
      <c r="M220" s="183"/>
      <c r="N220" s="100"/>
      <c r="O220" s="387" t="s">
        <v>201</v>
      </c>
      <c r="P220" s="387"/>
      <c r="Q220" s="387" t="s">
        <v>202</v>
      </c>
      <c r="R220" s="387"/>
      <c r="S220" s="387"/>
      <c r="T220" s="387"/>
      <c r="U220" s="100"/>
      <c r="V220" s="388" t="s">
        <v>203</v>
      </c>
      <c r="W220" s="388"/>
      <c r="X220" s="388"/>
      <c r="Y220" s="388"/>
      <c r="Z220" s="100"/>
      <c r="AA220" s="186" t="s">
        <v>204</v>
      </c>
      <c r="AB220" s="186"/>
      <c r="AC220" s="100"/>
      <c r="AD220" s="184"/>
      <c r="AE220" s="387" t="s">
        <v>201</v>
      </c>
      <c r="AF220" s="387"/>
      <c r="AG220" s="387" t="s">
        <v>202</v>
      </c>
      <c r="AH220" s="387"/>
      <c r="AI220" s="387"/>
      <c r="AJ220" s="387"/>
      <c r="AK220" s="100"/>
      <c r="AL220" s="388" t="s">
        <v>203</v>
      </c>
      <c r="AM220" s="388"/>
      <c r="AN220" s="388"/>
      <c r="AO220" s="388"/>
      <c r="AP220" s="100"/>
      <c r="AQ220" s="186" t="s">
        <v>204</v>
      </c>
      <c r="AR220" s="186"/>
      <c r="AS220" s="184"/>
      <c r="AT220" s="184"/>
      <c r="AU220" s="381" t="s">
        <v>205</v>
      </c>
      <c r="AV220" s="381"/>
      <c r="AW220" s="381" t="s">
        <v>206</v>
      </c>
      <c r="AX220" s="381"/>
      <c r="AY220" s="381"/>
      <c r="AZ220" s="381"/>
      <c r="BA220" s="184"/>
      <c r="BB220" s="184"/>
      <c r="BC220" s="184"/>
      <c r="BD220" s="184"/>
      <c r="BE220" s="184"/>
      <c r="BF220" s="184"/>
      <c r="BG220" s="184"/>
      <c r="BH220" s="185"/>
      <c r="BI220" s="182"/>
      <c r="BJ220" s="406"/>
      <c r="BK220" s="406"/>
      <c r="BL220" s="406"/>
      <c r="BM220" s="406"/>
      <c r="BN220" s="177"/>
    </row>
    <row r="221" spans="2:66" ht="20.25" customHeight="1" x14ac:dyDescent="0.2">
      <c r="B221" s="174"/>
      <c r="C221" s="174"/>
      <c r="D221" s="174"/>
      <c r="E221" s="174"/>
      <c r="F221" s="174"/>
      <c r="G221" s="175"/>
      <c r="H221" s="175"/>
      <c r="I221" s="175"/>
      <c r="J221" s="175"/>
      <c r="K221" s="175"/>
      <c r="L221" s="175"/>
      <c r="M221" s="183"/>
      <c r="N221" s="100"/>
      <c r="O221" s="370"/>
      <c r="P221" s="370"/>
      <c r="Q221" s="370" t="s">
        <v>207</v>
      </c>
      <c r="R221" s="370"/>
      <c r="S221" s="370" t="s">
        <v>208</v>
      </c>
      <c r="T221" s="370"/>
      <c r="U221" s="100"/>
      <c r="V221" s="370" t="s">
        <v>207</v>
      </c>
      <c r="W221" s="370"/>
      <c r="X221" s="370" t="s">
        <v>208</v>
      </c>
      <c r="Y221" s="370"/>
      <c r="Z221" s="100"/>
      <c r="AA221" s="186" t="s">
        <v>209</v>
      </c>
      <c r="AB221" s="186"/>
      <c r="AC221" s="100"/>
      <c r="AD221" s="184"/>
      <c r="AE221" s="370"/>
      <c r="AF221" s="370"/>
      <c r="AG221" s="370" t="s">
        <v>207</v>
      </c>
      <c r="AH221" s="370"/>
      <c r="AI221" s="370" t="s">
        <v>208</v>
      </c>
      <c r="AJ221" s="370"/>
      <c r="AK221" s="100"/>
      <c r="AL221" s="370" t="s">
        <v>207</v>
      </c>
      <c r="AM221" s="370"/>
      <c r="AN221" s="370" t="s">
        <v>208</v>
      </c>
      <c r="AO221" s="370"/>
      <c r="AP221" s="100"/>
      <c r="AQ221" s="186" t="s">
        <v>209</v>
      </c>
      <c r="AR221" s="186"/>
      <c r="AS221" s="184"/>
      <c r="AT221" s="184"/>
      <c r="AU221" s="381" t="s">
        <v>210</v>
      </c>
      <c r="AV221" s="381"/>
      <c r="AW221" s="381" t="s">
        <v>211</v>
      </c>
      <c r="AX221" s="381"/>
      <c r="AY221" s="381"/>
      <c r="AZ221" s="381"/>
      <c r="BA221" s="184"/>
      <c r="BB221" s="184"/>
      <c r="BC221" s="184"/>
      <c r="BD221" s="184"/>
      <c r="BE221" s="184"/>
      <c r="BF221" s="184"/>
      <c r="BG221" s="184"/>
      <c r="BH221" s="185"/>
      <c r="BI221" s="182"/>
      <c r="BJ221" s="405"/>
      <c r="BK221" s="405"/>
      <c r="BL221" s="405"/>
      <c r="BM221" s="405"/>
      <c r="BN221" s="177"/>
    </row>
    <row r="222" spans="2:66" ht="20.25" customHeight="1" x14ac:dyDescent="0.2">
      <c r="B222" s="174"/>
      <c r="C222" s="174"/>
      <c r="D222" s="174"/>
      <c r="E222" s="174"/>
      <c r="F222" s="174"/>
      <c r="G222" s="175"/>
      <c r="H222" s="175"/>
      <c r="I222" s="175"/>
      <c r="J222" s="175"/>
      <c r="K222" s="175"/>
      <c r="L222" s="175"/>
      <c r="M222" s="183"/>
      <c r="N222" s="100"/>
      <c r="O222" s="381" t="s">
        <v>210</v>
      </c>
      <c r="P222" s="381"/>
      <c r="Q222" s="382">
        <f>SUMIFS($BF$17:$BF$216,$J$17:$J$216,"医師",$L$17:$L$216,"A")</f>
        <v>0</v>
      </c>
      <c r="R222" s="382"/>
      <c r="S222" s="383">
        <f>SUMIFS($BH$17:$BH$216,$J$17:$J$216,"医師",$L$17:$L$216,"A")</f>
        <v>0</v>
      </c>
      <c r="T222" s="383"/>
      <c r="U222" s="187"/>
      <c r="V222" s="384">
        <v>0</v>
      </c>
      <c r="W222" s="384"/>
      <c r="X222" s="384">
        <v>0</v>
      </c>
      <c r="Y222" s="384"/>
      <c r="Z222" s="187"/>
      <c r="AA222" s="385">
        <v>0</v>
      </c>
      <c r="AB222" s="386"/>
      <c r="AC222" s="100"/>
      <c r="AD222" s="184"/>
      <c r="AE222" s="381" t="s">
        <v>210</v>
      </c>
      <c r="AF222" s="381"/>
      <c r="AG222" s="382">
        <f>SUMIFS($BF$17:$BF$216,$J$17:$J$216,"薬剤師",$L$17:$L$216,"A")</f>
        <v>0</v>
      </c>
      <c r="AH222" s="382"/>
      <c r="AI222" s="383">
        <f>SUMIFS($BH$17:$BH$216,$J$17:$J$216,"薬剤師",$L$17:$L$216,"A")</f>
        <v>0</v>
      </c>
      <c r="AJ222" s="383"/>
      <c r="AK222" s="187"/>
      <c r="AL222" s="384">
        <v>0</v>
      </c>
      <c r="AM222" s="384"/>
      <c r="AN222" s="384">
        <v>0</v>
      </c>
      <c r="AO222" s="384"/>
      <c r="AP222" s="187"/>
      <c r="AQ222" s="385">
        <v>0</v>
      </c>
      <c r="AR222" s="386"/>
      <c r="AS222" s="184"/>
      <c r="AT222" s="184"/>
      <c r="AU222" s="381" t="s">
        <v>212</v>
      </c>
      <c r="AV222" s="381"/>
      <c r="AW222" s="381" t="s">
        <v>213</v>
      </c>
      <c r="AX222" s="381"/>
      <c r="AY222" s="381"/>
      <c r="AZ222" s="381"/>
      <c r="BA222" s="184"/>
      <c r="BB222" s="184"/>
      <c r="BC222" s="184"/>
      <c r="BD222" s="184"/>
      <c r="BE222" s="184"/>
      <c r="BF222" s="184"/>
      <c r="BG222" s="184"/>
      <c r="BH222" s="185"/>
      <c r="BI222" s="182"/>
      <c r="BJ222" s="213"/>
      <c r="BK222" s="213"/>
      <c r="BL222" s="213"/>
      <c r="BM222" s="213"/>
      <c r="BN222" s="177"/>
    </row>
    <row r="223" spans="2:66" ht="20.25" customHeight="1" x14ac:dyDescent="0.2">
      <c r="B223" s="174"/>
      <c r="C223" s="174"/>
      <c r="D223" s="174"/>
      <c r="E223" s="174"/>
      <c r="F223" s="174"/>
      <c r="G223" s="175"/>
      <c r="H223" s="175"/>
      <c r="I223" s="175"/>
      <c r="J223" s="175"/>
      <c r="K223" s="175"/>
      <c r="L223" s="175"/>
      <c r="M223" s="183"/>
      <c r="N223" s="100"/>
      <c r="O223" s="381" t="s">
        <v>212</v>
      </c>
      <c r="P223" s="381"/>
      <c r="Q223" s="382">
        <f>SUMIFS($BF$17:$BF$216,$J$17:$J$216,"医師",$L$17:$L$216,"B")</f>
        <v>0</v>
      </c>
      <c r="R223" s="382"/>
      <c r="S223" s="383">
        <f>SUMIFS($BH$17:$BH$216,$J$17:$J$216,"医師",$L$17:$L$216,"B")</f>
        <v>0</v>
      </c>
      <c r="T223" s="383"/>
      <c r="U223" s="187"/>
      <c r="V223" s="384">
        <v>0</v>
      </c>
      <c r="W223" s="384"/>
      <c r="X223" s="384">
        <v>0</v>
      </c>
      <c r="Y223" s="384"/>
      <c r="Z223" s="187"/>
      <c r="AA223" s="385">
        <v>0</v>
      </c>
      <c r="AB223" s="386"/>
      <c r="AC223" s="100"/>
      <c r="AD223" s="184"/>
      <c r="AE223" s="381" t="s">
        <v>212</v>
      </c>
      <c r="AF223" s="381"/>
      <c r="AG223" s="382">
        <f>SUMIFS($BF$17:$BF$216,$J$17:$J$216,"薬剤師",$L$17:$L$216,"B")</f>
        <v>0</v>
      </c>
      <c r="AH223" s="382"/>
      <c r="AI223" s="383">
        <f>SUMIFS($BH$17:$BH$216,$J$17:$J$216,"薬剤師",$L$17:$L$216,"B")</f>
        <v>0</v>
      </c>
      <c r="AJ223" s="383"/>
      <c r="AK223" s="187"/>
      <c r="AL223" s="384">
        <v>0</v>
      </c>
      <c r="AM223" s="384"/>
      <c r="AN223" s="384">
        <v>0</v>
      </c>
      <c r="AO223" s="384"/>
      <c r="AP223" s="187"/>
      <c r="AQ223" s="385">
        <v>0</v>
      </c>
      <c r="AR223" s="386"/>
      <c r="AS223" s="184"/>
      <c r="AT223" s="184"/>
      <c r="AU223" s="381" t="s">
        <v>214</v>
      </c>
      <c r="AV223" s="381"/>
      <c r="AW223" s="381" t="s">
        <v>215</v>
      </c>
      <c r="AX223" s="381"/>
      <c r="AY223" s="381"/>
      <c r="AZ223" s="381"/>
      <c r="BA223" s="184"/>
      <c r="BB223" s="184"/>
      <c r="BC223" s="184"/>
      <c r="BD223" s="184"/>
      <c r="BE223" s="184"/>
      <c r="BF223" s="184"/>
      <c r="BG223" s="184"/>
      <c r="BH223" s="185"/>
      <c r="BI223" s="182"/>
      <c r="BJ223" s="177"/>
      <c r="BK223" s="177"/>
      <c r="BL223" s="177"/>
      <c r="BM223" s="177"/>
      <c r="BN223" s="177"/>
    </row>
    <row r="224" spans="2:66" ht="20.25" customHeight="1" x14ac:dyDescent="0.2">
      <c r="B224" s="174"/>
      <c r="C224" s="174"/>
      <c r="D224" s="174"/>
      <c r="E224" s="174"/>
      <c r="F224" s="174"/>
      <c r="G224" s="175"/>
      <c r="H224" s="175"/>
      <c r="I224" s="175"/>
      <c r="J224" s="175"/>
      <c r="K224" s="175"/>
      <c r="L224" s="175"/>
      <c r="M224" s="183"/>
      <c r="N224" s="100"/>
      <c r="O224" s="381" t="s">
        <v>214</v>
      </c>
      <c r="P224" s="381"/>
      <c r="Q224" s="382">
        <f>SUMIFS($BF$17:$BF$216,$J$17:$J$216,"医師",$L$17:$L$216,"C")</f>
        <v>0</v>
      </c>
      <c r="R224" s="382"/>
      <c r="S224" s="383">
        <f>SUMIFS($BH$17:$BH$216,$J$17:$J$216,"医師",$L$17:$L$216,"C")</f>
        <v>0</v>
      </c>
      <c r="T224" s="383"/>
      <c r="U224" s="187"/>
      <c r="V224" s="384">
        <v>0</v>
      </c>
      <c r="W224" s="384"/>
      <c r="X224" s="389">
        <v>0</v>
      </c>
      <c r="Y224" s="389"/>
      <c r="Z224" s="187"/>
      <c r="AA224" s="390" t="s">
        <v>216</v>
      </c>
      <c r="AB224" s="391"/>
      <c r="AC224" s="100"/>
      <c r="AD224" s="184"/>
      <c r="AE224" s="381" t="s">
        <v>214</v>
      </c>
      <c r="AF224" s="381"/>
      <c r="AG224" s="382">
        <f>SUMIFS($BF$17:$BF$216,$J$17:$J$216,"薬剤師",$L$17:$L$216,"C")</f>
        <v>0</v>
      </c>
      <c r="AH224" s="382"/>
      <c r="AI224" s="383">
        <f>SUMIFS($BH$17:$BH$216,$J$17:$J$216,"薬剤師",$L$17:$L$216,"C")</f>
        <v>0</v>
      </c>
      <c r="AJ224" s="383"/>
      <c r="AK224" s="187"/>
      <c r="AL224" s="384">
        <v>0</v>
      </c>
      <c r="AM224" s="384"/>
      <c r="AN224" s="389">
        <v>0</v>
      </c>
      <c r="AO224" s="389"/>
      <c r="AP224" s="187"/>
      <c r="AQ224" s="390" t="s">
        <v>216</v>
      </c>
      <c r="AR224" s="391"/>
      <c r="AS224" s="184"/>
      <c r="AT224" s="184"/>
      <c r="AU224" s="381" t="s">
        <v>217</v>
      </c>
      <c r="AV224" s="381"/>
      <c r="AW224" s="381" t="s">
        <v>218</v>
      </c>
      <c r="AX224" s="381"/>
      <c r="AY224" s="381"/>
      <c r="AZ224" s="381"/>
      <c r="BA224" s="184"/>
      <c r="BB224" s="184"/>
      <c r="BC224" s="184"/>
      <c r="BD224" s="184"/>
      <c r="BE224" s="184"/>
      <c r="BF224" s="184"/>
      <c r="BG224" s="184"/>
      <c r="BH224" s="185"/>
      <c r="BI224" s="182"/>
      <c r="BJ224" s="177"/>
      <c r="BK224" s="177"/>
      <c r="BL224" s="177"/>
      <c r="BM224" s="177"/>
      <c r="BN224" s="177"/>
    </row>
    <row r="225" spans="2:66" ht="20.25" customHeight="1" x14ac:dyDescent="0.2">
      <c r="B225" s="174"/>
      <c r="C225" s="174"/>
      <c r="D225" s="174"/>
      <c r="E225" s="174"/>
      <c r="F225" s="174"/>
      <c r="G225" s="175"/>
      <c r="H225" s="175"/>
      <c r="I225" s="175"/>
      <c r="J225" s="175"/>
      <c r="K225" s="175"/>
      <c r="L225" s="175"/>
      <c r="M225" s="183"/>
      <c r="N225" s="100"/>
      <c r="O225" s="381" t="s">
        <v>217</v>
      </c>
      <c r="P225" s="381"/>
      <c r="Q225" s="382">
        <f>SUMIFS($BF$17:$BF$216,$J$17:$J$216,"医師",$L$17:$L$216,"D")</f>
        <v>0</v>
      </c>
      <c r="R225" s="382"/>
      <c r="S225" s="383">
        <f>SUMIFS($BH$17:$BH$216,$J$17:$J$216,"医師",$L$17:$L$216,"D")</f>
        <v>0</v>
      </c>
      <c r="T225" s="383"/>
      <c r="U225" s="187"/>
      <c r="V225" s="384">
        <v>0</v>
      </c>
      <c r="W225" s="384"/>
      <c r="X225" s="389">
        <v>0</v>
      </c>
      <c r="Y225" s="389"/>
      <c r="Z225" s="187"/>
      <c r="AA225" s="390" t="s">
        <v>216</v>
      </c>
      <c r="AB225" s="391"/>
      <c r="AC225" s="100"/>
      <c r="AD225" s="184"/>
      <c r="AE225" s="381" t="s">
        <v>217</v>
      </c>
      <c r="AF225" s="381"/>
      <c r="AG225" s="382">
        <f>SUMIFS($BF$17:$BF$216,$J$17:$J$216,"薬剤師",$L$17:$L$216,"D")</f>
        <v>0</v>
      </c>
      <c r="AH225" s="382"/>
      <c r="AI225" s="383">
        <f>SUMIFS($BH$17:$BH$216,$J$17:$J$216,"薬剤師",$L$17:$L$216,"D")</f>
        <v>0</v>
      </c>
      <c r="AJ225" s="383"/>
      <c r="AK225" s="187"/>
      <c r="AL225" s="384">
        <v>0</v>
      </c>
      <c r="AM225" s="384"/>
      <c r="AN225" s="389">
        <v>0</v>
      </c>
      <c r="AO225" s="389"/>
      <c r="AP225" s="187"/>
      <c r="AQ225" s="390" t="s">
        <v>216</v>
      </c>
      <c r="AR225" s="391"/>
      <c r="AS225" s="184"/>
      <c r="AT225" s="184"/>
      <c r="AU225" s="100"/>
      <c r="AV225" s="100"/>
      <c r="AW225" s="100"/>
      <c r="AX225" s="100"/>
      <c r="AY225" s="100"/>
      <c r="AZ225" s="100"/>
      <c r="BA225" s="100"/>
      <c r="BB225" s="100"/>
      <c r="BC225" s="100"/>
      <c r="BD225" s="100"/>
      <c r="BE225" s="100"/>
      <c r="BF225" s="100"/>
      <c r="BG225" s="100"/>
      <c r="BH225" s="100"/>
      <c r="BJ225" s="177"/>
      <c r="BK225" s="177"/>
      <c r="BL225" s="177"/>
      <c r="BM225" s="177"/>
      <c r="BN225" s="177"/>
    </row>
    <row r="226" spans="2:66" ht="20.25" customHeight="1" x14ac:dyDescent="0.2">
      <c r="B226" s="174"/>
      <c r="C226" s="174"/>
      <c r="D226" s="174"/>
      <c r="E226" s="174"/>
      <c r="F226" s="174"/>
      <c r="G226" s="175"/>
      <c r="H226" s="175"/>
      <c r="I226" s="175"/>
      <c r="J226" s="175"/>
      <c r="K226" s="175"/>
      <c r="L226" s="175"/>
      <c r="M226" s="183"/>
      <c r="N226" s="100"/>
      <c r="O226" s="381" t="s">
        <v>219</v>
      </c>
      <c r="P226" s="381"/>
      <c r="Q226" s="382">
        <f>SUM(Q222:R225)</f>
        <v>0</v>
      </c>
      <c r="R226" s="382"/>
      <c r="S226" s="383">
        <f>SUM(S222:T225)</f>
        <v>0</v>
      </c>
      <c r="T226" s="383"/>
      <c r="U226" s="187"/>
      <c r="V226" s="382">
        <f>SUM(V222:W225)</f>
        <v>0</v>
      </c>
      <c r="W226" s="382"/>
      <c r="X226" s="383">
        <f>SUM(X222:Y225)</f>
        <v>0</v>
      </c>
      <c r="Y226" s="383"/>
      <c r="Z226" s="187"/>
      <c r="AA226" s="392">
        <f>SUM(AA222:AB223)</f>
        <v>0</v>
      </c>
      <c r="AB226" s="393"/>
      <c r="AC226" s="100"/>
      <c r="AD226" s="184"/>
      <c r="AE226" s="381" t="s">
        <v>219</v>
      </c>
      <c r="AF226" s="381"/>
      <c r="AG226" s="382">
        <f>SUM(AG222:AH225)</f>
        <v>0</v>
      </c>
      <c r="AH226" s="382"/>
      <c r="AI226" s="383">
        <f>SUM(AI222:AJ225)</f>
        <v>0</v>
      </c>
      <c r="AJ226" s="383"/>
      <c r="AK226" s="187"/>
      <c r="AL226" s="382">
        <f>SUM(AL222:AM225)</f>
        <v>0</v>
      </c>
      <c r="AM226" s="382"/>
      <c r="AN226" s="383">
        <f>SUM(AN222:AO225)</f>
        <v>0</v>
      </c>
      <c r="AO226" s="383"/>
      <c r="AP226" s="187"/>
      <c r="AQ226" s="392">
        <f>SUM(AQ222:AR223)</f>
        <v>0</v>
      </c>
      <c r="AR226" s="393"/>
      <c r="AS226" s="184"/>
      <c r="AT226" s="184"/>
      <c r="AU226" s="100"/>
      <c r="AV226" s="100"/>
      <c r="AW226" s="100"/>
      <c r="AX226" s="100"/>
      <c r="AY226" s="100"/>
      <c r="AZ226" s="100"/>
      <c r="BA226" s="100"/>
      <c r="BB226" s="100"/>
      <c r="BC226" s="100"/>
      <c r="BD226" s="100"/>
      <c r="BE226" s="100"/>
      <c r="BF226" s="100"/>
      <c r="BG226" s="100"/>
      <c r="BH226" s="100"/>
      <c r="BJ226" s="177"/>
      <c r="BK226" s="177"/>
      <c r="BL226" s="177"/>
      <c r="BM226" s="177"/>
      <c r="BN226" s="177"/>
    </row>
    <row r="227" spans="2:66" ht="20.25" customHeight="1" x14ac:dyDescent="0.2">
      <c r="B227" s="174"/>
      <c r="C227" s="174"/>
      <c r="D227" s="174"/>
      <c r="E227" s="174"/>
      <c r="F227" s="174"/>
      <c r="G227" s="175"/>
      <c r="H227" s="175"/>
      <c r="I227" s="175"/>
      <c r="J227" s="175"/>
      <c r="K227" s="175"/>
      <c r="L227" s="175"/>
      <c r="M227" s="183"/>
      <c r="N227" s="183"/>
      <c r="O227" s="188"/>
      <c r="P227" s="188"/>
      <c r="Q227" s="188"/>
      <c r="R227" s="188"/>
      <c r="S227" s="189"/>
      <c r="T227" s="189"/>
      <c r="U227" s="189"/>
      <c r="V227" s="190"/>
      <c r="W227" s="190"/>
      <c r="X227" s="190"/>
      <c r="Y227" s="190"/>
      <c r="Z227" s="191"/>
      <c r="AA227" s="184"/>
      <c r="AB227" s="184"/>
      <c r="AC227" s="184"/>
      <c r="AD227" s="184"/>
      <c r="AE227" s="188"/>
      <c r="AF227" s="188"/>
      <c r="AG227" s="188"/>
      <c r="AH227" s="188"/>
      <c r="AI227" s="189"/>
      <c r="AJ227" s="189"/>
      <c r="AK227" s="189"/>
      <c r="AL227" s="190"/>
      <c r="AM227" s="190"/>
      <c r="AN227" s="190"/>
      <c r="AO227" s="190"/>
      <c r="AP227" s="191"/>
      <c r="AQ227" s="184"/>
      <c r="AR227" s="184"/>
      <c r="AS227" s="184"/>
      <c r="AT227" s="184"/>
      <c r="AU227" s="100"/>
      <c r="AV227" s="100"/>
      <c r="AW227" s="100"/>
      <c r="AX227" s="100"/>
      <c r="AY227" s="100"/>
      <c r="AZ227" s="100"/>
      <c r="BA227" s="100"/>
      <c r="BB227" s="100"/>
      <c r="BC227" s="100"/>
      <c r="BD227" s="100"/>
      <c r="BE227" s="100"/>
      <c r="BF227" s="100"/>
      <c r="BG227" s="100"/>
      <c r="BH227" s="100"/>
      <c r="BJ227" s="177"/>
      <c r="BK227" s="177"/>
      <c r="BL227" s="177"/>
      <c r="BM227" s="177"/>
      <c r="BN227" s="177"/>
    </row>
    <row r="228" spans="2:66" ht="20.25" customHeight="1" x14ac:dyDescent="0.2">
      <c r="B228" s="174"/>
      <c r="C228" s="174"/>
      <c r="D228" s="174"/>
      <c r="E228" s="174"/>
      <c r="F228" s="174"/>
      <c r="G228" s="175"/>
      <c r="H228" s="175"/>
      <c r="I228" s="175"/>
      <c r="J228" s="175"/>
      <c r="K228" s="175"/>
      <c r="L228" s="175"/>
      <c r="M228" s="183"/>
      <c r="N228" s="183"/>
      <c r="O228" s="105" t="s">
        <v>220</v>
      </c>
      <c r="P228" s="100"/>
      <c r="Q228" s="100"/>
      <c r="R228" s="100"/>
      <c r="S228" s="100"/>
      <c r="T228" s="100"/>
      <c r="U228" s="106" t="s">
        <v>221</v>
      </c>
      <c r="V228" s="394" t="s">
        <v>222</v>
      </c>
      <c r="W228" s="395"/>
      <c r="X228" s="106"/>
      <c r="Y228" s="106"/>
      <c r="Z228" s="100"/>
      <c r="AA228" s="100"/>
      <c r="AB228" s="100"/>
      <c r="AC228" s="184"/>
      <c r="AD228" s="184"/>
      <c r="AE228" s="105" t="s">
        <v>220</v>
      </c>
      <c r="AF228" s="100"/>
      <c r="AG228" s="100"/>
      <c r="AH228" s="100"/>
      <c r="AI228" s="100"/>
      <c r="AJ228" s="100"/>
      <c r="AK228" s="106" t="s">
        <v>221</v>
      </c>
      <c r="AL228" s="396" t="str">
        <f>V228</f>
        <v>週</v>
      </c>
      <c r="AM228" s="397"/>
      <c r="AN228" s="106"/>
      <c r="AO228" s="106"/>
      <c r="AP228" s="100"/>
      <c r="AQ228" s="100"/>
      <c r="AR228" s="100"/>
      <c r="AS228" s="184"/>
      <c r="AT228" s="184"/>
      <c r="AU228" s="100"/>
      <c r="AV228" s="100"/>
      <c r="AW228" s="100"/>
      <c r="AX228" s="100"/>
      <c r="AY228" s="100"/>
      <c r="AZ228" s="100"/>
      <c r="BA228" s="100"/>
      <c r="BB228" s="100"/>
      <c r="BC228" s="100"/>
      <c r="BD228" s="100"/>
      <c r="BE228" s="100"/>
      <c r="BF228" s="100"/>
      <c r="BG228" s="100"/>
      <c r="BH228" s="100"/>
      <c r="BJ228" s="177"/>
      <c r="BK228" s="177"/>
      <c r="BL228" s="177"/>
      <c r="BM228" s="177"/>
      <c r="BN228" s="177"/>
    </row>
    <row r="229" spans="2:66" ht="20.25" customHeight="1" x14ac:dyDescent="0.2">
      <c r="B229" s="174"/>
      <c r="C229" s="174"/>
      <c r="D229" s="174"/>
      <c r="E229" s="174"/>
      <c r="F229" s="174"/>
      <c r="G229" s="175"/>
      <c r="H229" s="175"/>
      <c r="I229" s="175"/>
      <c r="J229" s="175"/>
      <c r="K229" s="175"/>
      <c r="L229" s="175"/>
      <c r="M229" s="183"/>
      <c r="N229" s="183"/>
      <c r="O229" s="100" t="s">
        <v>223</v>
      </c>
      <c r="P229" s="100"/>
      <c r="Q229" s="100"/>
      <c r="R229" s="100"/>
      <c r="S229" s="100"/>
      <c r="T229" s="100" t="s">
        <v>224</v>
      </c>
      <c r="U229" s="100"/>
      <c r="V229" s="100"/>
      <c r="W229" s="100"/>
      <c r="X229" s="105"/>
      <c r="Y229" s="100"/>
      <c r="Z229" s="100"/>
      <c r="AA229" s="100"/>
      <c r="AB229" s="100"/>
      <c r="AC229" s="184"/>
      <c r="AD229" s="184"/>
      <c r="AE229" s="100" t="s">
        <v>223</v>
      </c>
      <c r="AF229" s="100"/>
      <c r="AG229" s="100"/>
      <c r="AH229" s="100"/>
      <c r="AI229" s="100"/>
      <c r="AJ229" s="100" t="s">
        <v>224</v>
      </c>
      <c r="AK229" s="100"/>
      <c r="AL229" s="100"/>
      <c r="AM229" s="100"/>
      <c r="AN229" s="105"/>
      <c r="AO229" s="100"/>
      <c r="AP229" s="100"/>
      <c r="AQ229" s="100"/>
      <c r="AR229" s="100"/>
      <c r="AS229" s="184"/>
      <c r="AT229" s="184"/>
      <c r="AU229" s="100"/>
      <c r="AV229" s="100"/>
      <c r="AW229" s="100"/>
      <c r="AX229" s="100"/>
      <c r="AY229" s="100"/>
      <c r="AZ229" s="100"/>
      <c r="BA229" s="100"/>
      <c r="BB229" s="100"/>
      <c r="BC229" s="100"/>
      <c r="BD229" s="100"/>
      <c r="BE229" s="100"/>
      <c r="BF229" s="100"/>
      <c r="BG229" s="100"/>
      <c r="BH229" s="100"/>
      <c r="BJ229" s="177"/>
      <c r="BK229" s="177"/>
      <c r="BL229" s="177"/>
      <c r="BM229" s="177"/>
      <c r="BN229" s="177"/>
    </row>
    <row r="230" spans="2:66" ht="20.25" customHeight="1" x14ac:dyDescent="0.2">
      <c r="B230" s="174"/>
      <c r="C230" s="174"/>
      <c r="D230" s="174"/>
      <c r="E230" s="174"/>
      <c r="F230" s="174"/>
      <c r="G230" s="175"/>
      <c r="H230" s="175"/>
      <c r="I230" s="175"/>
      <c r="J230" s="175"/>
      <c r="K230" s="175"/>
      <c r="L230" s="175"/>
      <c r="M230" s="183"/>
      <c r="N230" s="183"/>
      <c r="O230" s="100" t="str">
        <f>IF($V$228="週","対象時間数（週平均）","対象時間数（当月合計）")</f>
        <v>対象時間数（週平均）</v>
      </c>
      <c r="P230" s="100"/>
      <c r="Q230" s="100"/>
      <c r="R230" s="100"/>
      <c r="S230" s="100"/>
      <c r="T230" s="100" t="str">
        <f>IF($V$228="週","週に勤務すべき時間数","当月に勤務すべき時間数")</f>
        <v>週に勤務すべき時間数</v>
      </c>
      <c r="U230" s="100"/>
      <c r="V230" s="100"/>
      <c r="W230" s="100"/>
      <c r="X230" s="105"/>
      <c r="Y230" s="100" t="s">
        <v>225</v>
      </c>
      <c r="Z230" s="100"/>
      <c r="AA230" s="100"/>
      <c r="AB230" s="100"/>
      <c r="AC230" s="184"/>
      <c r="AD230" s="184"/>
      <c r="AE230" s="100" t="str">
        <f>IF(AL228="週","対象時間数（週平均）","対象時間数（当月合計）")</f>
        <v>対象時間数（週平均）</v>
      </c>
      <c r="AF230" s="100"/>
      <c r="AG230" s="100"/>
      <c r="AH230" s="100"/>
      <c r="AI230" s="100"/>
      <c r="AJ230" s="100" t="str">
        <f>IF($AL$228="週","週に勤務すべき時間数","当月に勤務すべき時間数")</f>
        <v>週に勤務すべき時間数</v>
      </c>
      <c r="AK230" s="100"/>
      <c r="AL230" s="100"/>
      <c r="AM230" s="100"/>
      <c r="AN230" s="105"/>
      <c r="AO230" s="100" t="s">
        <v>225</v>
      </c>
      <c r="AP230" s="100"/>
      <c r="AQ230" s="100"/>
      <c r="AR230" s="100"/>
      <c r="AS230" s="184"/>
      <c r="AT230" s="184"/>
      <c r="AU230" s="100"/>
      <c r="AV230" s="100"/>
      <c r="AW230" s="100"/>
      <c r="AX230" s="100"/>
      <c r="AY230" s="100"/>
      <c r="AZ230" s="100"/>
      <c r="BA230" s="100"/>
      <c r="BB230" s="100"/>
      <c r="BC230" s="100"/>
      <c r="BD230" s="100"/>
      <c r="BE230" s="100"/>
      <c r="BF230" s="100"/>
      <c r="BG230" s="100"/>
      <c r="BH230" s="100"/>
      <c r="BJ230" s="177"/>
      <c r="BK230" s="177"/>
      <c r="BL230" s="177"/>
      <c r="BM230" s="177"/>
      <c r="BN230" s="177"/>
    </row>
    <row r="231" spans="2:66" ht="20.25" customHeight="1" x14ac:dyDescent="0.2">
      <c r="M231" s="100"/>
      <c r="N231" s="100"/>
      <c r="O231" s="398">
        <f>IF($V$228="週",X226,V226)</f>
        <v>0</v>
      </c>
      <c r="P231" s="398"/>
      <c r="Q231" s="398"/>
      <c r="R231" s="398"/>
      <c r="S231" s="192" t="s">
        <v>226</v>
      </c>
      <c r="T231" s="381">
        <f>IF($V$228="週",$BE$6,$BI$6)</f>
        <v>40</v>
      </c>
      <c r="U231" s="381"/>
      <c r="V231" s="381"/>
      <c r="W231" s="381"/>
      <c r="X231" s="192" t="s">
        <v>227</v>
      </c>
      <c r="Y231" s="399">
        <f>ROUNDDOWN(O231/T231,1)</f>
        <v>0</v>
      </c>
      <c r="Z231" s="399"/>
      <c r="AA231" s="399"/>
      <c r="AB231" s="399"/>
      <c r="AC231" s="100"/>
      <c r="AD231" s="100"/>
      <c r="AE231" s="398">
        <f>IF($AL$228="週",AN226,AL226)</f>
        <v>0</v>
      </c>
      <c r="AF231" s="398"/>
      <c r="AG231" s="398"/>
      <c r="AH231" s="398"/>
      <c r="AI231" s="192" t="s">
        <v>226</v>
      </c>
      <c r="AJ231" s="381">
        <f>IF($AL$228="週",$BE$6,$BI$6)</f>
        <v>40</v>
      </c>
      <c r="AK231" s="381"/>
      <c r="AL231" s="381"/>
      <c r="AM231" s="381"/>
      <c r="AN231" s="192" t="s">
        <v>227</v>
      </c>
      <c r="AO231" s="399">
        <f>ROUNDDOWN(AE231/AJ231,1)</f>
        <v>0</v>
      </c>
      <c r="AP231" s="399"/>
      <c r="AQ231" s="399"/>
      <c r="AR231" s="399"/>
      <c r="AS231" s="100"/>
      <c r="AT231" s="100"/>
    </row>
    <row r="232" spans="2:66" ht="20.25" customHeight="1" x14ac:dyDescent="0.2">
      <c r="M232" s="100"/>
      <c r="N232" s="100"/>
      <c r="O232" s="100"/>
      <c r="P232" s="100"/>
      <c r="Q232" s="100"/>
      <c r="R232" s="100"/>
      <c r="S232" s="100"/>
      <c r="T232" s="100"/>
      <c r="U232" s="100"/>
      <c r="V232" s="100"/>
      <c r="W232" s="100"/>
      <c r="X232" s="105"/>
      <c r="Y232" s="100" t="s">
        <v>228</v>
      </c>
      <c r="Z232" s="100"/>
      <c r="AA232" s="100"/>
      <c r="AB232" s="100"/>
      <c r="AC232" s="100"/>
      <c r="AD232" s="100"/>
      <c r="AE232" s="100"/>
      <c r="AF232" s="100"/>
      <c r="AG232" s="100"/>
      <c r="AH232" s="100"/>
      <c r="AI232" s="100"/>
      <c r="AJ232" s="100"/>
      <c r="AK232" s="100"/>
      <c r="AL232" s="100"/>
      <c r="AM232" s="100"/>
      <c r="AN232" s="105"/>
      <c r="AO232" s="100" t="s">
        <v>228</v>
      </c>
      <c r="AP232" s="100"/>
      <c r="AQ232" s="100"/>
      <c r="AR232" s="100"/>
      <c r="AS232" s="100"/>
      <c r="AT232" s="100"/>
    </row>
    <row r="233" spans="2:66" ht="20.25" customHeight="1" x14ac:dyDescent="0.2">
      <c r="M233" s="100"/>
      <c r="N233" s="100"/>
      <c r="O233" s="100" t="s">
        <v>229</v>
      </c>
      <c r="P233" s="100"/>
      <c r="Q233" s="100"/>
      <c r="R233" s="100"/>
      <c r="S233" s="100"/>
      <c r="T233" s="100"/>
      <c r="U233" s="100"/>
      <c r="V233" s="100"/>
      <c r="W233" s="100"/>
      <c r="X233" s="105"/>
      <c r="Y233" s="100"/>
      <c r="Z233" s="100"/>
      <c r="AA233" s="100"/>
      <c r="AB233" s="100"/>
      <c r="AC233" s="100"/>
      <c r="AD233" s="100"/>
      <c r="AE233" s="100" t="s">
        <v>230</v>
      </c>
      <c r="AF233" s="100"/>
      <c r="AG233" s="100"/>
      <c r="AH233" s="100"/>
      <c r="AI233" s="100"/>
      <c r="AJ233" s="100"/>
      <c r="AK233" s="100"/>
      <c r="AL233" s="100"/>
      <c r="AM233" s="100"/>
      <c r="AN233" s="105"/>
      <c r="AO233" s="100"/>
      <c r="AP233" s="100"/>
      <c r="AQ233" s="100"/>
      <c r="AR233" s="100"/>
      <c r="AS233" s="100"/>
      <c r="AT233" s="100"/>
    </row>
    <row r="234" spans="2:66" ht="20.25" customHeight="1" x14ac:dyDescent="0.2">
      <c r="M234" s="100"/>
      <c r="N234" s="100"/>
      <c r="O234" s="100" t="s">
        <v>204</v>
      </c>
      <c r="P234" s="100"/>
      <c r="Q234" s="100"/>
      <c r="R234" s="100"/>
      <c r="S234" s="100"/>
      <c r="T234" s="100"/>
      <c r="U234" s="100"/>
      <c r="V234" s="100"/>
      <c r="W234" s="100"/>
      <c r="X234" s="105"/>
      <c r="Y234" s="387"/>
      <c r="Z234" s="387"/>
      <c r="AA234" s="387"/>
      <c r="AB234" s="387"/>
      <c r="AC234" s="100"/>
      <c r="AD234" s="100"/>
      <c r="AE234" s="100" t="s">
        <v>204</v>
      </c>
      <c r="AF234" s="100"/>
      <c r="AG234" s="100"/>
      <c r="AH234" s="100"/>
      <c r="AI234" s="100"/>
      <c r="AJ234" s="100"/>
      <c r="AK234" s="100"/>
      <c r="AL234" s="100"/>
      <c r="AM234" s="100"/>
      <c r="AN234" s="105"/>
      <c r="AO234" s="387"/>
      <c r="AP234" s="387"/>
      <c r="AQ234" s="387"/>
      <c r="AR234" s="387"/>
      <c r="AS234" s="100"/>
      <c r="AT234" s="100"/>
    </row>
    <row r="235" spans="2:66" ht="20.25" customHeight="1" x14ac:dyDescent="0.2">
      <c r="M235" s="100"/>
      <c r="N235" s="100"/>
      <c r="O235" s="100" t="s">
        <v>231</v>
      </c>
      <c r="P235" s="100"/>
      <c r="Q235" s="100"/>
      <c r="R235" s="100"/>
      <c r="S235" s="100"/>
      <c r="T235" s="100" t="s">
        <v>232</v>
      </c>
      <c r="U235" s="100"/>
      <c r="V235" s="100"/>
      <c r="W235" s="100"/>
      <c r="X235" s="100"/>
      <c r="Y235" s="370" t="s">
        <v>219</v>
      </c>
      <c r="Z235" s="370"/>
      <c r="AA235" s="370"/>
      <c r="AB235" s="370"/>
      <c r="AC235" s="100"/>
      <c r="AD235" s="100"/>
      <c r="AE235" s="100" t="s">
        <v>231</v>
      </c>
      <c r="AF235" s="100"/>
      <c r="AG235" s="100"/>
      <c r="AH235" s="100"/>
      <c r="AI235" s="100"/>
      <c r="AJ235" s="100" t="s">
        <v>232</v>
      </c>
      <c r="AK235" s="100"/>
      <c r="AL235" s="100"/>
      <c r="AM235" s="100"/>
      <c r="AN235" s="100"/>
      <c r="AO235" s="370" t="s">
        <v>219</v>
      </c>
      <c r="AP235" s="370"/>
      <c r="AQ235" s="370"/>
      <c r="AR235" s="370"/>
      <c r="AS235" s="100"/>
      <c r="AT235" s="100"/>
    </row>
    <row r="236" spans="2:66" ht="20.25" customHeight="1" x14ac:dyDescent="0.2">
      <c r="M236" s="100"/>
      <c r="N236" s="100"/>
      <c r="O236" s="381">
        <f>AA226</f>
        <v>0</v>
      </c>
      <c r="P236" s="381"/>
      <c r="Q236" s="381"/>
      <c r="R236" s="381"/>
      <c r="S236" s="192" t="s">
        <v>233</v>
      </c>
      <c r="T236" s="399">
        <f>Y231</f>
        <v>0</v>
      </c>
      <c r="U236" s="399"/>
      <c r="V236" s="399"/>
      <c r="W236" s="399"/>
      <c r="X236" s="192" t="s">
        <v>227</v>
      </c>
      <c r="Y236" s="400">
        <f>ROUNDDOWN(O236+T236,1)</f>
        <v>0</v>
      </c>
      <c r="Z236" s="400"/>
      <c r="AA236" s="400"/>
      <c r="AB236" s="400"/>
      <c r="AC236" s="190"/>
      <c r="AD236" s="190"/>
      <c r="AE236" s="401">
        <f>AQ226</f>
        <v>0</v>
      </c>
      <c r="AF236" s="401"/>
      <c r="AG236" s="401"/>
      <c r="AH236" s="401"/>
      <c r="AI236" s="191" t="s">
        <v>233</v>
      </c>
      <c r="AJ236" s="402">
        <f>AO231</f>
        <v>0</v>
      </c>
      <c r="AK236" s="402"/>
      <c r="AL236" s="402"/>
      <c r="AM236" s="402"/>
      <c r="AN236" s="191" t="s">
        <v>227</v>
      </c>
      <c r="AO236" s="400">
        <f>ROUNDDOWN(AE236+AJ236,1)</f>
        <v>0</v>
      </c>
      <c r="AP236" s="400"/>
      <c r="AQ236" s="400"/>
      <c r="AR236" s="400"/>
      <c r="AS236" s="100"/>
      <c r="AT236" s="100"/>
    </row>
    <row r="237" spans="2:66" ht="20.25" customHeight="1" x14ac:dyDescent="0.2"/>
    <row r="238" spans="2:66" ht="20.25" customHeight="1" x14ac:dyDescent="0.2">
      <c r="O238" s="100" t="s">
        <v>234</v>
      </c>
      <c r="P238" s="100"/>
      <c r="Q238" s="100"/>
      <c r="R238" s="100"/>
      <c r="S238" s="100"/>
      <c r="T238" s="100"/>
      <c r="U238" s="100"/>
      <c r="V238" s="100"/>
      <c r="W238" s="100"/>
      <c r="X238" s="105"/>
      <c r="Y238" s="100"/>
      <c r="Z238" s="100"/>
      <c r="AA238" s="100"/>
      <c r="AB238" s="100"/>
      <c r="AC238" s="100"/>
      <c r="AD238" s="184"/>
      <c r="AE238" s="100" t="s">
        <v>235</v>
      </c>
      <c r="AF238" s="100"/>
      <c r="AG238" s="100"/>
      <c r="AH238" s="100"/>
      <c r="AI238" s="100"/>
      <c r="AJ238" s="100"/>
      <c r="AK238" s="100"/>
      <c r="AL238" s="100"/>
      <c r="AM238" s="100"/>
      <c r="AN238" s="105"/>
      <c r="AO238" s="100"/>
      <c r="AP238" s="100"/>
      <c r="AQ238" s="100"/>
      <c r="AR238" s="100"/>
      <c r="AS238" s="184"/>
      <c r="AT238" s="184"/>
    </row>
    <row r="239" spans="2:66" ht="20.25" customHeight="1" x14ac:dyDescent="0.2">
      <c r="O239" s="387" t="s">
        <v>201</v>
      </c>
      <c r="P239" s="387"/>
      <c r="Q239" s="387" t="s">
        <v>202</v>
      </c>
      <c r="R239" s="387"/>
      <c r="S239" s="387"/>
      <c r="T239" s="387"/>
      <c r="U239" s="100"/>
      <c r="V239" s="388" t="s">
        <v>203</v>
      </c>
      <c r="W239" s="388"/>
      <c r="X239" s="388"/>
      <c r="Y239" s="388"/>
      <c r="Z239" s="100"/>
      <c r="AA239" s="186" t="s">
        <v>204</v>
      </c>
      <c r="AB239" s="186"/>
      <c r="AC239" s="100"/>
      <c r="AD239" s="184"/>
      <c r="AE239" s="387" t="s">
        <v>201</v>
      </c>
      <c r="AF239" s="387"/>
      <c r="AG239" s="387" t="s">
        <v>202</v>
      </c>
      <c r="AH239" s="387"/>
      <c r="AI239" s="387"/>
      <c r="AJ239" s="387"/>
      <c r="AK239" s="100"/>
      <c r="AL239" s="388" t="s">
        <v>203</v>
      </c>
      <c r="AM239" s="388"/>
      <c r="AN239" s="388"/>
      <c r="AO239" s="388"/>
      <c r="AP239" s="100"/>
      <c r="AQ239" s="186" t="s">
        <v>204</v>
      </c>
      <c r="AR239" s="186"/>
      <c r="AS239" s="184"/>
      <c r="AT239" s="184"/>
    </row>
    <row r="240" spans="2:66" ht="20.25" customHeight="1" x14ac:dyDescent="0.2">
      <c r="O240" s="370"/>
      <c r="P240" s="370"/>
      <c r="Q240" s="370" t="s">
        <v>207</v>
      </c>
      <c r="R240" s="370"/>
      <c r="S240" s="370" t="s">
        <v>208</v>
      </c>
      <c r="T240" s="370"/>
      <c r="U240" s="100"/>
      <c r="V240" s="370" t="s">
        <v>207</v>
      </c>
      <c r="W240" s="370"/>
      <c r="X240" s="370" t="s">
        <v>208</v>
      </c>
      <c r="Y240" s="370"/>
      <c r="Z240" s="100"/>
      <c r="AA240" s="186" t="s">
        <v>209</v>
      </c>
      <c r="AB240" s="186"/>
      <c r="AC240" s="100"/>
      <c r="AD240" s="184"/>
      <c r="AE240" s="370"/>
      <c r="AF240" s="370"/>
      <c r="AG240" s="370" t="s">
        <v>207</v>
      </c>
      <c r="AH240" s="370"/>
      <c r="AI240" s="370" t="s">
        <v>208</v>
      </c>
      <c r="AJ240" s="370"/>
      <c r="AK240" s="100"/>
      <c r="AL240" s="370" t="s">
        <v>207</v>
      </c>
      <c r="AM240" s="370"/>
      <c r="AN240" s="370" t="s">
        <v>208</v>
      </c>
      <c r="AO240" s="370"/>
      <c r="AP240" s="100"/>
      <c r="AQ240" s="186" t="s">
        <v>209</v>
      </c>
      <c r="AR240" s="186"/>
      <c r="AS240" s="184"/>
      <c r="AT240" s="184"/>
    </row>
    <row r="241" spans="15:46" ht="20.25" customHeight="1" x14ac:dyDescent="0.2">
      <c r="O241" s="381" t="s">
        <v>210</v>
      </c>
      <c r="P241" s="381"/>
      <c r="Q241" s="382">
        <f>SUMIFS($BF$17:$BF$216,$J$17:$J$216,"看護職員",$L$17:$L$216,"A")</f>
        <v>0</v>
      </c>
      <c r="R241" s="382"/>
      <c r="S241" s="383">
        <f>SUMIFS($BH$17:$BH$216,$J$17:$J$216,"看護職員",$L$17:$L$216,"A")</f>
        <v>0</v>
      </c>
      <c r="T241" s="383"/>
      <c r="U241" s="187"/>
      <c r="V241" s="384">
        <v>0</v>
      </c>
      <c r="W241" s="384"/>
      <c r="X241" s="384">
        <v>0</v>
      </c>
      <c r="Y241" s="384"/>
      <c r="Z241" s="187"/>
      <c r="AA241" s="385">
        <v>0</v>
      </c>
      <c r="AB241" s="386"/>
      <c r="AC241" s="100"/>
      <c r="AD241" s="184"/>
      <c r="AE241" s="381" t="s">
        <v>210</v>
      </c>
      <c r="AF241" s="381"/>
      <c r="AG241" s="382">
        <f>SUMIFS($BF$17:$BF$216,$J$17:$J$216,"介護職員",$L$17:$L$216,"A")</f>
        <v>0</v>
      </c>
      <c r="AH241" s="382"/>
      <c r="AI241" s="383">
        <f>SUMIFS($BH$17:$BH$216,$J$17:$J$216,"介護職員",$L$17:$L$216,"A")</f>
        <v>0</v>
      </c>
      <c r="AJ241" s="383"/>
      <c r="AK241" s="187"/>
      <c r="AL241" s="384">
        <v>0</v>
      </c>
      <c r="AM241" s="384"/>
      <c r="AN241" s="384">
        <v>0</v>
      </c>
      <c r="AO241" s="384"/>
      <c r="AP241" s="187"/>
      <c r="AQ241" s="385">
        <v>0</v>
      </c>
      <c r="AR241" s="386"/>
      <c r="AS241" s="184"/>
      <c r="AT241" s="184"/>
    </row>
    <row r="242" spans="15:46" ht="20.25" customHeight="1" x14ac:dyDescent="0.2">
      <c r="O242" s="381" t="s">
        <v>212</v>
      </c>
      <c r="P242" s="381"/>
      <c r="Q242" s="382">
        <f>SUMIFS($BF$17:$BF$216,$J$17:$J$216,"看護職員",$L$17:$L$216,"B")</f>
        <v>0</v>
      </c>
      <c r="R242" s="382"/>
      <c r="S242" s="383">
        <f>SUMIFS($BH$17:$BH$216,$J$17:$J$216,"看護職員",$L$17:$L$216,"B")</f>
        <v>0</v>
      </c>
      <c r="T242" s="383"/>
      <c r="U242" s="187"/>
      <c r="V242" s="384">
        <v>0</v>
      </c>
      <c r="W242" s="384"/>
      <c r="X242" s="384">
        <v>0</v>
      </c>
      <c r="Y242" s="384"/>
      <c r="Z242" s="187"/>
      <c r="AA242" s="385">
        <v>0</v>
      </c>
      <c r="AB242" s="386"/>
      <c r="AC242" s="100"/>
      <c r="AD242" s="184"/>
      <c r="AE242" s="381" t="s">
        <v>212</v>
      </c>
      <c r="AF242" s="381"/>
      <c r="AG242" s="382">
        <f>SUMIFS($BF$17:$BF$216,$J$17:$J$216,"介護職員",$L$17:$L$216,"B")</f>
        <v>0</v>
      </c>
      <c r="AH242" s="382"/>
      <c r="AI242" s="383">
        <f>SUMIFS($BH$17:$BH$216,$J$17:$J$216,"介護職員",$L$17:$L$216,"B")</f>
        <v>0</v>
      </c>
      <c r="AJ242" s="383"/>
      <c r="AK242" s="187"/>
      <c r="AL242" s="384">
        <v>0</v>
      </c>
      <c r="AM242" s="384"/>
      <c r="AN242" s="384">
        <v>0</v>
      </c>
      <c r="AO242" s="384"/>
      <c r="AP242" s="187"/>
      <c r="AQ242" s="385">
        <v>0</v>
      </c>
      <c r="AR242" s="386"/>
      <c r="AS242" s="184"/>
      <c r="AT242" s="184"/>
    </row>
    <row r="243" spans="15:46" ht="20.25" customHeight="1" x14ac:dyDescent="0.2">
      <c r="O243" s="381" t="s">
        <v>214</v>
      </c>
      <c r="P243" s="381"/>
      <c r="Q243" s="382">
        <f>SUMIFS($BF$17:$BF$216,$J$17:$J$216,"看護職員",$L$17:$L$216,"C")</f>
        <v>0</v>
      </c>
      <c r="R243" s="382"/>
      <c r="S243" s="383">
        <f>SUMIFS($BH$17:$BH$216,$J$17:$J$216,"看護職員",$L$17:$L$216,"C")</f>
        <v>0</v>
      </c>
      <c r="T243" s="383"/>
      <c r="U243" s="187"/>
      <c r="V243" s="384">
        <v>0</v>
      </c>
      <c r="W243" s="384"/>
      <c r="X243" s="389">
        <v>0</v>
      </c>
      <c r="Y243" s="389"/>
      <c r="Z243" s="187"/>
      <c r="AA243" s="390" t="s">
        <v>216</v>
      </c>
      <c r="AB243" s="391"/>
      <c r="AC243" s="100"/>
      <c r="AD243" s="184"/>
      <c r="AE243" s="381" t="s">
        <v>214</v>
      </c>
      <c r="AF243" s="381"/>
      <c r="AG243" s="382">
        <f>SUMIFS($BF$17:$BF$216,$J$17:$J$216,"介護職員",$L$17:$L$216,"C")</f>
        <v>0</v>
      </c>
      <c r="AH243" s="382"/>
      <c r="AI243" s="383">
        <f>SUMIFS($BH$17:$BH$216,$J$17:$J$216,"介護職員",$L$17:$L$216,"C")</f>
        <v>0</v>
      </c>
      <c r="AJ243" s="383"/>
      <c r="AK243" s="187"/>
      <c r="AL243" s="384">
        <v>0</v>
      </c>
      <c r="AM243" s="384"/>
      <c r="AN243" s="389">
        <v>0</v>
      </c>
      <c r="AO243" s="389"/>
      <c r="AP243" s="187"/>
      <c r="AQ243" s="390" t="s">
        <v>216</v>
      </c>
      <c r="AR243" s="391"/>
      <c r="AS243" s="184"/>
      <c r="AT243" s="184"/>
    </row>
    <row r="244" spans="15:46" ht="20.25" customHeight="1" x14ac:dyDescent="0.2">
      <c r="O244" s="381" t="s">
        <v>217</v>
      </c>
      <c r="P244" s="381"/>
      <c r="Q244" s="382">
        <f>SUMIFS($BF$17:$BF$216,$J$17:$J$216,"看護職員",$L$17:$L$216,"D")</f>
        <v>0</v>
      </c>
      <c r="R244" s="382"/>
      <c r="S244" s="383">
        <f>SUMIFS($BH$17:$BH$216,$J$17:$J$216,"看護職員",$L$17:$L$216,"D")</f>
        <v>0</v>
      </c>
      <c r="T244" s="383"/>
      <c r="U244" s="187"/>
      <c r="V244" s="384">
        <v>0</v>
      </c>
      <c r="W244" s="384"/>
      <c r="X244" s="389">
        <v>0</v>
      </c>
      <c r="Y244" s="389"/>
      <c r="Z244" s="187"/>
      <c r="AA244" s="390" t="s">
        <v>216</v>
      </c>
      <c r="AB244" s="391"/>
      <c r="AC244" s="100"/>
      <c r="AD244" s="184"/>
      <c r="AE244" s="381" t="s">
        <v>217</v>
      </c>
      <c r="AF244" s="381"/>
      <c r="AG244" s="382">
        <f>SUMIFS($BF$17:$BF$216,$J$17:$J$216,"介護職員",$L$17:$L$216,"D")</f>
        <v>0</v>
      </c>
      <c r="AH244" s="382"/>
      <c r="AI244" s="383">
        <f>SUMIFS($BH$17:$BH$216,$J$17:$J$216,"介護職員",$L$17:$L$216,"D")</f>
        <v>0</v>
      </c>
      <c r="AJ244" s="383"/>
      <c r="AK244" s="187"/>
      <c r="AL244" s="384">
        <v>0</v>
      </c>
      <c r="AM244" s="384"/>
      <c r="AN244" s="389">
        <v>0</v>
      </c>
      <c r="AO244" s="389"/>
      <c r="AP244" s="187"/>
      <c r="AQ244" s="390" t="s">
        <v>216</v>
      </c>
      <c r="AR244" s="391"/>
      <c r="AS244" s="184"/>
      <c r="AT244" s="184"/>
    </row>
    <row r="245" spans="15:46" ht="20.25" customHeight="1" x14ac:dyDescent="0.2">
      <c r="O245" s="381" t="s">
        <v>219</v>
      </c>
      <c r="P245" s="381"/>
      <c r="Q245" s="382">
        <f>SUM(Q241:R244)</f>
        <v>0</v>
      </c>
      <c r="R245" s="382"/>
      <c r="S245" s="383">
        <f>SUM(S241:T244)</f>
        <v>0</v>
      </c>
      <c r="T245" s="383"/>
      <c r="U245" s="187"/>
      <c r="V245" s="382">
        <f>SUM(V241:W244)</f>
        <v>0</v>
      </c>
      <c r="W245" s="382"/>
      <c r="X245" s="383">
        <f>SUM(X241:Y244)</f>
        <v>0</v>
      </c>
      <c r="Y245" s="383"/>
      <c r="Z245" s="187"/>
      <c r="AA245" s="392">
        <f>SUM(AA241:AB242)</f>
        <v>0</v>
      </c>
      <c r="AB245" s="393"/>
      <c r="AC245" s="100"/>
      <c r="AD245" s="184"/>
      <c r="AE245" s="381" t="s">
        <v>219</v>
      </c>
      <c r="AF245" s="381"/>
      <c r="AG245" s="382">
        <f>SUM(AG241:AH244)</f>
        <v>0</v>
      </c>
      <c r="AH245" s="382"/>
      <c r="AI245" s="383">
        <f>SUM(AI241:AJ244)</f>
        <v>0</v>
      </c>
      <c r="AJ245" s="383"/>
      <c r="AK245" s="187"/>
      <c r="AL245" s="382">
        <f>SUM(AL241:AM244)</f>
        <v>0</v>
      </c>
      <c r="AM245" s="382"/>
      <c r="AN245" s="383">
        <f>SUM(AN241:AO244)</f>
        <v>0</v>
      </c>
      <c r="AO245" s="383"/>
      <c r="AP245" s="187"/>
      <c r="AQ245" s="392">
        <f>SUM(AQ241:AR242)</f>
        <v>0</v>
      </c>
      <c r="AR245" s="393"/>
      <c r="AS245" s="184"/>
      <c r="AT245" s="184"/>
    </row>
    <row r="246" spans="15:46" ht="20.25" customHeight="1" x14ac:dyDescent="0.2">
      <c r="O246" s="188"/>
      <c r="P246" s="188"/>
      <c r="Q246" s="188"/>
      <c r="R246" s="188"/>
      <c r="S246" s="189"/>
      <c r="T246" s="189"/>
      <c r="U246" s="189"/>
      <c r="V246" s="190"/>
      <c r="W246" s="190"/>
      <c r="X246" s="190"/>
      <c r="Y246" s="190"/>
      <c r="Z246" s="191"/>
      <c r="AA246" s="184"/>
      <c r="AB246" s="184"/>
      <c r="AC246" s="184"/>
      <c r="AD246" s="184"/>
      <c r="AE246" s="188"/>
      <c r="AF246" s="188"/>
      <c r="AG246" s="188"/>
      <c r="AH246" s="188"/>
      <c r="AI246" s="189"/>
      <c r="AJ246" s="189"/>
      <c r="AK246" s="189"/>
      <c r="AL246" s="190"/>
      <c r="AM246" s="190"/>
      <c r="AN246" s="190"/>
      <c r="AO246" s="190"/>
      <c r="AP246" s="191"/>
      <c r="AQ246" s="184"/>
      <c r="AR246" s="184"/>
      <c r="AS246" s="184"/>
      <c r="AT246" s="184"/>
    </row>
    <row r="247" spans="15:46" ht="20.25" customHeight="1" x14ac:dyDescent="0.2">
      <c r="O247" s="105" t="s">
        <v>220</v>
      </c>
      <c r="P247" s="100"/>
      <c r="Q247" s="100"/>
      <c r="R247" s="100"/>
      <c r="S247" s="100"/>
      <c r="T247" s="100"/>
      <c r="U247" s="106" t="s">
        <v>221</v>
      </c>
      <c r="V247" s="396" t="str">
        <f>V228</f>
        <v>週</v>
      </c>
      <c r="W247" s="397"/>
      <c r="X247" s="106"/>
      <c r="Y247" s="106"/>
      <c r="Z247" s="100"/>
      <c r="AA247" s="100"/>
      <c r="AB247" s="100"/>
      <c r="AC247" s="184"/>
      <c r="AD247" s="184"/>
      <c r="AE247" s="105" t="s">
        <v>220</v>
      </c>
      <c r="AF247" s="100"/>
      <c r="AG247" s="100"/>
      <c r="AH247" s="100"/>
      <c r="AI247" s="100"/>
      <c r="AJ247" s="100"/>
      <c r="AK247" s="106" t="s">
        <v>221</v>
      </c>
      <c r="AL247" s="396" t="str">
        <f>V247</f>
        <v>週</v>
      </c>
      <c r="AM247" s="397"/>
      <c r="AN247" s="106"/>
      <c r="AO247" s="106"/>
      <c r="AP247" s="100"/>
      <c r="AQ247" s="100"/>
      <c r="AR247" s="100"/>
      <c r="AS247" s="184"/>
      <c r="AT247" s="184"/>
    </row>
    <row r="248" spans="15:46" ht="20.25" customHeight="1" x14ac:dyDescent="0.2">
      <c r="O248" s="100" t="s">
        <v>223</v>
      </c>
      <c r="P248" s="100"/>
      <c r="Q248" s="100"/>
      <c r="R248" s="100"/>
      <c r="S248" s="100"/>
      <c r="T248" s="100" t="s">
        <v>224</v>
      </c>
      <c r="U248" s="100"/>
      <c r="V248" s="100"/>
      <c r="W248" s="100"/>
      <c r="X248" s="105"/>
      <c r="Y248" s="100"/>
      <c r="Z248" s="100"/>
      <c r="AA248" s="100"/>
      <c r="AB248" s="100"/>
      <c r="AC248" s="184"/>
      <c r="AD248" s="184"/>
      <c r="AE248" s="100" t="s">
        <v>223</v>
      </c>
      <c r="AF248" s="100"/>
      <c r="AG248" s="100"/>
      <c r="AH248" s="100"/>
      <c r="AI248" s="100"/>
      <c r="AJ248" s="100" t="s">
        <v>224</v>
      </c>
      <c r="AK248" s="100"/>
      <c r="AL248" s="100"/>
      <c r="AM248" s="100"/>
      <c r="AN248" s="105"/>
      <c r="AO248" s="100"/>
      <c r="AP248" s="100"/>
      <c r="AQ248" s="100"/>
      <c r="AR248" s="100"/>
      <c r="AS248" s="184"/>
      <c r="AT248" s="184"/>
    </row>
    <row r="249" spans="15:46" ht="20.25" customHeight="1" x14ac:dyDescent="0.2">
      <c r="O249" s="100" t="str">
        <f>IF($V$228="週","対象時間数（週平均）","対象時間数（当月合計）")</f>
        <v>対象時間数（週平均）</v>
      </c>
      <c r="P249" s="100"/>
      <c r="Q249" s="100"/>
      <c r="R249" s="100"/>
      <c r="S249" s="100"/>
      <c r="T249" s="100" t="str">
        <f>IF($V$228="週","週に勤務すべき時間数","当月に勤務すべき時間数")</f>
        <v>週に勤務すべき時間数</v>
      </c>
      <c r="U249" s="100"/>
      <c r="V249" s="100"/>
      <c r="W249" s="100"/>
      <c r="X249" s="105"/>
      <c r="Y249" s="100" t="s">
        <v>225</v>
      </c>
      <c r="Z249" s="100"/>
      <c r="AA249" s="100"/>
      <c r="AB249" s="100"/>
      <c r="AC249" s="184"/>
      <c r="AD249" s="184"/>
      <c r="AE249" s="100" t="str">
        <f>IF(AL247="週","対象時間数（週平均）","対象時間数（当月合計）")</f>
        <v>対象時間数（週平均）</v>
      </c>
      <c r="AF249" s="100"/>
      <c r="AG249" s="100"/>
      <c r="AH249" s="100"/>
      <c r="AI249" s="100"/>
      <c r="AJ249" s="100" t="str">
        <f>IF($AL$228="週","週に勤務すべき時間数","当月に勤務すべき時間数")</f>
        <v>週に勤務すべき時間数</v>
      </c>
      <c r="AK249" s="100"/>
      <c r="AL249" s="100"/>
      <c r="AM249" s="100"/>
      <c r="AN249" s="105"/>
      <c r="AO249" s="100" t="s">
        <v>225</v>
      </c>
      <c r="AP249" s="100"/>
      <c r="AQ249" s="100"/>
      <c r="AR249" s="100"/>
      <c r="AS249" s="184"/>
      <c r="AT249" s="184"/>
    </row>
    <row r="250" spans="15:46" ht="20.25" customHeight="1" x14ac:dyDescent="0.2">
      <c r="O250" s="398">
        <f>IF($V$228="週",X245,V245)</f>
        <v>0</v>
      </c>
      <c r="P250" s="398"/>
      <c r="Q250" s="398"/>
      <c r="R250" s="398"/>
      <c r="S250" s="192" t="s">
        <v>226</v>
      </c>
      <c r="T250" s="381">
        <f>IF($V$228="週",$BE$6,$BI$6)</f>
        <v>40</v>
      </c>
      <c r="U250" s="381"/>
      <c r="V250" s="381"/>
      <c r="W250" s="381"/>
      <c r="X250" s="192" t="s">
        <v>227</v>
      </c>
      <c r="Y250" s="399">
        <f>ROUNDDOWN(O250/T250,1)</f>
        <v>0</v>
      </c>
      <c r="Z250" s="399"/>
      <c r="AA250" s="399"/>
      <c r="AB250" s="399"/>
      <c r="AC250" s="100"/>
      <c r="AD250" s="100"/>
      <c r="AE250" s="398">
        <f>IF($AL$228="週",AN245,AL245)</f>
        <v>0</v>
      </c>
      <c r="AF250" s="398"/>
      <c r="AG250" s="398"/>
      <c r="AH250" s="398"/>
      <c r="AI250" s="192" t="s">
        <v>226</v>
      </c>
      <c r="AJ250" s="381">
        <f>IF($AL$228="週",$BE$6,$BI$6)</f>
        <v>40</v>
      </c>
      <c r="AK250" s="381"/>
      <c r="AL250" s="381"/>
      <c r="AM250" s="381"/>
      <c r="AN250" s="192" t="s">
        <v>227</v>
      </c>
      <c r="AO250" s="399">
        <f>ROUNDDOWN(AE250/AJ250,1)</f>
        <v>0</v>
      </c>
      <c r="AP250" s="399"/>
      <c r="AQ250" s="399"/>
      <c r="AR250" s="399"/>
      <c r="AS250" s="100"/>
      <c r="AT250" s="100"/>
    </row>
    <row r="251" spans="15:46" ht="20.25" customHeight="1" x14ac:dyDescent="0.2">
      <c r="O251" s="100"/>
      <c r="P251" s="100"/>
      <c r="Q251" s="100"/>
      <c r="R251" s="100"/>
      <c r="S251" s="100"/>
      <c r="T251" s="100"/>
      <c r="U251" s="100"/>
      <c r="V251" s="100"/>
      <c r="W251" s="100"/>
      <c r="X251" s="105"/>
      <c r="Y251" s="100" t="s">
        <v>228</v>
      </c>
      <c r="Z251" s="100"/>
      <c r="AA251" s="100"/>
      <c r="AB251" s="100"/>
      <c r="AC251" s="100"/>
      <c r="AD251" s="100"/>
      <c r="AE251" s="100"/>
      <c r="AF251" s="100"/>
      <c r="AG251" s="100"/>
      <c r="AH251" s="100"/>
      <c r="AI251" s="100"/>
      <c r="AJ251" s="100"/>
      <c r="AK251" s="100"/>
      <c r="AL251" s="100"/>
      <c r="AM251" s="100"/>
      <c r="AN251" s="105"/>
      <c r="AO251" s="100" t="s">
        <v>228</v>
      </c>
      <c r="AP251" s="100"/>
      <c r="AQ251" s="100"/>
      <c r="AR251" s="100"/>
      <c r="AS251" s="100"/>
      <c r="AT251" s="100"/>
    </row>
    <row r="252" spans="15:46" ht="20.25" customHeight="1" x14ac:dyDescent="0.2">
      <c r="O252" s="100" t="s">
        <v>236</v>
      </c>
      <c r="P252" s="100"/>
      <c r="Q252" s="100"/>
      <c r="R252" s="100"/>
      <c r="S252" s="100"/>
      <c r="T252" s="100"/>
      <c r="U252" s="100"/>
      <c r="V252" s="100"/>
      <c r="W252" s="100"/>
      <c r="X252" s="105"/>
      <c r="Y252" s="100"/>
      <c r="Z252" s="100"/>
      <c r="AA252" s="100"/>
      <c r="AB252" s="100"/>
      <c r="AC252" s="100"/>
      <c r="AD252" s="100"/>
      <c r="AE252" s="100" t="s">
        <v>237</v>
      </c>
      <c r="AF252" s="100"/>
      <c r="AG252" s="100"/>
      <c r="AH252" s="100"/>
      <c r="AI252" s="100"/>
      <c r="AJ252" s="100"/>
      <c r="AK252" s="100"/>
      <c r="AL252" s="100"/>
      <c r="AM252" s="100"/>
      <c r="AN252" s="105"/>
      <c r="AO252" s="100"/>
      <c r="AP252" s="100"/>
      <c r="AQ252" s="100"/>
      <c r="AR252" s="100"/>
      <c r="AS252" s="100"/>
      <c r="AT252" s="100"/>
    </row>
    <row r="253" spans="15:46" ht="20.25" customHeight="1" x14ac:dyDescent="0.2">
      <c r="O253" s="100" t="s">
        <v>204</v>
      </c>
      <c r="P253" s="100"/>
      <c r="Q253" s="100"/>
      <c r="R253" s="100"/>
      <c r="S253" s="100"/>
      <c r="T253" s="100"/>
      <c r="U253" s="100"/>
      <c r="V253" s="100"/>
      <c r="W253" s="100"/>
      <c r="X253" s="105"/>
      <c r="Y253" s="387"/>
      <c r="Z253" s="387"/>
      <c r="AA253" s="387"/>
      <c r="AB253" s="387"/>
      <c r="AC253" s="100"/>
      <c r="AD253" s="100"/>
      <c r="AE253" s="100" t="s">
        <v>204</v>
      </c>
      <c r="AF253" s="100"/>
      <c r="AG253" s="100"/>
      <c r="AH253" s="100"/>
      <c r="AI253" s="100"/>
      <c r="AJ253" s="100"/>
      <c r="AK253" s="100"/>
      <c r="AL253" s="100"/>
      <c r="AM253" s="100"/>
      <c r="AN253" s="105"/>
      <c r="AO253" s="387"/>
      <c r="AP253" s="387"/>
      <c r="AQ253" s="387"/>
      <c r="AR253" s="387"/>
      <c r="AS253" s="100"/>
      <c r="AT253" s="100"/>
    </row>
    <row r="254" spans="15:46" ht="20.25" customHeight="1" x14ac:dyDescent="0.2">
      <c r="O254" s="100" t="s">
        <v>231</v>
      </c>
      <c r="P254" s="100"/>
      <c r="Q254" s="100"/>
      <c r="R254" s="100"/>
      <c r="S254" s="100"/>
      <c r="T254" s="100" t="s">
        <v>232</v>
      </c>
      <c r="U254" s="100"/>
      <c r="V254" s="100"/>
      <c r="W254" s="100"/>
      <c r="X254" s="100"/>
      <c r="Y254" s="370" t="s">
        <v>219</v>
      </c>
      <c r="Z254" s="370"/>
      <c r="AA254" s="370"/>
      <c r="AB254" s="370"/>
      <c r="AC254" s="100"/>
      <c r="AD254" s="100"/>
      <c r="AE254" s="100" t="s">
        <v>231</v>
      </c>
      <c r="AF254" s="100"/>
      <c r="AG254" s="100"/>
      <c r="AH254" s="100"/>
      <c r="AI254" s="100"/>
      <c r="AJ254" s="100" t="s">
        <v>232</v>
      </c>
      <c r="AK254" s="100"/>
      <c r="AL254" s="100"/>
      <c r="AM254" s="100"/>
      <c r="AN254" s="100"/>
      <c r="AO254" s="370" t="s">
        <v>219</v>
      </c>
      <c r="AP254" s="370"/>
      <c r="AQ254" s="370"/>
      <c r="AR254" s="370"/>
      <c r="AS254" s="100"/>
      <c r="AT254" s="100"/>
    </row>
    <row r="255" spans="15:46" ht="20.25" customHeight="1" x14ac:dyDescent="0.2">
      <c r="O255" s="381">
        <f>AA245</f>
        <v>0</v>
      </c>
      <c r="P255" s="381"/>
      <c r="Q255" s="381"/>
      <c r="R255" s="381"/>
      <c r="S255" s="192" t="s">
        <v>233</v>
      </c>
      <c r="T255" s="399">
        <f>Y250</f>
        <v>0</v>
      </c>
      <c r="U255" s="399"/>
      <c r="V255" s="399"/>
      <c r="W255" s="399"/>
      <c r="X255" s="192" t="s">
        <v>227</v>
      </c>
      <c r="Y255" s="400">
        <f>ROUNDDOWN(O255+T255,1)</f>
        <v>0</v>
      </c>
      <c r="Z255" s="400"/>
      <c r="AA255" s="400"/>
      <c r="AB255" s="400"/>
      <c r="AC255" s="190"/>
      <c r="AD255" s="190"/>
      <c r="AE255" s="401">
        <f>AQ245</f>
        <v>0</v>
      </c>
      <c r="AF255" s="401"/>
      <c r="AG255" s="401"/>
      <c r="AH255" s="401"/>
      <c r="AI255" s="191" t="s">
        <v>233</v>
      </c>
      <c r="AJ255" s="402">
        <f>AO250</f>
        <v>0</v>
      </c>
      <c r="AK255" s="402"/>
      <c r="AL255" s="402"/>
      <c r="AM255" s="402"/>
      <c r="AN255" s="191" t="s">
        <v>227</v>
      </c>
      <c r="AO255" s="400">
        <f>ROUNDDOWN(AE255+AJ255,1)</f>
        <v>0</v>
      </c>
      <c r="AP255" s="400"/>
      <c r="AQ255" s="400"/>
      <c r="AR255" s="400"/>
      <c r="AS255" s="100"/>
      <c r="AT255" s="100"/>
    </row>
    <row r="256" spans="15:46" ht="20.25" customHeight="1" x14ac:dyDescent="0.2"/>
    <row r="277" spans="7:63" x14ac:dyDescent="0.2">
      <c r="AU277" s="193"/>
      <c r="AV277" s="193"/>
      <c r="AW277" s="193"/>
      <c r="AX277" s="193"/>
      <c r="AY277" s="193"/>
      <c r="AZ277" s="193"/>
      <c r="BA277" s="193"/>
      <c r="BB277" s="193"/>
      <c r="BC277" s="193"/>
      <c r="BD277" s="193"/>
      <c r="BE277" s="193"/>
      <c r="BF277" s="193"/>
      <c r="BG277" s="193"/>
      <c r="BH277" s="193"/>
      <c r="BI277" s="193"/>
    </row>
    <row r="278" spans="7:63" x14ac:dyDescent="0.2">
      <c r="AU278" s="193"/>
      <c r="AV278" s="193"/>
      <c r="AW278" s="193"/>
      <c r="AX278" s="193"/>
      <c r="AY278" s="193"/>
      <c r="AZ278" s="193"/>
      <c r="BA278" s="193"/>
      <c r="BB278" s="193"/>
      <c r="BC278" s="193"/>
      <c r="BD278" s="193"/>
      <c r="BE278" s="193"/>
      <c r="BF278" s="193"/>
      <c r="BG278" s="193"/>
      <c r="BH278" s="193"/>
      <c r="BI278" s="193"/>
    </row>
    <row r="283" spans="7:63" x14ac:dyDescent="0.2">
      <c r="G283" s="108"/>
      <c r="H283" s="108"/>
      <c r="I283" s="108"/>
      <c r="J283" s="108"/>
      <c r="K283" s="108"/>
      <c r="L283" s="108"/>
      <c r="M283" s="108"/>
      <c r="N283" s="108"/>
      <c r="O283" s="193"/>
      <c r="P283" s="193"/>
      <c r="Q283" s="193"/>
      <c r="R283" s="193"/>
      <c r="S283" s="193"/>
      <c r="T283" s="193"/>
      <c r="U283" s="193"/>
      <c r="V283" s="193"/>
      <c r="W283" s="193"/>
      <c r="X283" s="193"/>
      <c r="Y283" s="193"/>
      <c r="Z283" s="193"/>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BJ283" s="193"/>
      <c r="BK283" s="193"/>
    </row>
    <row r="284" spans="7:63" x14ac:dyDescent="0.2">
      <c r="G284" s="108"/>
      <c r="H284" s="108"/>
      <c r="I284" s="108"/>
      <c r="J284" s="108"/>
      <c r="K284" s="108"/>
      <c r="L284" s="108"/>
      <c r="M284" s="108"/>
      <c r="N284" s="108"/>
      <c r="O284" s="193"/>
      <c r="P284" s="193"/>
      <c r="Q284" s="193"/>
      <c r="R284" s="193"/>
      <c r="S284" s="193"/>
      <c r="T284" s="193"/>
      <c r="U284" s="193"/>
      <c r="V284" s="193"/>
      <c r="W284" s="193"/>
      <c r="X284" s="193"/>
      <c r="Y284" s="193"/>
      <c r="Z284" s="193"/>
      <c r="AA284" s="193"/>
      <c r="AB284" s="193"/>
      <c r="AC284" s="193"/>
      <c r="AD284" s="193"/>
      <c r="AE284" s="193"/>
      <c r="AF284" s="193"/>
      <c r="AG284" s="193"/>
      <c r="AH284" s="193"/>
      <c r="AI284" s="193"/>
      <c r="AJ284" s="193"/>
      <c r="AK284" s="193"/>
      <c r="AL284" s="193"/>
      <c r="AM284" s="193"/>
      <c r="AN284" s="193"/>
      <c r="AO284" s="193"/>
      <c r="AP284" s="193"/>
      <c r="AQ284" s="193"/>
      <c r="AR284" s="193"/>
      <c r="AS284" s="193"/>
      <c r="AT284" s="193"/>
      <c r="BJ284" s="193"/>
      <c r="BK284" s="193"/>
    </row>
    <row r="285" spans="7:63" x14ac:dyDescent="0.2">
      <c r="G285" s="194"/>
      <c r="H285" s="194"/>
      <c r="I285" s="194"/>
      <c r="J285" s="194"/>
      <c r="K285" s="194"/>
      <c r="L285" s="194"/>
      <c r="M285" s="194"/>
      <c r="N285" s="194"/>
      <c r="O285" s="108"/>
      <c r="P285" s="108"/>
    </row>
    <row r="286" spans="7:63" x14ac:dyDescent="0.2">
      <c r="G286" s="194"/>
      <c r="H286" s="194"/>
      <c r="I286" s="194"/>
      <c r="J286" s="194"/>
      <c r="K286" s="194"/>
      <c r="L286" s="194"/>
      <c r="M286" s="194"/>
      <c r="N286" s="194"/>
      <c r="O286" s="108"/>
      <c r="P286" s="108"/>
    </row>
    <row r="287" spans="7:63" x14ac:dyDescent="0.2">
      <c r="G287" s="108"/>
      <c r="H287" s="108"/>
      <c r="I287" s="108"/>
      <c r="J287" s="108"/>
      <c r="K287" s="108"/>
      <c r="L287" s="108"/>
      <c r="M287" s="108"/>
      <c r="N287" s="108"/>
    </row>
    <row r="288" spans="7:63" x14ac:dyDescent="0.2">
      <c r="G288" s="108"/>
      <c r="H288" s="108"/>
      <c r="I288" s="108"/>
      <c r="J288" s="108"/>
      <c r="K288" s="108"/>
      <c r="L288" s="108"/>
      <c r="M288" s="108"/>
      <c r="N288" s="108"/>
    </row>
    <row r="289" spans="7:14" x14ac:dyDescent="0.2">
      <c r="G289" s="108"/>
      <c r="H289" s="108"/>
      <c r="I289" s="108"/>
      <c r="J289" s="108"/>
      <c r="K289" s="108"/>
      <c r="L289" s="108"/>
      <c r="M289" s="108"/>
      <c r="N289" s="108"/>
    </row>
    <row r="290" spans="7:14" x14ac:dyDescent="0.2">
      <c r="G290" s="108"/>
      <c r="H290" s="108"/>
      <c r="I290" s="108"/>
      <c r="J290" s="108"/>
      <c r="K290" s="108"/>
      <c r="L290" s="108"/>
      <c r="M290" s="108"/>
      <c r="N290" s="108"/>
    </row>
  </sheetData>
  <sheetProtection insertRows="0" deleteRows="0"/>
  <mergeCells count="1425">
    <mergeCell ref="AO255:AR255"/>
    <mergeCell ref="AO250:AR250"/>
    <mergeCell ref="Y253:AB253"/>
    <mergeCell ref="AO253:AR253"/>
    <mergeCell ref="Y254:AB254"/>
    <mergeCell ref="AO254:AR254"/>
    <mergeCell ref="O255:R255"/>
    <mergeCell ref="T255:W255"/>
    <mergeCell ref="Y255:AB255"/>
    <mergeCell ref="AE255:AH255"/>
    <mergeCell ref="AJ255:AM255"/>
    <mergeCell ref="AL245:AM245"/>
    <mergeCell ref="AN245:AO245"/>
    <mergeCell ref="AQ245:AR245"/>
    <mergeCell ref="V247:W247"/>
    <mergeCell ref="AL247:AM247"/>
    <mergeCell ref="O250:R250"/>
    <mergeCell ref="T250:W250"/>
    <mergeCell ref="Y250:AB250"/>
    <mergeCell ref="AE250:AH250"/>
    <mergeCell ref="AJ250:AM250"/>
    <mergeCell ref="AQ244:AR244"/>
    <mergeCell ref="O245:P245"/>
    <mergeCell ref="Q245:R245"/>
    <mergeCell ref="S245:T245"/>
    <mergeCell ref="V245:W245"/>
    <mergeCell ref="X245:Y245"/>
    <mergeCell ref="AA245:AB245"/>
    <mergeCell ref="AE245:AF245"/>
    <mergeCell ref="AG245:AH245"/>
    <mergeCell ref="AI245:AJ245"/>
    <mergeCell ref="AA244:AB244"/>
    <mergeCell ref="AE244:AF244"/>
    <mergeCell ref="AG244:AH244"/>
    <mergeCell ref="AI244:AJ244"/>
    <mergeCell ref="AL244:AM244"/>
    <mergeCell ref="AN244:AO244"/>
    <mergeCell ref="AG243:AH243"/>
    <mergeCell ref="AI243:AJ243"/>
    <mergeCell ref="AL243:AM243"/>
    <mergeCell ref="AN243:AO243"/>
    <mergeCell ref="AQ243:AR243"/>
    <mergeCell ref="O244:P244"/>
    <mergeCell ref="Q244:R244"/>
    <mergeCell ref="S244:T244"/>
    <mergeCell ref="V244:W244"/>
    <mergeCell ref="X244:Y244"/>
    <mergeCell ref="AL242:AM242"/>
    <mergeCell ref="AN242:AO242"/>
    <mergeCell ref="AQ242:AR242"/>
    <mergeCell ref="O243:P243"/>
    <mergeCell ref="Q243:R243"/>
    <mergeCell ref="S243:T243"/>
    <mergeCell ref="V243:W243"/>
    <mergeCell ref="X243:Y243"/>
    <mergeCell ref="AA243:AB243"/>
    <mergeCell ref="AE243:AF243"/>
    <mergeCell ref="AQ241:AR241"/>
    <mergeCell ref="O242:P242"/>
    <mergeCell ref="Q242:R242"/>
    <mergeCell ref="S242:T242"/>
    <mergeCell ref="V242:W242"/>
    <mergeCell ref="X242:Y242"/>
    <mergeCell ref="AA242:AB242"/>
    <mergeCell ref="AE242:AF242"/>
    <mergeCell ref="AG242:AH242"/>
    <mergeCell ref="AI242:AJ242"/>
    <mergeCell ref="AA241:AB241"/>
    <mergeCell ref="AE241:AF241"/>
    <mergeCell ref="AG241:AH241"/>
    <mergeCell ref="AI241:AJ241"/>
    <mergeCell ref="AL241:AM241"/>
    <mergeCell ref="AN241:AO241"/>
    <mergeCell ref="X240:Y240"/>
    <mergeCell ref="AG240:AH240"/>
    <mergeCell ref="AI240:AJ240"/>
    <mergeCell ref="AL240:AM240"/>
    <mergeCell ref="AN240:AO240"/>
    <mergeCell ref="O241:P241"/>
    <mergeCell ref="Q241:R241"/>
    <mergeCell ref="S241:T241"/>
    <mergeCell ref="V241:W241"/>
    <mergeCell ref="X241:Y241"/>
    <mergeCell ref="AO236:AR236"/>
    <mergeCell ref="O239:P240"/>
    <mergeCell ref="Q239:T239"/>
    <mergeCell ref="V239:Y239"/>
    <mergeCell ref="AE239:AF240"/>
    <mergeCell ref="AG239:AJ239"/>
    <mergeCell ref="AL239:AO239"/>
    <mergeCell ref="Q240:R240"/>
    <mergeCell ref="S240:T240"/>
    <mergeCell ref="V240:W240"/>
    <mergeCell ref="AO231:AR231"/>
    <mergeCell ref="Y234:AB234"/>
    <mergeCell ref="AO234:AR234"/>
    <mergeCell ref="Y235:AB235"/>
    <mergeCell ref="AO235:AR235"/>
    <mergeCell ref="O236:R236"/>
    <mergeCell ref="T236:W236"/>
    <mergeCell ref="Y236:AB236"/>
    <mergeCell ref="AE236:AH236"/>
    <mergeCell ref="AJ236:AM236"/>
    <mergeCell ref="AL226:AM226"/>
    <mergeCell ref="AN226:AO226"/>
    <mergeCell ref="AQ226:AR226"/>
    <mergeCell ref="V228:W228"/>
    <mergeCell ref="AL228:AM228"/>
    <mergeCell ref="O231:R231"/>
    <mergeCell ref="T231:W231"/>
    <mergeCell ref="Y231:AB231"/>
    <mergeCell ref="AE231:AH231"/>
    <mergeCell ref="AJ231:AM231"/>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AL224:AM224"/>
    <mergeCell ref="AN224:AO224"/>
    <mergeCell ref="AU224:AV224"/>
    <mergeCell ref="AW224:AZ224"/>
    <mergeCell ref="O225:P225"/>
    <mergeCell ref="Q225:R225"/>
    <mergeCell ref="S225:T225"/>
    <mergeCell ref="V225:W225"/>
    <mergeCell ref="X225:Y225"/>
    <mergeCell ref="AW223:AZ223"/>
    <mergeCell ref="O224:P224"/>
    <mergeCell ref="Q224:R224"/>
    <mergeCell ref="S224:T224"/>
    <mergeCell ref="V224:W224"/>
    <mergeCell ref="X224:Y224"/>
    <mergeCell ref="AA224:AB224"/>
    <mergeCell ref="AE224:AF224"/>
    <mergeCell ref="AG224:AH224"/>
    <mergeCell ref="AI224:AJ224"/>
    <mergeCell ref="AG223:AH223"/>
    <mergeCell ref="AI223:AJ223"/>
    <mergeCell ref="AL223:AM223"/>
    <mergeCell ref="AN223:AO223"/>
    <mergeCell ref="AQ223:AR223"/>
    <mergeCell ref="AU223:AV223"/>
    <mergeCell ref="AQ225:AR225"/>
    <mergeCell ref="AQ224:AR224"/>
    <mergeCell ref="O223:P223"/>
    <mergeCell ref="Q223:R223"/>
    <mergeCell ref="S223:T223"/>
    <mergeCell ref="V223:W223"/>
    <mergeCell ref="X223:Y223"/>
    <mergeCell ref="AA223:AB223"/>
    <mergeCell ref="AE223:AF223"/>
    <mergeCell ref="AA222:AB222"/>
    <mergeCell ref="AE222:AF222"/>
    <mergeCell ref="AG222:AH222"/>
    <mergeCell ref="AI222:AJ222"/>
    <mergeCell ref="AL222:AM222"/>
    <mergeCell ref="AN222:AO222"/>
    <mergeCell ref="AL221:AM221"/>
    <mergeCell ref="AN221:AO221"/>
    <mergeCell ref="AU221:AV221"/>
    <mergeCell ref="AW221:AZ221"/>
    <mergeCell ref="BJ221:BM221"/>
    <mergeCell ref="O222:P222"/>
    <mergeCell ref="Q222:R222"/>
    <mergeCell ref="S222:T222"/>
    <mergeCell ref="V222:W222"/>
    <mergeCell ref="X222:Y222"/>
    <mergeCell ref="Q221:R221"/>
    <mergeCell ref="S221:T221"/>
    <mergeCell ref="V221:W221"/>
    <mergeCell ref="X221:Y221"/>
    <mergeCell ref="AG221:AH221"/>
    <mergeCell ref="AI221:AJ221"/>
    <mergeCell ref="BJ219:BM219"/>
    <mergeCell ref="O220:P221"/>
    <mergeCell ref="Q220:T220"/>
    <mergeCell ref="V220:Y220"/>
    <mergeCell ref="AE220:AF221"/>
    <mergeCell ref="AG220:AJ220"/>
    <mergeCell ref="AL220:AO220"/>
    <mergeCell ref="AU220:AV220"/>
    <mergeCell ref="AW220:AZ220"/>
    <mergeCell ref="BJ220:BM220"/>
    <mergeCell ref="AQ222:AR222"/>
    <mergeCell ref="AU222:AV222"/>
    <mergeCell ref="AW222:AZ222"/>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I4:BL4"/>
    <mergeCell ref="BE6:BF6"/>
    <mergeCell ref="BI6:BJ6"/>
    <mergeCell ref="BI8:BJ8"/>
    <mergeCell ref="BE10:BF10"/>
    <mergeCell ref="BI10:BJ10"/>
  </mergeCells>
  <phoneticPr fontId="1"/>
  <conditionalFormatting sqref="O231:R231">
    <cfRule type="expression" dxfId="117" priority="183">
      <formula>INDIRECT(ADDRESS(ROW(),COLUMN()))=TRUNC(INDIRECT(ADDRESS(ROW(),COLUMN())))</formula>
    </cfRule>
  </conditionalFormatting>
  <conditionalFormatting sqref="O250:R250">
    <cfRule type="expression" dxfId="116" priority="3">
      <formula>INDIRECT(ADDRESS(ROW(),COLUMN()))=TRUNC(INDIRECT(ADDRESS(ROW(),COLUMN())))</formula>
    </cfRule>
  </conditionalFormatting>
  <conditionalFormatting sqref="Q222:AB226">
    <cfRule type="expression" dxfId="115" priority="185">
      <formula>INDIRECT(ADDRESS(ROW(),COLUMN()))=TRUNC(INDIRECT(ADDRESS(ROW(),COLUMN())))</formula>
    </cfRule>
  </conditionalFormatting>
  <conditionalFormatting sqref="Q241:AB245">
    <cfRule type="expression" dxfId="114" priority="5">
      <formula>INDIRECT(ADDRESS(ROW(),COLUMN()))=TRUNC(INDIRECT(ADDRESS(ROW(),COLUMN())))</formula>
    </cfRule>
  </conditionalFormatting>
  <conditionalFormatting sqref="AA220:AB220 AD220 AA229:AD229">
    <cfRule type="expression" dxfId="113" priority="218">
      <formula>OR(#REF!=$B218,#REF!=$B218)</formula>
    </cfRule>
  </conditionalFormatting>
  <conditionalFormatting sqref="AA239:AB239 AD239 AA248:AD248">
    <cfRule type="expression" dxfId="112" priority="9">
      <formula>OR(#REF!=$B237,#REF!=$B237)</formula>
    </cfRule>
  </conditionalFormatting>
  <conditionalFormatting sqref="AA230:AD230 AS230:AT230">
    <cfRule type="expression" dxfId="111" priority="217">
      <formula>OR(#REF!=$B217,#REF!=$B217)</formula>
    </cfRule>
  </conditionalFormatting>
  <conditionalFormatting sqref="AA249:AD249">
    <cfRule type="expression" dxfId="110" priority="8">
      <formula>OR(#REF!=$B236,#REF!=$B236)</formula>
    </cfRule>
  </conditionalFormatting>
  <conditionalFormatting sqref="AA18:BI18">
    <cfRule type="expression" dxfId="109" priority="179">
      <formula>INDIRECT(ADDRESS(ROW(),COLUMN()))=TRUNC(INDIRECT(ADDRESS(ROW(),COLUMN())))</formula>
    </cfRule>
  </conditionalFormatting>
  <conditionalFormatting sqref="AA20:BI20">
    <cfRule type="expression" dxfId="108" priority="180">
      <formula>INDIRECT(ADDRESS(ROW(),COLUMN()))=TRUNC(INDIRECT(ADDRESS(ROW(),COLUMN())))</formula>
    </cfRule>
  </conditionalFormatting>
  <conditionalFormatting sqref="AA22:BI22">
    <cfRule type="expression" dxfId="107" priority="178">
      <formula>INDIRECT(ADDRESS(ROW(),COLUMN()))=TRUNC(INDIRECT(ADDRESS(ROW(),COLUMN())))</formula>
    </cfRule>
  </conditionalFormatting>
  <conditionalFormatting sqref="AA24:BI24">
    <cfRule type="expression" dxfId="106" priority="177">
      <formula>INDIRECT(ADDRESS(ROW(),COLUMN()))=TRUNC(INDIRECT(ADDRESS(ROW(),COLUMN())))</formula>
    </cfRule>
  </conditionalFormatting>
  <conditionalFormatting sqref="AA26:BI26">
    <cfRule type="expression" dxfId="105" priority="176">
      <formula>INDIRECT(ADDRESS(ROW(),COLUMN()))=TRUNC(INDIRECT(ADDRESS(ROW(),COLUMN())))</formula>
    </cfRule>
  </conditionalFormatting>
  <conditionalFormatting sqref="AA28:BI28">
    <cfRule type="expression" dxfId="104" priority="175">
      <formula>INDIRECT(ADDRESS(ROW(),COLUMN()))=TRUNC(INDIRECT(ADDRESS(ROW(),COLUMN())))</formula>
    </cfRule>
  </conditionalFormatting>
  <conditionalFormatting sqref="AA30:BI30">
    <cfRule type="expression" dxfId="103" priority="174">
      <formula>INDIRECT(ADDRESS(ROW(),COLUMN()))=TRUNC(INDIRECT(ADDRESS(ROW(),COLUMN())))</formula>
    </cfRule>
  </conditionalFormatting>
  <conditionalFormatting sqref="AA32:BI32">
    <cfRule type="expression" dxfId="102" priority="173">
      <formula>INDIRECT(ADDRESS(ROW(),COLUMN()))=TRUNC(INDIRECT(ADDRESS(ROW(),COLUMN())))</formula>
    </cfRule>
  </conditionalFormatting>
  <conditionalFormatting sqref="AA34:BI34">
    <cfRule type="expression" dxfId="101" priority="172">
      <formula>INDIRECT(ADDRESS(ROW(),COLUMN()))=TRUNC(INDIRECT(ADDRESS(ROW(),COLUMN())))</formula>
    </cfRule>
  </conditionalFormatting>
  <conditionalFormatting sqref="AA36:BI36">
    <cfRule type="expression" dxfId="100" priority="171">
      <formula>INDIRECT(ADDRESS(ROW(),COLUMN()))=TRUNC(INDIRECT(ADDRESS(ROW(),COLUMN())))</formula>
    </cfRule>
  </conditionalFormatting>
  <conditionalFormatting sqref="AA38:BI38">
    <cfRule type="expression" dxfId="99" priority="170">
      <formula>INDIRECT(ADDRESS(ROW(),COLUMN()))=TRUNC(INDIRECT(ADDRESS(ROW(),COLUMN())))</formula>
    </cfRule>
  </conditionalFormatting>
  <conditionalFormatting sqref="AA40:BI40">
    <cfRule type="expression" dxfId="98" priority="169">
      <formula>INDIRECT(ADDRESS(ROW(),COLUMN()))=TRUNC(INDIRECT(ADDRESS(ROW(),COLUMN())))</formula>
    </cfRule>
  </conditionalFormatting>
  <conditionalFormatting sqref="AA42:BI42">
    <cfRule type="expression" dxfId="97" priority="168">
      <formula>INDIRECT(ADDRESS(ROW(),COLUMN()))=TRUNC(INDIRECT(ADDRESS(ROW(),COLUMN())))</formula>
    </cfRule>
  </conditionalFormatting>
  <conditionalFormatting sqref="AA44:BI44">
    <cfRule type="expression" dxfId="96" priority="167">
      <formula>INDIRECT(ADDRESS(ROW(),COLUMN()))=TRUNC(INDIRECT(ADDRESS(ROW(),COLUMN())))</formula>
    </cfRule>
  </conditionalFormatting>
  <conditionalFormatting sqref="AA46:BI46">
    <cfRule type="expression" dxfId="95" priority="166">
      <formula>INDIRECT(ADDRESS(ROW(),COLUMN()))=TRUNC(INDIRECT(ADDRESS(ROW(),COLUMN())))</formula>
    </cfRule>
  </conditionalFormatting>
  <conditionalFormatting sqref="AA48:BI48">
    <cfRule type="expression" dxfId="94" priority="165">
      <formula>INDIRECT(ADDRESS(ROW(),COLUMN()))=TRUNC(INDIRECT(ADDRESS(ROW(),COLUMN())))</formula>
    </cfRule>
  </conditionalFormatting>
  <conditionalFormatting sqref="AA50:BI50">
    <cfRule type="expression" dxfId="93" priority="164">
      <formula>INDIRECT(ADDRESS(ROW(),COLUMN()))=TRUNC(INDIRECT(ADDRESS(ROW(),COLUMN())))</formula>
    </cfRule>
  </conditionalFormatting>
  <conditionalFormatting sqref="AA52:BI52">
    <cfRule type="expression" dxfId="92" priority="163">
      <formula>INDIRECT(ADDRESS(ROW(),COLUMN()))=TRUNC(INDIRECT(ADDRESS(ROW(),COLUMN())))</formula>
    </cfRule>
  </conditionalFormatting>
  <conditionalFormatting sqref="AA54:BI54">
    <cfRule type="expression" dxfId="91" priority="162">
      <formula>INDIRECT(ADDRESS(ROW(),COLUMN()))=TRUNC(INDIRECT(ADDRESS(ROW(),COLUMN())))</formula>
    </cfRule>
  </conditionalFormatting>
  <conditionalFormatting sqref="AA56:BI56">
    <cfRule type="expression" dxfId="90" priority="161">
      <formula>INDIRECT(ADDRESS(ROW(),COLUMN()))=TRUNC(INDIRECT(ADDRESS(ROW(),COLUMN())))</formula>
    </cfRule>
  </conditionalFormatting>
  <conditionalFormatting sqref="AA58:BI58">
    <cfRule type="expression" dxfId="89" priority="160">
      <formula>INDIRECT(ADDRESS(ROW(),COLUMN()))=TRUNC(INDIRECT(ADDRESS(ROW(),COLUMN())))</formula>
    </cfRule>
  </conditionalFormatting>
  <conditionalFormatting sqref="AA60:BI60">
    <cfRule type="expression" dxfId="88" priority="159">
      <formula>INDIRECT(ADDRESS(ROW(),COLUMN()))=TRUNC(INDIRECT(ADDRESS(ROW(),COLUMN())))</formula>
    </cfRule>
  </conditionalFormatting>
  <conditionalFormatting sqref="AA62:BI62">
    <cfRule type="expression" dxfId="87" priority="158">
      <formula>INDIRECT(ADDRESS(ROW(),COLUMN()))=TRUNC(INDIRECT(ADDRESS(ROW(),COLUMN())))</formula>
    </cfRule>
  </conditionalFormatting>
  <conditionalFormatting sqref="AA64:BI64">
    <cfRule type="expression" dxfId="86" priority="157">
      <formula>INDIRECT(ADDRESS(ROW(),COLUMN()))=TRUNC(INDIRECT(ADDRESS(ROW(),COLUMN())))</formula>
    </cfRule>
  </conditionalFormatting>
  <conditionalFormatting sqref="AA66:BI66">
    <cfRule type="expression" dxfId="85" priority="156">
      <formula>INDIRECT(ADDRESS(ROW(),COLUMN()))=TRUNC(INDIRECT(ADDRESS(ROW(),COLUMN())))</formula>
    </cfRule>
  </conditionalFormatting>
  <conditionalFormatting sqref="AA68:BI68">
    <cfRule type="expression" dxfId="84" priority="155">
      <formula>INDIRECT(ADDRESS(ROW(),COLUMN()))=TRUNC(INDIRECT(ADDRESS(ROW(),COLUMN())))</formula>
    </cfRule>
  </conditionalFormatting>
  <conditionalFormatting sqref="AA70:BI70">
    <cfRule type="expression" dxfId="83" priority="154">
      <formula>INDIRECT(ADDRESS(ROW(),COLUMN()))=TRUNC(INDIRECT(ADDRESS(ROW(),COLUMN())))</formula>
    </cfRule>
  </conditionalFormatting>
  <conditionalFormatting sqref="AA72:BI72">
    <cfRule type="expression" dxfId="82" priority="153">
      <formula>INDIRECT(ADDRESS(ROW(),COLUMN()))=TRUNC(INDIRECT(ADDRESS(ROW(),COLUMN())))</formula>
    </cfRule>
  </conditionalFormatting>
  <conditionalFormatting sqref="AA74:BI74">
    <cfRule type="expression" dxfId="81" priority="152">
      <formula>INDIRECT(ADDRESS(ROW(),COLUMN()))=TRUNC(INDIRECT(ADDRESS(ROW(),COLUMN())))</formula>
    </cfRule>
  </conditionalFormatting>
  <conditionalFormatting sqref="AA76:BI76">
    <cfRule type="expression" dxfId="80" priority="150">
      <formula>INDIRECT(ADDRESS(ROW(),COLUMN()))=TRUNC(INDIRECT(ADDRESS(ROW(),COLUMN())))</formula>
    </cfRule>
  </conditionalFormatting>
  <conditionalFormatting sqref="AA78:BI78">
    <cfRule type="expression" dxfId="79" priority="148">
      <formula>INDIRECT(ADDRESS(ROW(),COLUMN()))=TRUNC(INDIRECT(ADDRESS(ROW(),COLUMN())))</formula>
    </cfRule>
  </conditionalFormatting>
  <conditionalFormatting sqref="AA80:BI80">
    <cfRule type="expression" dxfId="78" priority="146">
      <formula>INDIRECT(ADDRESS(ROW(),COLUMN()))=TRUNC(INDIRECT(ADDRESS(ROW(),COLUMN())))</formula>
    </cfRule>
  </conditionalFormatting>
  <conditionalFormatting sqref="AA82:BI82">
    <cfRule type="expression" dxfId="77" priority="144">
      <formula>INDIRECT(ADDRESS(ROW(),COLUMN()))=TRUNC(INDIRECT(ADDRESS(ROW(),COLUMN())))</formula>
    </cfRule>
  </conditionalFormatting>
  <conditionalFormatting sqref="AA84:BI84">
    <cfRule type="expression" dxfId="76" priority="142">
      <formula>INDIRECT(ADDRESS(ROW(),COLUMN()))=TRUNC(INDIRECT(ADDRESS(ROW(),COLUMN())))</formula>
    </cfRule>
  </conditionalFormatting>
  <conditionalFormatting sqref="AA86:BI86">
    <cfRule type="expression" dxfId="75" priority="140">
      <formula>INDIRECT(ADDRESS(ROW(),COLUMN()))=TRUNC(INDIRECT(ADDRESS(ROW(),COLUMN())))</formula>
    </cfRule>
  </conditionalFormatting>
  <conditionalFormatting sqref="AA88:BI88">
    <cfRule type="expression" dxfId="74" priority="138">
      <formula>INDIRECT(ADDRESS(ROW(),COLUMN()))=TRUNC(INDIRECT(ADDRESS(ROW(),COLUMN())))</formula>
    </cfRule>
  </conditionalFormatting>
  <conditionalFormatting sqref="AA90:BI90">
    <cfRule type="expression" dxfId="73" priority="136">
      <formula>INDIRECT(ADDRESS(ROW(),COLUMN()))=TRUNC(INDIRECT(ADDRESS(ROW(),COLUMN())))</formula>
    </cfRule>
  </conditionalFormatting>
  <conditionalFormatting sqref="AA92:BI92">
    <cfRule type="expression" dxfId="72" priority="134">
      <formula>INDIRECT(ADDRESS(ROW(),COLUMN()))=TRUNC(INDIRECT(ADDRESS(ROW(),COLUMN())))</formula>
    </cfRule>
  </conditionalFormatting>
  <conditionalFormatting sqref="AA94:BI94">
    <cfRule type="expression" dxfId="71" priority="132">
      <formula>INDIRECT(ADDRESS(ROW(),COLUMN()))=TRUNC(INDIRECT(ADDRESS(ROW(),COLUMN())))</formula>
    </cfRule>
  </conditionalFormatting>
  <conditionalFormatting sqref="AA96:BI96">
    <cfRule type="expression" dxfId="70" priority="130">
      <formula>INDIRECT(ADDRESS(ROW(),COLUMN()))=TRUNC(INDIRECT(ADDRESS(ROW(),COLUMN())))</formula>
    </cfRule>
  </conditionalFormatting>
  <conditionalFormatting sqref="AA98:BI98">
    <cfRule type="expression" dxfId="69" priority="128">
      <formula>INDIRECT(ADDRESS(ROW(),COLUMN()))=TRUNC(INDIRECT(ADDRESS(ROW(),COLUMN())))</formula>
    </cfRule>
  </conditionalFormatting>
  <conditionalFormatting sqref="AA100:BI100">
    <cfRule type="expression" dxfId="68" priority="126">
      <formula>INDIRECT(ADDRESS(ROW(),COLUMN()))=TRUNC(INDIRECT(ADDRESS(ROW(),COLUMN())))</formula>
    </cfRule>
  </conditionalFormatting>
  <conditionalFormatting sqref="AA102:BI102">
    <cfRule type="expression" dxfId="67" priority="124">
      <formula>INDIRECT(ADDRESS(ROW(),COLUMN()))=TRUNC(INDIRECT(ADDRESS(ROW(),COLUMN())))</formula>
    </cfRule>
  </conditionalFormatting>
  <conditionalFormatting sqref="AA104:BI104">
    <cfRule type="expression" dxfId="66" priority="122">
      <formula>INDIRECT(ADDRESS(ROW(),COLUMN()))=TRUNC(INDIRECT(ADDRESS(ROW(),COLUMN())))</formula>
    </cfRule>
  </conditionalFormatting>
  <conditionalFormatting sqref="AA106:BI106">
    <cfRule type="expression" dxfId="65" priority="120">
      <formula>INDIRECT(ADDRESS(ROW(),COLUMN()))=TRUNC(INDIRECT(ADDRESS(ROW(),COLUMN())))</formula>
    </cfRule>
  </conditionalFormatting>
  <conditionalFormatting sqref="AA108:BI108">
    <cfRule type="expression" dxfId="64" priority="118">
      <formula>INDIRECT(ADDRESS(ROW(),COLUMN()))=TRUNC(INDIRECT(ADDRESS(ROW(),COLUMN())))</formula>
    </cfRule>
  </conditionalFormatting>
  <conditionalFormatting sqref="AA110:BI110">
    <cfRule type="expression" dxfId="63" priority="116">
      <formula>INDIRECT(ADDRESS(ROW(),COLUMN()))=TRUNC(INDIRECT(ADDRESS(ROW(),COLUMN())))</formula>
    </cfRule>
  </conditionalFormatting>
  <conditionalFormatting sqref="AA112:BI112">
    <cfRule type="expression" dxfId="62" priority="114">
      <formula>INDIRECT(ADDRESS(ROW(),COLUMN()))=TRUNC(INDIRECT(ADDRESS(ROW(),COLUMN())))</formula>
    </cfRule>
  </conditionalFormatting>
  <conditionalFormatting sqref="AA114:BI114">
    <cfRule type="expression" dxfId="61" priority="112">
      <formula>INDIRECT(ADDRESS(ROW(),COLUMN()))=TRUNC(INDIRECT(ADDRESS(ROW(),COLUMN())))</formula>
    </cfRule>
  </conditionalFormatting>
  <conditionalFormatting sqref="AA116:BI116">
    <cfRule type="expression" dxfId="60" priority="110">
      <formula>INDIRECT(ADDRESS(ROW(),COLUMN()))=TRUNC(INDIRECT(ADDRESS(ROW(),COLUMN())))</formula>
    </cfRule>
  </conditionalFormatting>
  <conditionalFormatting sqref="AA118:BI118">
    <cfRule type="expression" dxfId="59" priority="108">
      <formula>INDIRECT(ADDRESS(ROW(),COLUMN()))=TRUNC(INDIRECT(ADDRESS(ROW(),COLUMN())))</formula>
    </cfRule>
  </conditionalFormatting>
  <conditionalFormatting sqref="AA120:BI120">
    <cfRule type="expression" dxfId="58" priority="106">
      <formula>INDIRECT(ADDRESS(ROW(),COLUMN()))=TRUNC(INDIRECT(ADDRESS(ROW(),COLUMN())))</formula>
    </cfRule>
  </conditionalFormatting>
  <conditionalFormatting sqref="AA122:BI122">
    <cfRule type="expression" dxfId="57" priority="104">
      <formula>INDIRECT(ADDRESS(ROW(),COLUMN()))=TRUNC(INDIRECT(ADDRESS(ROW(),COLUMN())))</formula>
    </cfRule>
  </conditionalFormatting>
  <conditionalFormatting sqref="AA124:BI124">
    <cfRule type="expression" dxfId="56" priority="102">
      <formula>INDIRECT(ADDRESS(ROW(),COLUMN()))=TRUNC(INDIRECT(ADDRESS(ROW(),COLUMN())))</formula>
    </cfRule>
  </conditionalFormatting>
  <conditionalFormatting sqref="AA126:BI126">
    <cfRule type="expression" dxfId="55" priority="100">
      <formula>INDIRECT(ADDRESS(ROW(),COLUMN()))=TRUNC(INDIRECT(ADDRESS(ROW(),COLUMN())))</formula>
    </cfRule>
  </conditionalFormatting>
  <conditionalFormatting sqref="AA128:BI128">
    <cfRule type="expression" dxfId="54" priority="98">
      <formula>INDIRECT(ADDRESS(ROW(),COLUMN()))=TRUNC(INDIRECT(ADDRESS(ROW(),COLUMN())))</formula>
    </cfRule>
  </conditionalFormatting>
  <conditionalFormatting sqref="AA130:BI130">
    <cfRule type="expression" dxfId="53" priority="96">
      <formula>INDIRECT(ADDRESS(ROW(),COLUMN()))=TRUNC(INDIRECT(ADDRESS(ROW(),COLUMN())))</formula>
    </cfRule>
  </conditionalFormatting>
  <conditionalFormatting sqref="AA132:BI132">
    <cfRule type="expression" dxfId="52" priority="94">
      <formula>INDIRECT(ADDRESS(ROW(),COLUMN()))=TRUNC(INDIRECT(ADDRESS(ROW(),COLUMN())))</formula>
    </cfRule>
  </conditionalFormatting>
  <conditionalFormatting sqref="AA134:BI134">
    <cfRule type="expression" dxfId="51" priority="92">
      <formula>INDIRECT(ADDRESS(ROW(),COLUMN()))=TRUNC(INDIRECT(ADDRESS(ROW(),COLUMN())))</formula>
    </cfRule>
  </conditionalFormatting>
  <conditionalFormatting sqref="AA136:BI136">
    <cfRule type="expression" dxfId="50" priority="90">
      <formula>INDIRECT(ADDRESS(ROW(),COLUMN()))=TRUNC(INDIRECT(ADDRESS(ROW(),COLUMN())))</formula>
    </cfRule>
  </conditionalFormatting>
  <conditionalFormatting sqref="AA138:BI138">
    <cfRule type="expression" dxfId="49" priority="88">
      <formula>INDIRECT(ADDRESS(ROW(),COLUMN()))=TRUNC(INDIRECT(ADDRESS(ROW(),COLUMN())))</formula>
    </cfRule>
  </conditionalFormatting>
  <conditionalFormatting sqref="AA140:BI140">
    <cfRule type="expression" dxfId="48" priority="86">
      <formula>INDIRECT(ADDRESS(ROW(),COLUMN()))=TRUNC(INDIRECT(ADDRESS(ROW(),COLUMN())))</formula>
    </cfRule>
  </conditionalFormatting>
  <conditionalFormatting sqref="AA142:BI142">
    <cfRule type="expression" dxfId="47" priority="84">
      <formula>INDIRECT(ADDRESS(ROW(),COLUMN()))=TRUNC(INDIRECT(ADDRESS(ROW(),COLUMN())))</formula>
    </cfRule>
  </conditionalFormatting>
  <conditionalFormatting sqref="AA144:BI144">
    <cfRule type="expression" dxfId="46" priority="82">
      <formula>INDIRECT(ADDRESS(ROW(),COLUMN()))=TRUNC(INDIRECT(ADDRESS(ROW(),COLUMN())))</formula>
    </cfRule>
  </conditionalFormatting>
  <conditionalFormatting sqref="AA146:BI146">
    <cfRule type="expression" dxfId="45" priority="80">
      <formula>INDIRECT(ADDRESS(ROW(),COLUMN()))=TRUNC(INDIRECT(ADDRESS(ROW(),COLUMN())))</formula>
    </cfRule>
  </conditionalFormatting>
  <conditionalFormatting sqref="AA148:BI148">
    <cfRule type="expression" dxfId="44" priority="78">
      <formula>INDIRECT(ADDRESS(ROW(),COLUMN()))=TRUNC(INDIRECT(ADDRESS(ROW(),COLUMN())))</formula>
    </cfRule>
  </conditionalFormatting>
  <conditionalFormatting sqref="AA150:BI150">
    <cfRule type="expression" dxfId="43" priority="76">
      <formula>INDIRECT(ADDRESS(ROW(),COLUMN()))=TRUNC(INDIRECT(ADDRESS(ROW(),COLUMN())))</formula>
    </cfRule>
  </conditionalFormatting>
  <conditionalFormatting sqref="AA152:BI152">
    <cfRule type="expression" dxfId="42" priority="74">
      <formula>INDIRECT(ADDRESS(ROW(),COLUMN()))=TRUNC(INDIRECT(ADDRESS(ROW(),COLUMN())))</formula>
    </cfRule>
  </conditionalFormatting>
  <conditionalFormatting sqref="AA154:BI154">
    <cfRule type="expression" dxfId="41" priority="72">
      <formula>INDIRECT(ADDRESS(ROW(),COLUMN()))=TRUNC(INDIRECT(ADDRESS(ROW(),COLUMN())))</formula>
    </cfRule>
  </conditionalFormatting>
  <conditionalFormatting sqref="AA156:BI156">
    <cfRule type="expression" dxfId="40" priority="70">
      <formula>INDIRECT(ADDRESS(ROW(),COLUMN()))=TRUNC(INDIRECT(ADDRESS(ROW(),COLUMN())))</formula>
    </cfRule>
  </conditionalFormatting>
  <conditionalFormatting sqref="AA158:BI158">
    <cfRule type="expression" dxfId="39" priority="68">
      <formula>INDIRECT(ADDRESS(ROW(),COLUMN()))=TRUNC(INDIRECT(ADDRESS(ROW(),COLUMN())))</formula>
    </cfRule>
  </conditionalFormatting>
  <conditionalFormatting sqref="AA160:BI160">
    <cfRule type="expression" dxfId="38" priority="66">
      <formula>INDIRECT(ADDRESS(ROW(),COLUMN()))=TRUNC(INDIRECT(ADDRESS(ROW(),COLUMN())))</formula>
    </cfRule>
  </conditionalFormatting>
  <conditionalFormatting sqref="AA162:BI162">
    <cfRule type="expression" dxfId="37" priority="64">
      <formula>INDIRECT(ADDRESS(ROW(),COLUMN()))=TRUNC(INDIRECT(ADDRESS(ROW(),COLUMN())))</formula>
    </cfRule>
  </conditionalFormatting>
  <conditionalFormatting sqref="AA164:BI164">
    <cfRule type="expression" dxfId="36" priority="62">
      <formula>INDIRECT(ADDRESS(ROW(),COLUMN()))=TRUNC(INDIRECT(ADDRESS(ROW(),COLUMN())))</formula>
    </cfRule>
  </conditionalFormatting>
  <conditionalFormatting sqref="AA166:BI166">
    <cfRule type="expression" dxfId="35" priority="60">
      <formula>INDIRECT(ADDRESS(ROW(),COLUMN()))=TRUNC(INDIRECT(ADDRESS(ROW(),COLUMN())))</formula>
    </cfRule>
  </conditionalFormatting>
  <conditionalFormatting sqref="AA168:BI168">
    <cfRule type="expression" dxfId="34" priority="58">
      <formula>INDIRECT(ADDRESS(ROW(),COLUMN()))=TRUNC(INDIRECT(ADDRESS(ROW(),COLUMN())))</formula>
    </cfRule>
  </conditionalFormatting>
  <conditionalFormatting sqref="AA170:BI170">
    <cfRule type="expression" dxfId="33" priority="56">
      <formula>INDIRECT(ADDRESS(ROW(),COLUMN()))=TRUNC(INDIRECT(ADDRESS(ROW(),COLUMN())))</formula>
    </cfRule>
  </conditionalFormatting>
  <conditionalFormatting sqref="AA172:BI172">
    <cfRule type="expression" dxfId="32" priority="54">
      <formula>INDIRECT(ADDRESS(ROW(),COLUMN()))=TRUNC(INDIRECT(ADDRESS(ROW(),COLUMN())))</formula>
    </cfRule>
  </conditionalFormatting>
  <conditionalFormatting sqref="AA174:BI174">
    <cfRule type="expression" dxfId="31" priority="52">
      <formula>INDIRECT(ADDRESS(ROW(),COLUMN()))=TRUNC(INDIRECT(ADDRESS(ROW(),COLUMN())))</formula>
    </cfRule>
  </conditionalFormatting>
  <conditionalFormatting sqref="AA176:BI176">
    <cfRule type="expression" dxfId="30" priority="50">
      <formula>INDIRECT(ADDRESS(ROW(),COLUMN()))=TRUNC(INDIRECT(ADDRESS(ROW(),COLUMN())))</formula>
    </cfRule>
  </conditionalFormatting>
  <conditionalFormatting sqref="AA178:BI178">
    <cfRule type="expression" dxfId="29" priority="48">
      <formula>INDIRECT(ADDRESS(ROW(),COLUMN()))=TRUNC(INDIRECT(ADDRESS(ROW(),COLUMN())))</formula>
    </cfRule>
  </conditionalFormatting>
  <conditionalFormatting sqref="AA180:BI180">
    <cfRule type="expression" dxfId="28" priority="46">
      <formula>INDIRECT(ADDRESS(ROW(),COLUMN()))=TRUNC(INDIRECT(ADDRESS(ROW(),COLUMN())))</formula>
    </cfRule>
  </conditionalFormatting>
  <conditionalFormatting sqref="AA182:BI182">
    <cfRule type="expression" dxfId="27" priority="44">
      <formula>INDIRECT(ADDRESS(ROW(),COLUMN()))=TRUNC(INDIRECT(ADDRESS(ROW(),COLUMN())))</formula>
    </cfRule>
  </conditionalFormatting>
  <conditionalFormatting sqref="AA184:BI184">
    <cfRule type="expression" dxfId="26" priority="42">
      <formula>INDIRECT(ADDRESS(ROW(),COLUMN()))=TRUNC(INDIRECT(ADDRESS(ROW(),COLUMN())))</formula>
    </cfRule>
  </conditionalFormatting>
  <conditionalFormatting sqref="AA186:BI186">
    <cfRule type="expression" dxfId="25" priority="40">
      <formula>INDIRECT(ADDRESS(ROW(),COLUMN()))=TRUNC(INDIRECT(ADDRESS(ROW(),COLUMN())))</formula>
    </cfRule>
  </conditionalFormatting>
  <conditionalFormatting sqref="AA188:BI188">
    <cfRule type="expression" dxfId="24" priority="38">
      <formula>INDIRECT(ADDRESS(ROW(),COLUMN()))=TRUNC(INDIRECT(ADDRESS(ROW(),COLUMN())))</formula>
    </cfRule>
  </conditionalFormatting>
  <conditionalFormatting sqref="AA190:BI190">
    <cfRule type="expression" dxfId="23" priority="36">
      <formula>INDIRECT(ADDRESS(ROW(),COLUMN()))=TRUNC(INDIRECT(ADDRESS(ROW(),COLUMN())))</formula>
    </cfRule>
  </conditionalFormatting>
  <conditionalFormatting sqref="AA192:BI192">
    <cfRule type="expression" dxfId="22" priority="34">
      <formula>INDIRECT(ADDRESS(ROW(),COLUMN()))=TRUNC(INDIRECT(ADDRESS(ROW(),COLUMN())))</formula>
    </cfRule>
  </conditionalFormatting>
  <conditionalFormatting sqref="AA194:BI194">
    <cfRule type="expression" dxfId="21" priority="32">
      <formula>INDIRECT(ADDRESS(ROW(),COLUMN()))=TRUNC(INDIRECT(ADDRESS(ROW(),COLUMN())))</formula>
    </cfRule>
  </conditionalFormatting>
  <conditionalFormatting sqref="AA196:BI196">
    <cfRule type="expression" dxfId="20" priority="30">
      <formula>INDIRECT(ADDRESS(ROW(),COLUMN()))=TRUNC(INDIRECT(ADDRESS(ROW(),COLUMN())))</formula>
    </cfRule>
  </conditionalFormatting>
  <conditionalFormatting sqref="AA198:BI198">
    <cfRule type="expression" dxfId="19" priority="28">
      <formula>INDIRECT(ADDRESS(ROW(),COLUMN()))=TRUNC(INDIRECT(ADDRESS(ROW(),COLUMN())))</formula>
    </cfRule>
  </conditionalFormatting>
  <conditionalFormatting sqref="AA200:BI200">
    <cfRule type="expression" dxfId="18" priority="26">
      <formula>INDIRECT(ADDRESS(ROW(),COLUMN()))=TRUNC(INDIRECT(ADDRESS(ROW(),COLUMN())))</formula>
    </cfRule>
  </conditionalFormatting>
  <conditionalFormatting sqref="AA202:BI202">
    <cfRule type="expression" dxfId="17" priority="24">
      <formula>INDIRECT(ADDRESS(ROW(),COLUMN()))=TRUNC(INDIRECT(ADDRESS(ROW(),COLUMN())))</formula>
    </cfRule>
  </conditionalFormatting>
  <conditionalFormatting sqref="AA204:BI204">
    <cfRule type="expression" dxfId="16" priority="22">
      <formula>INDIRECT(ADDRESS(ROW(),COLUMN()))=TRUNC(INDIRECT(ADDRESS(ROW(),COLUMN())))</formula>
    </cfRule>
  </conditionalFormatting>
  <conditionalFormatting sqref="AA206:BI206">
    <cfRule type="expression" dxfId="15" priority="20">
      <formula>INDIRECT(ADDRESS(ROW(),COLUMN()))=TRUNC(INDIRECT(ADDRESS(ROW(),COLUMN())))</formula>
    </cfRule>
  </conditionalFormatting>
  <conditionalFormatting sqref="AA208:BI208">
    <cfRule type="expression" dxfId="14" priority="18">
      <formula>INDIRECT(ADDRESS(ROW(),COLUMN()))=TRUNC(INDIRECT(ADDRESS(ROW(),COLUMN())))</formula>
    </cfRule>
  </conditionalFormatting>
  <conditionalFormatting sqref="AA210:BI210">
    <cfRule type="expression" dxfId="13" priority="16">
      <formula>INDIRECT(ADDRESS(ROW(),COLUMN()))=TRUNC(INDIRECT(ADDRESS(ROW(),COLUMN())))</formula>
    </cfRule>
  </conditionalFormatting>
  <conditionalFormatting sqref="AA212:BI212">
    <cfRule type="expression" dxfId="12" priority="14">
      <formula>INDIRECT(ADDRESS(ROW(),COLUMN()))=TRUNC(INDIRECT(ADDRESS(ROW(),COLUMN())))</formula>
    </cfRule>
  </conditionalFormatting>
  <conditionalFormatting sqref="AA214:BI214">
    <cfRule type="expression" dxfId="11" priority="12">
      <formula>INDIRECT(ADDRESS(ROW(),COLUMN()))=TRUNC(INDIRECT(ADDRESS(ROW(),COLUMN())))</formula>
    </cfRule>
  </conditionalFormatting>
  <conditionalFormatting sqref="AA216:BI216">
    <cfRule type="expression" dxfId="10" priority="10">
      <formula>INDIRECT(ADDRESS(ROW(),COLUMN()))=TRUNC(INDIRECT(ADDRESS(ROW(),COLUMN())))</formula>
    </cfRule>
  </conditionalFormatting>
  <conditionalFormatting sqref="AE231:AH231">
    <cfRule type="expression" dxfId="9" priority="182">
      <formula>INDIRECT(ADDRESS(ROW(),COLUMN()))=TRUNC(INDIRECT(ADDRESS(ROW(),COLUMN())))</formula>
    </cfRule>
  </conditionalFormatting>
  <conditionalFormatting sqref="AE250:AH250">
    <cfRule type="expression" dxfId="8" priority="2">
      <formula>INDIRECT(ADDRESS(ROW(),COLUMN()))=TRUNC(INDIRECT(ADDRESS(ROW(),COLUMN())))</formula>
    </cfRule>
  </conditionalFormatting>
  <conditionalFormatting sqref="AG222:AR226">
    <cfRule type="expression" dxfId="7" priority="181">
      <formula>INDIRECT(ADDRESS(ROW(),COLUMN()))=TRUNC(INDIRECT(ADDRESS(ROW(),COLUMN())))</formula>
    </cfRule>
  </conditionalFormatting>
  <conditionalFormatting sqref="AG241:AR245">
    <cfRule type="expression" dxfId="6" priority="1">
      <formula>INDIRECT(ADDRESS(ROW(),COLUMN()))=TRUNC(INDIRECT(ADDRESS(ROW(),COLUMN())))</formula>
    </cfRule>
  </conditionalFormatting>
  <conditionalFormatting sqref="AQ230:AR230">
    <cfRule type="expression" dxfId="5" priority="215">
      <formula>OR(#REF!=$B217,#REF!=$B217)</formula>
    </cfRule>
  </conditionalFormatting>
  <conditionalFormatting sqref="AQ220:AT220 AQ229:AT229">
    <cfRule type="expression" dxfId="4" priority="216">
      <formula>OR(#REF!=$B218,#REF!=$B218)</formula>
    </cfRule>
  </conditionalFormatting>
  <conditionalFormatting sqref="AQ239:AT239 AQ248:AT248">
    <cfRule type="expression" dxfId="3" priority="7">
      <formula>OR(#REF!=$B237,#REF!=$B237)</formula>
    </cfRule>
  </conditionalFormatting>
  <conditionalFormatting sqref="AQ249:AT249">
    <cfRule type="expression" dxfId="2" priority="6">
      <formula>OR(#REF!=$B236,#REF!=$B236)</formula>
    </cfRule>
  </conditionalFormatting>
  <conditionalFormatting sqref="AU223:BE223">
    <cfRule type="expression" dxfId="1" priority="220">
      <formula>OR(#REF!=$B227,#REF!=$B227)</formula>
    </cfRule>
  </conditionalFormatting>
  <conditionalFormatting sqref="AU224:BE224">
    <cfRule type="expression" dxfId="0" priority="219">
      <formula>OR(#REF!=$B217,#REF!=$B217)</formula>
    </cfRule>
  </conditionalFormatting>
  <dataValidations count="11">
    <dataValidation allowBlank="1" showInputMessage="1" showErrorMessage="1" error="入力可能範囲　32～40" sqref="BI10 BE10" xr:uid="{00000000-0002-0000-0600-000000000000}"/>
    <dataValidation type="list" allowBlank="1" showInputMessage="1" sqref="M17:N216" xr:uid="{00000000-0002-0000-0600-00000100000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600-000002000000}">
      <formula1>医療院シフト記号表</formula1>
    </dataValidation>
    <dataValidation type="list" errorStyle="warning" allowBlank="1" showInputMessage="1" error="リストにない場合のみ、入力してください。" sqref="O17:R216" xr:uid="{00000000-0002-0000-0600-000003000000}">
      <formula1>INDIRECT(G17)</formula1>
    </dataValidation>
    <dataValidation type="list" allowBlank="1" showInputMessage="1" sqref="G17:H216" xr:uid="{00000000-0002-0000-0600-000004000000}">
      <formula1>職種</formula1>
    </dataValidation>
    <dataValidation type="list" allowBlank="1" showInputMessage="1" showErrorMessage="1" sqref="BI4:BL4" xr:uid="{00000000-0002-0000-0600-000005000000}">
      <formula1>"予定,実績,予定・実績"</formula1>
    </dataValidation>
    <dataValidation type="decimal" allowBlank="1" showInputMessage="1" showErrorMessage="1" error="入力可能範囲　32～40" sqref="BE6:BF6" xr:uid="{00000000-0002-0000-0600-000006000000}">
      <formula1>32</formula1>
      <formula2>40</formula2>
    </dataValidation>
    <dataValidation type="list" allowBlank="1" showInputMessage="1" showErrorMessage="1" sqref="AJ3:AJ4" xr:uid="{00000000-0002-0000-0600-000007000000}">
      <formula1>#REF!</formula1>
    </dataValidation>
    <dataValidation type="list" allowBlank="1" showInputMessage="1" showErrorMessage="1" sqref="BI3:BL3" xr:uid="{00000000-0002-0000-0600-000008000000}">
      <formula1>"４週,暦月"</formula1>
    </dataValidation>
    <dataValidation type="list" allowBlank="1" showInputMessage="1" showErrorMessage="1" sqref="V228:W228" xr:uid="{00000000-0002-0000-0600-000009000000}">
      <formula1>"週,暦月"</formula1>
    </dataValidation>
    <dataValidation type="list" allowBlank="1" showInputMessage="1" sqref="C17:C230" xr:uid="{00000000-0002-0000-0600-00000A000000}">
      <formula1>"◎,○"</formula1>
    </dataValidation>
  </dataValidations>
  <printOptions horizontalCentered="1"/>
  <pageMargins left="0.25" right="0.25" top="0.75" bottom="0.75" header="0.3" footer="0.3"/>
  <pageSetup paperSize="9" scale="38"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'別紙１-1・３　プルダウン・リスト'!$C$4:$C$17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N52"/>
  <sheetViews>
    <sheetView zoomScale="75" zoomScaleNormal="75" workbookViewId="0">
      <selection activeCell="S26" sqref="S26"/>
    </sheetView>
  </sheetViews>
  <sheetFormatPr defaultColWidth="9" defaultRowHeight="19" x14ac:dyDescent="0.2"/>
  <cols>
    <col min="1" max="1" width="1.58203125" style="197" customWidth="1"/>
    <col min="2" max="2" width="5.58203125" style="196" customWidth="1"/>
    <col min="3" max="3" width="10.58203125" style="196" customWidth="1"/>
    <col min="4" max="4" width="10.58203125" style="196" hidden="1" customWidth="1"/>
    <col min="5" max="5" width="3.33203125" style="196" bestFit="1" customWidth="1"/>
    <col min="6" max="6" width="15.58203125" style="197" customWidth="1"/>
    <col min="7" max="7" width="3.33203125" style="197" bestFit="1" customWidth="1"/>
    <col min="8" max="8" width="15.58203125" style="197" customWidth="1"/>
    <col min="9" max="9" width="3.33203125" style="197" bestFit="1" customWidth="1"/>
    <col min="10" max="10" width="15.58203125" style="196" customWidth="1"/>
    <col min="11" max="11" width="3.33203125" style="197" bestFit="1" customWidth="1"/>
    <col min="12" max="12" width="15.58203125" style="197" customWidth="1"/>
    <col min="13" max="13" width="3.33203125" style="197" customWidth="1"/>
    <col min="14" max="14" width="50.58203125" style="197" customWidth="1"/>
    <col min="15" max="16384" width="9" style="197"/>
  </cols>
  <sheetData>
    <row r="1" spans="2:14" x14ac:dyDescent="0.2">
      <c r="B1" s="195" t="s">
        <v>238</v>
      </c>
    </row>
    <row r="2" spans="2:14" x14ac:dyDescent="0.2">
      <c r="B2" s="198" t="s">
        <v>239</v>
      </c>
      <c r="F2" s="199"/>
      <c r="J2" s="200"/>
    </row>
    <row r="3" spans="2:14" x14ac:dyDescent="0.2">
      <c r="B3" s="199" t="s">
        <v>240</v>
      </c>
      <c r="F3" s="200" t="s">
        <v>241</v>
      </c>
      <c r="J3" s="200"/>
    </row>
    <row r="4" spans="2:14" x14ac:dyDescent="0.2">
      <c r="B4" s="198"/>
      <c r="F4" s="403" t="s">
        <v>242</v>
      </c>
      <c r="G4" s="403"/>
      <c r="H4" s="403"/>
      <c r="I4" s="403"/>
      <c r="J4" s="403"/>
      <c r="K4" s="403"/>
      <c r="L4" s="403"/>
      <c r="N4" s="403" t="s">
        <v>243</v>
      </c>
    </row>
    <row r="5" spans="2:14" x14ac:dyDescent="0.2">
      <c r="B5" s="196" t="s">
        <v>133</v>
      </c>
      <c r="C5" s="196" t="s">
        <v>205</v>
      </c>
      <c r="F5" s="196" t="s">
        <v>244</v>
      </c>
      <c r="G5" s="196"/>
      <c r="H5" s="196" t="s">
        <v>245</v>
      </c>
      <c r="J5" s="196" t="s">
        <v>246</v>
      </c>
      <c r="L5" s="196" t="s">
        <v>242</v>
      </c>
      <c r="N5" s="403"/>
    </row>
    <row r="6" spans="2:14" x14ac:dyDescent="0.2">
      <c r="B6" s="201">
        <v>1</v>
      </c>
      <c r="C6" s="202" t="s">
        <v>172</v>
      </c>
      <c r="D6" s="203" t="str">
        <f>C6</f>
        <v>a</v>
      </c>
      <c r="E6" s="201" t="s">
        <v>247</v>
      </c>
      <c r="F6" s="204">
        <v>0.29166666666666669</v>
      </c>
      <c r="G6" s="201" t="s">
        <v>248</v>
      </c>
      <c r="H6" s="204">
        <v>0.66666666666666663</v>
      </c>
      <c r="I6" s="205" t="s">
        <v>249</v>
      </c>
      <c r="J6" s="204">
        <v>4.1666666666666664E-2</v>
      </c>
      <c r="K6" s="206" t="s">
        <v>111</v>
      </c>
      <c r="L6" s="207">
        <f>IF(OR(F6="",H6=""),"",(H6+IF(F6&gt;H6,1,0)-F6-J6)*24)</f>
        <v>7.9999999999999982</v>
      </c>
      <c r="N6" s="208"/>
    </row>
    <row r="7" spans="2:14" x14ac:dyDescent="0.2">
      <c r="B7" s="201">
        <v>2</v>
      </c>
      <c r="C7" s="202" t="s">
        <v>151</v>
      </c>
      <c r="D7" s="203" t="str">
        <f t="shared" ref="D7:D38" si="0">C7</f>
        <v>b</v>
      </c>
      <c r="E7" s="201" t="s">
        <v>247</v>
      </c>
      <c r="F7" s="204">
        <v>0.375</v>
      </c>
      <c r="G7" s="201" t="s">
        <v>248</v>
      </c>
      <c r="H7" s="204">
        <v>0.75</v>
      </c>
      <c r="I7" s="205" t="s">
        <v>249</v>
      </c>
      <c r="J7" s="204">
        <v>4.1666666666666664E-2</v>
      </c>
      <c r="K7" s="206" t="s">
        <v>111</v>
      </c>
      <c r="L7" s="207">
        <f>IF(OR(F7="",H7=""),"",(H7+IF(F7&gt;H7,1,0)-F7-J7)*24)</f>
        <v>8</v>
      </c>
      <c r="N7" s="208"/>
    </row>
    <row r="8" spans="2:14" x14ac:dyDescent="0.2">
      <c r="B8" s="201">
        <v>3</v>
      </c>
      <c r="C8" s="202" t="s">
        <v>250</v>
      </c>
      <c r="D8" s="203" t="str">
        <f t="shared" si="0"/>
        <v>c</v>
      </c>
      <c r="E8" s="201" t="s">
        <v>247</v>
      </c>
      <c r="F8" s="204">
        <v>0.41666666666666669</v>
      </c>
      <c r="G8" s="201" t="s">
        <v>248</v>
      </c>
      <c r="H8" s="204">
        <v>0.79166666666666663</v>
      </c>
      <c r="I8" s="205" t="s">
        <v>249</v>
      </c>
      <c r="J8" s="204">
        <v>4.1666666666666664E-2</v>
      </c>
      <c r="K8" s="206" t="s">
        <v>111</v>
      </c>
      <c r="L8" s="207">
        <f>IF(OR(F8="",H8=""),"",(H8+IF(F8&gt;H8,1,0)-F8-J8)*24)</f>
        <v>7.9999999999999982</v>
      </c>
      <c r="N8" s="208"/>
    </row>
    <row r="9" spans="2:14" x14ac:dyDescent="0.2">
      <c r="B9" s="201">
        <v>4</v>
      </c>
      <c r="C9" s="202" t="s">
        <v>173</v>
      </c>
      <c r="D9" s="203" t="str">
        <f t="shared" si="0"/>
        <v>d</v>
      </c>
      <c r="E9" s="201" t="s">
        <v>247</v>
      </c>
      <c r="F9" s="204">
        <v>0.5</v>
      </c>
      <c r="G9" s="201" t="s">
        <v>248</v>
      </c>
      <c r="H9" s="204">
        <v>0.875</v>
      </c>
      <c r="I9" s="205" t="s">
        <v>249</v>
      </c>
      <c r="J9" s="204">
        <v>4.1666666666666664E-2</v>
      </c>
      <c r="K9" s="206" t="s">
        <v>111</v>
      </c>
      <c r="L9" s="207">
        <f>IF(OR(F9="",H9=""),"",(H9+IF(F9&gt;H9,1,0)-F9-J9)*24)</f>
        <v>8</v>
      </c>
      <c r="N9" s="208"/>
    </row>
    <row r="10" spans="2:14" x14ac:dyDescent="0.2">
      <c r="B10" s="201">
        <v>5</v>
      </c>
      <c r="C10" s="202" t="s">
        <v>251</v>
      </c>
      <c r="D10" s="203" t="str">
        <f t="shared" si="0"/>
        <v>e</v>
      </c>
      <c r="E10" s="201" t="s">
        <v>247</v>
      </c>
      <c r="F10" s="204">
        <v>0.375</v>
      </c>
      <c r="G10" s="201" t="s">
        <v>248</v>
      </c>
      <c r="H10" s="204">
        <v>0.54166666666666663</v>
      </c>
      <c r="I10" s="205" t="s">
        <v>249</v>
      </c>
      <c r="J10" s="204">
        <v>0</v>
      </c>
      <c r="K10" s="206" t="s">
        <v>111</v>
      </c>
      <c r="L10" s="207">
        <f t="shared" ref="L10:L22" si="1">IF(OR(F10="",H10=""),"",(H10+IF(F10&gt;H10,1,0)-F10-J10)*24)</f>
        <v>3.9999999999999991</v>
      </c>
      <c r="N10" s="208"/>
    </row>
    <row r="11" spans="2:14" x14ac:dyDescent="0.2">
      <c r="B11" s="201">
        <v>6</v>
      </c>
      <c r="C11" s="202" t="s">
        <v>252</v>
      </c>
      <c r="D11" s="203" t="str">
        <f t="shared" si="0"/>
        <v>f</v>
      </c>
      <c r="E11" s="201" t="s">
        <v>247</v>
      </c>
      <c r="F11" s="204">
        <v>0.54166666666666663</v>
      </c>
      <c r="G11" s="201" t="s">
        <v>248</v>
      </c>
      <c r="H11" s="204">
        <v>0.77083333333333337</v>
      </c>
      <c r="I11" s="205" t="s">
        <v>249</v>
      </c>
      <c r="J11" s="204">
        <v>0</v>
      </c>
      <c r="K11" s="206" t="s">
        <v>111</v>
      </c>
      <c r="L11" s="207">
        <f>IF(OR(F11="",H11=""),"",(H11+IF(F11&gt;H11,1,0)-F11-J11)*24)</f>
        <v>5.5000000000000018</v>
      </c>
      <c r="N11" s="208"/>
    </row>
    <row r="12" spans="2:14" x14ac:dyDescent="0.2">
      <c r="B12" s="201">
        <v>7</v>
      </c>
      <c r="C12" s="202" t="s">
        <v>253</v>
      </c>
      <c r="D12" s="203" t="str">
        <f t="shared" si="0"/>
        <v>g</v>
      </c>
      <c r="E12" s="201" t="s">
        <v>247</v>
      </c>
      <c r="F12" s="204">
        <v>0.58333333333333337</v>
      </c>
      <c r="G12" s="201" t="s">
        <v>248</v>
      </c>
      <c r="H12" s="204">
        <v>0.83333333333333337</v>
      </c>
      <c r="I12" s="205" t="s">
        <v>249</v>
      </c>
      <c r="J12" s="204">
        <v>0</v>
      </c>
      <c r="K12" s="206" t="s">
        <v>111</v>
      </c>
      <c r="L12" s="207">
        <f t="shared" si="1"/>
        <v>6</v>
      </c>
      <c r="N12" s="208"/>
    </row>
    <row r="13" spans="2:14" x14ac:dyDescent="0.2">
      <c r="B13" s="201">
        <v>8</v>
      </c>
      <c r="C13" s="202" t="s">
        <v>170</v>
      </c>
      <c r="D13" s="203" t="str">
        <f t="shared" si="0"/>
        <v>h</v>
      </c>
      <c r="E13" s="201" t="s">
        <v>247</v>
      </c>
      <c r="F13" s="204">
        <v>0.66666666666666663</v>
      </c>
      <c r="G13" s="201" t="s">
        <v>248</v>
      </c>
      <c r="H13" s="204">
        <v>0</v>
      </c>
      <c r="I13" s="205" t="s">
        <v>249</v>
      </c>
      <c r="J13" s="204">
        <v>2.0833333333333332E-2</v>
      </c>
      <c r="K13" s="206" t="s">
        <v>111</v>
      </c>
      <c r="L13" s="207">
        <f t="shared" si="1"/>
        <v>7.5000000000000018</v>
      </c>
      <c r="N13" s="208" t="s">
        <v>254</v>
      </c>
    </row>
    <row r="14" spans="2:14" x14ac:dyDescent="0.2">
      <c r="B14" s="201">
        <v>9</v>
      </c>
      <c r="C14" s="202" t="s">
        <v>171</v>
      </c>
      <c r="D14" s="203" t="str">
        <f t="shared" si="0"/>
        <v>i</v>
      </c>
      <c r="E14" s="201" t="s">
        <v>247</v>
      </c>
      <c r="F14" s="204">
        <v>0</v>
      </c>
      <c r="G14" s="201" t="s">
        <v>248</v>
      </c>
      <c r="H14" s="204">
        <v>0.375</v>
      </c>
      <c r="I14" s="205" t="s">
        <v>249</v>
      </c>
      <c r="J14" s="204">
        <v>2.0833333333333332E-2</v>
      </c>
      <c r="K14" s="206" t="s">
        <v>111</v>
      </c>
      <c r="L14" s="207">
        <f t="shared" si="1"/>
        <v>8.5</v>
      </c>
      <c r="N14" s="208" t="s">
        <v>255</v>
      </c>
    </row>
    <row r="15" spans="2:14" x14ac:dyDescent="0.2">
      <c r="B15" s="201">
        <v>10</v>
      </c>
      <c r="C15" s="202" t="s">
        <v>256</v>
      </c>
      <c r="D15" s="203" t="str">
        <f t="shared" si="0"/>
        <v>j</v>
      </c>
      <c r="E15" s="201" t="s">
        <v>247</v>
      </c>
      <c r="F15" s="204"/>
      <c r="G15" s="201" t="s">
        <v>248</v>
      </c>
      <c r="H15" s="204"/>
      <c r="I15" s="205" t="s">
        <v>249</v>
      </c>
      <c r="J15" s="204">
        <v>0</v>
      </c>
      <c r="K15" s="206" t="s">
        <v>111</v>
      </c>
      <c r="L15" s="207" t="str">
        <f t="shared" si="1"/>
        <v/>
      </c>
      <c r="N15" s="208"/>
    </row>
    <row r="16" spans="2:14" x14ac:dyDescent="0.2">
      <c r="B16" s="201">
        <v>11</v>
      </c>
      <c r="C16" s="202" t="s">
        <v>257</v>
      </c>
      <c r="D16" s="203" t="str">
        <f t="shared" si="0"/>
        <v>k</v>
      </c>
      <c r="E16" s="201" t="s">
        <v>247</v>
      </c>
      <c r="F16" s="204"/>
      <c r="G16" s="201" t="s">
        <v>248</v>
      </c>
      <c r="H16" s="204"/>
      <c r="I16" s="205" t="s">
        <v>249</v>
      </c>
      <c r="J16" s="204">
        <v>0</v>
      </c>
      <c r="K16" s="206" t="s">
        <v>111</v>
      </c>
      <c r="L16" s="207" t="str">
        <f t="shared" si="1"/>
        <v/>
      </c>
      <c r="N16" s="208"/>
    </row>
    <row r="17" spans="2:14" x14ac:dyDescent="0.2">
      <c r="B17" s="201">
        <v>12</v>
      </c>
      <c r="C17" s="202" t="s">
        <v>258</v>
      </c>
      <c r="D17" s="203" t="str">
        <f t="shared" si="0"/>
        <v>l</v>
      </c>
      <c r="E17" s="201" t="s">
        <v>247</v>
      </c>
      <c r="F17" s="204"/>
      <c r="G17" s="201" t="s">
        <v>248</v>
      </c>
      <c r="H17" s="204"/>
      <c r="I17" s="205" t="s">
        <v>249</v>
      </c>
      <c r="J17" s="204">
        <v>0</v>
      </c>
      <c r="K17" s="206" t="s">
        <v>111</v>
      </c>
      <c r="L17" s="207" t="str">
        <f t="shared" si="1"/>
        <v/>
      </c>
      <c r="N17" s="208"/>
    </row>
    <row r="18" spans="2:14" x14ac:dyDescent="0.2">
      <c r="B18" s="201">
        <v>13</v>
      </c>
      <c r="C18" s="202" t="s">
        <v>259</v>
      </c>
      <c r="D18" s="203" t="str">
        <f t="shared" si="0"/>
        <v>m</v>
      </c>
      <c r="E18" s="201" t="s">
        <v>247</v>
      </c>
      <c r="F18" s="204"/>
      <c r="G18" s="201" t="s">
        <v>248</v>
      </c>
      <c r="H18" s="204"/>
      <c r="I18" s="205" t="s">
        <v>249</v>
      </c>
      <c r="J18" s="204">
        <v>0</v>
      </c>
      <c r="K18" s="206" t="s">
        <v>111</v>
      </c>
      <c r="L18" s="207" t="str">
        <f t="shared" si="1"/>
        <v/>
      </c>
      <c r="N18" s="208"/>
    </row>
    <row r="19" spans="2:14" x14ac:dyDescent="0.2">
      <c r="B19" s="201">
        <v>14</v>
      </c>
      <c r="C19" s="202" t="s">
        <v>260</v>
      </c>
      <c r="D19" s="203" t="str">
        <f t="shared" si="0"/>
        <v>n</v>
      </c>
      <c r="E19" s="201" t="s">
        <v>247</v>
      </c>
      <c r="F19" s="204"/>
      <c r="G19" s="201" t="s">
        <v>248</v>
      </c>
      <c r="H19" s="204"/>
      <c r="I19" s="205" t="s">
        <v>249</v>
      </c>
      <c r="J19" s="204">
        <v>0</v>
      </c>
      <c r="K19" s="206" t="s">
        <v>111</v>
      </c>
      <c r="L19" s="207" t="str">
        <f t="shared" si="1"/>
        <v/>
      </c>
      <c r="N19" s="208"/>
    </row>
    <row r="20" spans="2:14" x14ac:dyDescent="0.2">
      <c r="B20" s="201">
        <v>15</v>
      </c>
      <c r="C20" s="202" t="s">
        <v>261</v>
      </c>
      <c r="D20" s="203" t="str">
        <f t="shared" si="0"/>
        <v>o</v>
      </c>
      <c r="E20" s="201" t="s">
        <v>247</v>
      </c>
      <c r="F20" s="204"/>
      <c r="G20" s="201" t="s">
        <v>248</v>
      </c>
      <c r="H20" s="204"/>
      <c r="I20" s="205" t="s">
        <v>249</v>
      </c>
      <c r="J20" s="204">
        <v>0</v>
      </c>
      <c r="K20" s="206" t="s">
        <v>111</v>
      </c>
      <c r="L20" s="207" t="str">
        <f t="shared" si="1"/>
        <v/>
      </c>
      <c r="N20" s="208"/>
    </row>
    <row r="21" spans="2:14" x14ac:dyDescent="0.2">
      <c r="B21" s="201">
        <v>16</v>
      </c>
      <c r="C21" s="202" t="s">
        <v>262</v>
      </c>
      <c r="D21" s="203" t="str">
        <f t="shared" si="0"/>
        <v>p</v>
      </c>
      <c r="E21" s="201" t="s">
        <v>247</v>
      </c>
      <c r="F21" s="204"/>
      <c r="G21" s="201" t="s">
        <v>248</v>
      </c>
      <c r="H21" s="204"/>
      <c r="I21" s="205" t="s">
        <v>249</v>
      </c>
      <c r="J21" s="204">
        <v>0</v>
      </c>
      <c r="K21" s="206" t="s">
        <v>111</v>
      </c>
      <c r="L21" s="207" t="str">
        <f t="shared" si="1"/>
        <v/>
      </c>
      <c r="N21" s="208"/>
    </row>
    <row r="22" spans="2:14" x14ac:dyDescent="0.2">
      <c r="B22" s="201">
        <v>17</v>
      </c>
      <c r="C22" s="202" t="s">
        <v>263</v>
      </c>
      <c r="D22" s="203" t="str">
        <f t="shared" si="0"/>
        <v>q</v>
      </c>
      <c r="E22" s="201" t="s">
        <v>247</v>
      </c>
      <c r="F22" s="204"/>
      <c r="G22" s="201" t="s">
        <v>248</v>
      </c>
      <c r="H22" s="204"/>
      <c r="I22" s="205" t="s">
        <v>249</v>
      </c>
      <c r="J22" s="204">
        <v>0</v>
      </c>
      <c r="K22" s="206" t="s">
        <v>111</v>
      </c>
      <c r="L22" s="207" t="str">
        <f t="shared" si="1"/>
        <v/>
      </c>
      <c r="N22" s="208"/>
    </row>
    <row r="23" spans="2:14" x14ac:dyDescent="0.2">
      <c r="B23" s="201">
        <v>18</v>
      </c>
      <c r="C23" s="202" t="s">
        <v>264</v>
      </c>
      <c r="D23" s="203" t="str">
        <f t="shared" si="0"/>
        <v>r</v>
      </c>
      <c r="E23" s="201" t="s">
        <v>247</v>
      </c>
      <c r="F23" s="209"/>
      <c r="G23" s="201" t="s">
        <v>248</v>
      </c>
      <c r="H23" s="209"/>
      <c r="I23" s="205" t="s">
        <v>249</v>
      </c>
      <c r="J23" s="209"/>
      <c r="K23" s="206" t="s">
        <v>111</v>
      </c>
      <c r="L23" s="202">
        <v>1</v>
      </c>
      <c r="N23" s="208"/>
    </row>
    <row r="24" spans="2:14" x14ac:dyDescent="0.2">
      <c r="B24" s="201">
        <v>19</v>
      </c>
      <c r="C24" s="202" t="s">
        <v>265</v>
      </c>
      <c r="D24" s="203" t="str">
        <f t="shared" si="0"/>
        <v>s</v>
      </c>
      <c r="E24" s="201" t="s">
        <v>247</v>
      </c>
      <c r="F24" s="209"/>
      <c r="G24" s="201" t="s">
        <v>248</v>
      </c>
      <c r="H24" s="209"/>
      <c r="I24" s="205" t="s">
        <v>249</v>
      </c>
      <c r="J24" s="209"/>
      <c r="K24" s="206" t="s">
        <v>111</v>
      </c>
      <c r="L24" s="202">
        <v>2</v>
      </c>
      <c r="N24" s="208"/>
    </row>
    <row r="25" spans="2:14" x14ac:dyDescent="0.2">
      <c r="B25" s="201">
        <v>20</v>
      </c>
      <c r="C25" s="202" t="s">
        <v>266</v>
      </c>
      <c r="D25" s="203" t="str">
        <f t="shared" si="0"/>
        <v>t</v>
      </c>
      <c r="E25" s="201" t="s">
        <v>247</v>
      </c>
      <c r="F25" s="209"/>
      <c r="G25" s="201" t="s">
        <v>248</v>
      </c>
      <c r="H25" s="209"/>
      <c r="I25" s="205" t="s">
        <v>249</v>
      </c>
      <c r="J25" s="209"/>
      <c r="K25" s="206" t="s">
        <v>111</v>
      </c>
      <c r="L25" s="202">
        <v>3</v>
      </c>
      <c r="N25" s="208"/>
    </row>
    <row r="26" spans="2:14" x14ac:dyDescent="0.2">
      <c r="B26" s="201">
        <v>21</v>
      </c>
      <c r="C26" s="202" t="s">
        <v>267</v>
      </c>
      <c r="D26" s="203" t="str">
        <f t="shared" si="0"/>
        <v>u</v>
      </c>
      <c r="E26" s="201" t="s">
        <v>247</v>
      </c>
      <c r="F26" s="209"/>
      <c r="G26" s="201" t="s">
        <v>248</v>
      </c>
      <c r="H26" s="209"/>
      <c r="I26" s="205" t="s">
        <v>249</v>
      </c>
      <c r="J26" s="209"/>
      <c r="K26" s="206" t="s">
        <v>111</v>
      </c>
      <c r="L26" s="202">
        <v>4</v>
      </c>
      <c r="N26" s="208"/>
    </row>
    <row r="27" spans="2:14" x14ac:dyDescent="0.2">
      <c r="B27" s="201">
        <v>22</v>
      </c>
      <c r="C27" s="202" t="s">
        <v>268</v>
      </c>
      <c r="D27" s="203" t="str">
        <f t="shared" si="0"/>
        <v>v</v>
      </c>
      <c r="E27" s="201" t="s">
        <v>247</v>
      </c>
      <c r="F27" s="209"/>
      <c r="G27" s="201" t="s">
        <v>248</v>
      </c>
      <c r="H27" s="209"/>
      <c r="I27" s="205" t="s">
        <v>249</v>
      </c>
      <c r="J27" s="209"/>
      <c r="K27" s="206" t="s">
        <v>111</v>
      </c>
      <c r="L27" s="202">
        <v>5</v>
      </c>
      <c r="N27" s="208"/>
    </row>
    <row r="28" spans="2:14" x14ac:dyDescent="0.2">
      <c r="B28" s="201">
        <v>23</v>
      </c>
      <c r="C28" s="202" t="s">
        <v>269</v>
      </c>
      <c r="D28" s="203" t="str">
        <f t="shared" si="0"/>
        <v>w</v>
      </c>
      <c r="E28" s="201" t="s">
        <v>247</v>
      </c>
      <c r="F28" s="209"/>
      <c r="G28" s="201" t="s">
        <v>248</v>
      </c>
      <c r="H28" s="209"/>
      <c r="I28" s="205" t="s">
        <v>249</v>
      </c>
      <c r="J28" s="209"/>
      <c r="K28" s="206" t="s">
        <v>111</v>
      </c>
      <c r="L28" s="202">
        <v>6</v>
      </c>
      <c r="N28" s="208"/>
    </row>
    <row r="29" spans="2:14" x14ac:dyDescent="0.2">
      <c r="B29" s="201">
        <v>24</v>
      </c>
      <c r="C29" s="202" t="s">
        <v>270</v>
      </c>
      <c r="D29" s="203" t="str">
        <f t="shared" si="0"/>
        <v>x</v>
      </c>
      <c r="E29" s="201" t="s">
        <v>247</v>
      </c>
      <c r="F29" s="209"/>
      <c r="G29" s="201" t="s">
        <v>248</v>
      </c>
      <c r="H29" s="209"/>
      <c r="I29" s="205" t="s">
        <v>249</v>
      </c>
      <c r="J29" s="209"/>
      <c r="K29" s="206" t="s">
        <v>111</v>
      </c>
      <c r="L29" s="202">
        <v>7</v>
      </c>
      <c r="N29" s="208"/>
    </row>
    <row r="30" spans="2:14" x14ac:dyDescent="0.2">
      <c r="B30" s="201">
        <v>25</v>
      </c>
      <c r="C30" s="202" t="s">
        <v>271</v>
      </c>
      <c r="D30" s="203" t="str">
        <f t="shared" si="0"/>
        <v>y</v>
      </c>
      <c r="E30" s="201" t="s">
        <v>247</v>
      </c>
      <c r="F30" s="209"/>
      <c r="G30" s="201" t="s">
        <v>248</v>
      </c>
      <c r="H30" s="209"/>
      <c r="I30" s="205" t="s">
        <v>249</v>
      </c>
      <c r="J30" s="209"/>
      <c r="K30" s="206" t="s">
        <v>111</v>
      </c>
      <c r="L30" s="202">
        <v>8</v>
      </c>
      <c r="N30" s="208"/>
    </row>
    <row r="31" spans="2:14" x14ac:dyDescent="0.2">
      <c r="B31" s="201">
        <v>26</v>
      </c>
      <c r="C31" s="202" t="s">
        <v>272</v>
      </c>
      <c r="D31" s="203" t="str">
        <f t="shared" si="0"/>
        <v>z</v>
      </c>
      <c r="E31" s="201" t="s">
        <v>247</v>
      </c>
      <c r="F31" s="209"/>
      <c r="G31" s="201" t="s">
        <v>248</v>
      </c>
      <c r="H31" s="209"/>
      <c r="I31" s="205" t="s">
        <v>249</v>
      </c>
      <c r="J31" s="209"/>
      <c r="K31" s="206" t="s">
        <v>111</v>
      </c>
      <c r="L31" s="202">
        <v>1</v>
      </c>
      <c r="N31" s="208"/>
    </row>
    <row r="32" spans="2:14" x14ac:dyDescent="0.2">
      <c r="B32" s="201">
        <v>27</v>
      </c>
      <c r="C32" s="202" t="s">
        <v>270</v>
      </c>
      <c r="D32" s="203" t="str">
        <f t="shared" si="0"/>
        <v>x</v>
      </c>
      <c r="E32" s="201" t="s">
        <v>247</v>
      </c>
      <c r="F32" s="209"/>
      <c r="G32" s="201" t="s">
        <v>248</v>
      </c>
      <c r="H32" s="209"/>
      <c r="I32" s="205" t="s">
        <v>249</v>
      </c>
      <c r="J32" s="209"/>
      <c r="K32" s="206" t="s">
        <v>111</v>
      </c>
      <c r="L32" s="202">
        <v>2</v>
      </c>
      <c r="N32" s="208"/>
    </row>
    <row r="33" spans="2:14" x14ac:dyDescent="0.2">
      <c r="B33" s="201">
        <v>28</v>
      </c>
      <c r="C33" s="202" t="s">
        <v>273</v>
      </c>
      <c r="D33" s="203" t="str">
        <f t="shared" si="0"/>
        <v>aa</v>
      </c>
      <c r="E33" s="201" t="s">
        <v>247</v>
      </c>
      <c r="F33" s="209"/>
      <c r="G33" s="201" t="s">
        <v>248</v>
      </c>
      <c r="H33" s="209"/>
      <c r="I33" s="205" t="s">
        <v>249</v>
      </c>
      <c r="J33" s="209"/>
      <c r="K33" s="206" t="s">
        <v>111</v>
      </c>
      <c r="L33" s="202">
        <v>3</v>
      </c>
      <c r="N33" s="208"/>
    </row>
    <row r="34" spans="2:14" x14ac:dyDescent="0.2">
      <c r="B34" s="201">
        <v>29</v>
      </c>
      <c r="C34" s="202" t="s">
        <v>274</v>
      </c>
      <c r="D34" s="203" t="str">
        <f t="shared" si="0"/>
        <v>ab</v>
      </c>
      <c r="E34" s="201" t="s">
        <v>247</v>
      </c>
      <c r="F34" s="209"/>
      <c r="G34" s="201" t="s">
        <v>248</v>
      </c>
      <c r="H34" s="209"/>
      <c r="I34" s="205" t="s">
        <v>249</v>
      </c>
      <c r="J34" s="209"/>
      <c r="K34" s="206" t="s">
        <v>111</v>
      </c>
      <c r="L34" s="202">
        <v>4</v>
      </c>
      <c r="N34" s="208"/>
    </row>
    <row r="35" spans="2:14" x14ac:dyDescent="0.2">
      <c r="B35" s="201">
        <v>30</v>
      </c>
      <c r="C35" s="202" t="s">
        <v>275</v>
      </c>
      <c r="D35" s="203" t="str">
        <f t="shared" si="0"/>
        <v>ac</v>
      </c>
      <c r="E35" s="201" t="s">
        <v>247</v>
      </c>
      <c r="F35" s="209"/>
      <c r="G35" s="201" t="s">
        <v>248</v>
      </c>
      <c r="H35" s="209"/>
      <c r="I35" s="205" t="s">
        <v>249</v>
      </c>
      <c r="J35" s="209"/>
      <c r="K35" s="206" t="s">
        <v>111</v>
      </c>
      <c r="L35" s="202">
        <v>5</v>
      </c>
      <c r="N35" s="208"/>
    </row>
    <row r="36" spans="2:14" x14ac:dyDescent="0.2">
      <c r="B36" s="201">
        <v>31</v>
      </c>
      <c r="C36" s="202" t="s">
        <v>276</v>
      </c>
      <c r="D36" s="203" t="str">
        <f t="shared" si="0"/>
        <v>ad</v>
      </c>
      <c r="E36" s="201" t="s">
        <v>247</v>
      </c>
      <c r="F36" s="209"/>
      <c r="G36" s="201" t="s">
        <v>248</v>
      </c>
      <c r="H36" s="209"/>
      <c r="I36" s="205" t="s">
        <v>249</v>
      </c>
      <c r="J36" s="209"/>
      <c r="K36" s="206" t="s">
        <v>111</v>
      </c>
      <c r="L36" s="202">
        <v>6</v>
      </c>
      <c r="N36" s="208"/>
    </row>
    <row r="37" spans="2:14" x14ac:dyDescent="0.2">
      <c r="B37" s="201">
        <v>32</v>
      </c>
      <c r="C37" s="202" t="s">
        <v>277</v>
      </c>
      <c r="D37" s="203" t="str">
        <f t="shared" si="0"/>
        <v>ae</v>
      </c>
      <c r="E37" s="201" t="s">
        <v>247</v>
      </c>
      <c r="F37" s="209"/>
      <c r="G37" s="201" t="s">
        <v>248</v>
      </c>
      <c r="H37" s="209"/>
      <c r="I37" s="205" t="s">
        <v>249</v>
      </c>
      <c r="J37" s="209"/>
      <c r="K37" s="206" t="s">
        <v>111</v>
      </c>
      <c r="L37" s="202">
        <v>7</v>
      </c>
      <c r="N37" s="208"/>
    </row>
    <row r="38" spans="2:14" x14ac:dyDescent="0.2">
      <c r="B38" s="201">
        <v>33</v>
      </c>
      <c r="C38" s="202" t="s">
        <v>278</v>
      </c>
      <c r="D38" s="203" t="str">
        <f t="shared" si="0"/>
        <v>af</v>
      </c>
      <c r="E38" s="201" t="s">
        <v>247</v>
      </c>
      <c r="F38" s="209"/>
      <c r="G38" s="201" t="s">
        <v>248</v>
      </c>
      <c r="H38" s="209"/>
      <c r="I38" s="205" t="s">
        <v>249</v>
      </c>
      <c r="J38" s="209"/>
      <c r="K38" s="206" t="s">
        <v>111</v>
      </c>
      <c r="L38" s="202">
        <v>8</v>
      </c>
      <c r="N38" s="208"/>
    </row>
    <row r="39" spans="2:14" x14ac:dyDescent="0.2">
      <c r="B39" s="201">
        <v>34</v>
      </c>
      <c r="C39" s="210" t="s">
        <v>279</v>
      </c>
      <c r="D39" s="203"/>
      <c r="E39" s="201" t="s">
        <v>247</v>
      </c>
      <c r="F39" s="204">
        <v>0.29166666666666669</v>
      </c>
      <c r="G39" s="201" t="s">
        <v>248</v>
      </c>
      <c r="H39" s="204">
        <v>0.39583333333333331</v>
      </c>
      <c r="I39" s="205" t="s">
        <v>249</v>
      </c>
      <c r="J39" s="204">
        <v>0</v>
      </c>
      <c r="K39" s="206" t="s">
        <v>111</v>
      </c>
      <c r="L39" s="207">
        <f t="shared" ref="L39:L40" si="2">IF(OR(F39="",H39=""),"",(H39+IF(F39&gt;H39,1,0)-F39-J39)*24)</f>
        <v>2.4999999999999991</v>
      </c>
      <c r="N39" s="208"/>
    </row>
    <row r="40" spans="2:14" x14ac:dyDescent="0.2">
      <c r="B40" s="201"/>
      <c r="C40" s="211" t="s">
        <v>216</v>
      </c>
      <c r="D40" s="203"/>
      <c r="E40" s="201" t="s">
        <v>247</v>
      </c>
      <c r="F40" s="204">
        <v>0.6875</v>
      </c>
      <c r="G40" s="201" t="s">
        <v>248</v>
      </c>
      <c r="H40" s="204">
        <v>0.83333333333333337</v>
      </c>
      <c r="I40" s="205" t="s">
        <v>249</v>
      </c>
      <c r="J40" s="204">
        <v>0</v>
      </c>
      <c r="K40" s="206" t="s">
        <v>111</v>
      </c>
      <c r="L40" s="207">
        <f t="shared" si="2"/>
        <v>3.5000000000000009</v>
      </c>
      <c r="N40" s="208"/>
    </row>
    <row r="41" spans="2:14" x14ac:dyDescent="0.2">
      <c r="B41" s="201"/>
      <c r="C41" s="212" t="s">
        <v>216</v>
      </c>
      <c r="D41" s="203" t="str">
        <f>C39</f>
        <v>ag</v>
      </c>
      <c r="E41" s="201" t="s">
        <v>247</v>
      </c>
      <c r="F41" s="204" t="s">
        <v>216</v>
      </c>
      <c r="G41" s="201" t="s">
        <v>248</v>
      </c>
      <c r="H41" s="204" t="s">
        <v>216</v>
      </c>
      <c r="I41" s="205" t="s">
        <v>249</v>
      </c>
      <c r="J41" s="204" t="s">
        <v>216</v>
      </c>
      <c r="K41" s="206" t="s">
        <v>111</v>
      </c>
      <c r="L41" s="207">
        <f>IF(OR(L39="",L40=""),"",L39+L40)</f>
        <v>6</v>
      </c>
      <c r="N41" s="208" t="s">
        <v>280</v>
      </c>
    </row>
    <row r="42" spans="2:14" x14ac:dyDescent="0.2">
      <c r="B42" s="201"/>
      <c r="C42" s="210" t="s">
        <v>281</v>
      </c>
      <c r="D42" s="203"/>
      <c r="E42" s="201" t="s">
        <v>247</v>
      </c>
      <c r="F42" s="204"/>
      <c r="G42" s="201" t="s">
        <v>248</v>
      </c>
      <c r="H42" s="204"/>
      <c r="I42" s="205" t="s">
        <v>249</v>
      </c>
      <c r="J42" s="204">
        <v>0</v>
      </c>
      <c r="K42" s="206" t="s">
        <v>111</v>
      </c>
      <c r="L42" s="207" t="str">
        <f t="shared" ref="L42:L43" si="3">IF(OR(F42="",H42=""),"",(H42+IF(F42&gt;H42,1,0)-F42-J42)*24)</f>
        <v/>
      </c>
      <c r="N42" s="208"/>
    </row>
    <row r="43" spans="2:14" x14ac:dyDescent="0.2">
      <c r="B43" s="201">
        <v>35</v>
      </c>
      <c r="C43" s="211" t="s">
        <v>216</v>
      </c>
      <c r="D43" s="203"/>
      <c r="E43" s="201" t="s">
        <v>247</v>
      </c>
      <c r="F43" s="204"/>
      <c r="G43" s="201" t="s">
        <v>248</v>
      </c>
      <c r="H43" s="204"/>
      <c r="I43" s="205" t="s">
        <v>249</v>
      </c>
      <c r="J43" s="204">
        <v>0</v>
      </c>
      <c r="K43" s="206" t="s">
        <v>111</v>
      </c>
      <c r="L43" s="207" t="str">
        <f t="shared" si="3"/>
        <v/>
      </c>
      <c r="N43" s="208"/>
    </row>
    <row r="44" spans="2:14" x14ac:dyDescent="0.2">
      <c r="B44" s="201"/>
      <c r="C44" s="212" t="s">
        <v>216</v>
      </c>
      <c r="D44" s="203" t="str">
        <f>C42</f>
        <v>ah</v>
      </c>
      <c r="E44" s="201" t="s">
        <v>247</v>
      </c>
      <c r="F44" s="204" t="s">
        <v>216</v>
      </c>
      <c r="G44" s="201" t="s">
        <v>248</v>
      </c>
      <c r="H44" s="204" t="s">
        <v>216</v>
      </c>
      <c r="I44" s="205" t="s">
        <v>249</v>
      </c>
      <c r="J44" s="204" t="s">
        <v>216</v>
      </c>
      <c r="K44" s="206" t="s">
        <v>111</v>
      </c>
      <c r="L44" s="207" t="str">
        <f>IF(OR(L42="",L43=""),"",L42+L43)</f>
        <v/>
      </c>
      <c r="N44" s="208" t="s">
        <v>282</v>
      </c>
    </row>
    <row r="45" spans="2:14" x14ac:dyDescent="0.2">
      <c r="B45" s="201"/>
      <c r="C45" s="210" t="s">
        <v>283</v>
      </c>
      <c r="D45" s="203"/>
      <c r="E45" s="201" t="s">
        <v>247</v>
      </c>
      <c r="F45" s="204"/>
      <c r="G45" s="201" t="s">
        <v>248</v>
      </c>
      <c r="H45" s="204"/>
      <c r="I45" s="205" t="s">
        <v>249</v>
      </c>
      <c r="J45" s="204">
        <v>0</v>
      </c>
      <c r="K45" s="206" t="s">
        <v>111</v>
      </c>
      <c r="L45" s="207" t="str">
        <f t="shared" ref="L45:L46" si="4">IF(OR(F45="",H45=""),"",(H45+IF(F45&gt;H45,1,0)-F45-J45)*24)</f>
        <v/>
      </c>
      <c r="N45" s="208"/>
    </row>
    <row r="46" spans="2:14" x14ac:dyDescent="0.2">
      <c r="B46" s="201">
        <v>36</v>
      </c>
      <c r="C46" s="211" t="s">
        <v>216</v>
      </c>
      <c r="D46" s="203"/>
      <c r="E46" s="201" t="s">
        <v>247</v>
      </c>
      <c r="F46" s="204"/>
      <c r="G46" s="201" t="s">
        <v>248</v>
      </c>
      <c r="H46" s="204"/>
      <c r="I46" s="205" t="s">
        <v>249</v>
      </c>
      <c r="J46" s="204">
        <v>0</v>
      </c>
      <c r="K46" s="206" t="s">
        <v>111</v>
      </c>
      <c r="L46" s="207" t="str">
        <f t="shared" si="4"/>
        <v/>
      </c>
      <c r="N46" s="208"/>
    </row>
    <row r="47" spans="2:14" x14ac:dyDescent="0.2">
      <c r="B47" s="201"/>
      <c r="C47" s="212" t="s">
        <v>216</v>
      </c>
      <c r="D47" s="203" t="str">
        <f>C45</f>
        <v>ai</v>
      </c>
      <c r="E47" s="201" t="s">
        <v>247</v>
      </c>
      <c r="F47" s="204" t="s">
        <v>216</v>
      </c>
      <c r="G47" s="201" t="s">
        <v>248</v>
      </c>
      <c r="H47" s="204" t="s">
        <v>216</v>
      </c>
      <c r="I47" s="205" t="s">
        <v>249</v>
      </c>
      <c r="J47" s="204" t="s">
        <v>216</v>
      </c>
      <c r="K47" s="206" t="s">
        <v>111</v>
      </c>
      <c r="L47" s="207" t="str">
        <f>IF(OR(L45="",L46=""),"",L45+L46)</f>
        <v/>
      </c>
      <c r="N47" s="208" t="s">
        <v>282</v>
      </c>
    </row>
    <row r="49" spans="3:4" x14ac:dyDescent="0.2">
      <c r="C49" s="198" t="s">
        <v>284</v>
      </c>
      <c r="D49" s="198"/>
    </row>
    <row r="50" spans="3:4" x14ac:dyDescent="0.2">
      <c r="C50" s="198" t="s">
        <v>285</v>
      </c>
      <c r="D50" s="198"/>
    </row>
    <row r="51" spans="3:4" x14ac:dyDescent="0.2">
      <c r="C51" s="198" t="s">
        <v>286</v>
      </c>
      <c r="D51" s="198"/>
    </row>
    <row r="52" spans="3:4" x14ac:dyDescent="0.2">
      <c r="C52" s="198" t="s">
        <v>287</v>
      </c>
      <c r="D52" s="198"/>
    </row>
  </sheetData>
  <sheetProtection insertRows="0" deleteRows="0"/>
  <mergeCells count="2">
    <mergeCell ref="F4:L4"/>
    <mergeCell ref="N4:N5"/>
  </mergeCells>
  <phoneticPr fontId="1"/>
  <printOptions horizontalCentered="1"/>
  <pageMargins left="0.25" right="0.25" top="0.75" bottom="0.75" header="0.3" footer="0.3"/>
  <pageSetup paperSize="9" scale="63"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33"/>
  <sheetViews>
    <sheetView view="pageBreakPreview" zoomScale="96" zoomScaleNormal="80" workbookViewId="0">
      <selection activeCell="AG26" sqref="AG26"/>
    </sheetView>
  </sheetViews>
  <sheetFormatPr defaultColWidth="9" defaultRowHeight="13" x14ac:dyDescent="0.2"/>
  <cols>
    <col min="1" max="1" width="12.58203125" style="2" customWidth="1"/>
    <col min="2" max="2" width="3.58203125" style="2" customWidth="1"/>
    <col min="3" max="3" width="14.83203125" style="2" customWidth="1"/>
    <col min="4" max="4" width="12.58203125" style="2" customWidth="1"/>
    <col min="5" max="5" width="4.75" style="2" customWidth="1"/>
    <col min="6" max="36" width="3.75" style="2" customWidth="1"/>
    <col min="37" max="37" width="10.33203125" style="2" customWidth="1"/>
    <col min="38" max="16384" width="9" style="2"/>
  </cols>
  <sheetData>
    <row r="1" spans="1:37" ht="19.5" customHeight="1" x14ac:dyDescent="0.2">
      <c r="A1" s="1" t="s">
        <v>396</v>
      </c>
      <c r="AI1" s="449" t="s">
        <v>106</v>
      </c>
      <c r="AJ1" s="449"/>
      <c r="AK1" s="449"/>
    </row>
    <row r="2" spans="1:37" ht="18.75" customHeight="1" x14ac:dyDescent="0.2">
      <c r="M2" s="3" t="s">
        <v>0</v>
      </c>
      <c r="O2" s="4" t="s">
        <v>1</v>
      </c>
      <c r="R2" s="5" t="s">
        <v>2</v>
      </c>
      <c r="W2" s="5" t="s">
        <v>3</v>
      </c>
      <c r="X2" s="5" t="s">
        <v>0</v>
      </c>
      <c r="Y2" s="436" t="s">
        <v>4</v>
      </c>
      <c r="Z2" s="436"/>
      <c r="AA2" s="436"/>
      <c r="AB2" s="436"/>
      <c r="AC2" s="436"/>
      <c r="AD2" s="436"/>
      <c r="AE2" s="436"/>
      <c r="AF2" s="436"/>
      <c r="AG2" s="436"/>
      <c r="AH2" s="436"/>
      <c r="AI2" s="436"/>
      <c r="AJ2" s="3" t="s">
        <v>5</v>
      </c>
    </row>
    <row r="3" spans="1:37" ht="18.75" customHeight="1" x14ac:dyDescent="0.2">
      <c r="H3" s="5" t="s">
        <v>6</v>
      </c>
      <c r="I3" s="2" t="s">
        <v>7</v>
      </c>
      <c r="J3" s="6">
        <v>1</v>
      </c>
      <c r="K3" s="6">
        <v>4</v>
      </c>
      <c r="L3" s="6"/>
      <c r="M3" s="6"/>
      <c r="N3" s="6"/>
      <c r="O3" s="6"/>
      <c r="P3" s="6"/>
      <c r="Q3" s="6"/>
      <c r="R3" s="6"/>
      <c r="S3" s="6"/>
      <c r="T3" s="2" t="s">
        <v>8</v>
      </c>
      <c r="V3" s="5"/>
      <c r="W3" s="5" t="s">
        <v>9</v>
      </c>
      <c r="X3" s="5" t="s">
        <v>0</v>
      </c>
      <c r="Y3" s="450"/>
      <c r="Z3" s="450"/>
      <c r="AA3" s="450"/>
      <c r="AB3" s="450"/>
      <c r="AC3" s="450"/>
      <c r="AD3" s="450"/>
      <c r="AE3" s="450"/>
      <c r="AF3" s="450"/>
      <c r="AG3" s="450"/>
      <c r="AH3" s="450"/>
      <c r="AI3" s="450"/>
      <c r="AJ3" s="3" t="s">
        <v>10</v>
      </c>
    </row>
    <row r="4" spans="1:37" ht="18.75" customHeight="1" thickBot="1" x14ac:dyDescent="0.25">
      <c r="Q4" s="4"/>
      <c r="R4" s="4"/>
      <c r="S4" s="4"/>
      <c r="V4" s="5"/>
      <c r="W4" s="5" t="s">
        <v>11</v>
      </c>
      <c r="X4" s="5" t="s">
        <v>12</v>
      </c>
      <c r="AE4" s="2" t="s">
        <v>13</v>
      </c>
      <c r="AI4" s="2" t="s">
        <v>14</v>
      </c>
      <c r="AJ4" s="3" t="s">
        <v>10</v>
      </c>
    </row>
    <row r="5" spans="1:37" ht="33" customHeight="1" thickBot="1" x14ac:dyDescent="0.25">
      <c r="C5" s="7"/>
      <c r="F5" s="8"/>
      <c r="G5" s="8"/>
      <c r="H5" s="8"/>
      <c r="I5" s="8"/>
      <c r="J5" s="8"/>
      <c r="K5" s="4"/>
      <c r="L5" s="8"/>
      <c r="M5" s="8"/>
      <c r="N5" s="8"/>
      <c r="O5" s="8"/>
      <c r="P5" s="8"/>
      <c r="Q5" s="4"/>
      <c r="R5" s="7" t="s">
        <v>15</v>
      </c>
      <c r="S5" s="4"/>
      <c r="V5" s="5"/>
      <c r="W5" s="5"/>
      <c r="X5" s="5"/>
      <c r="Y5" s="4"/>
      <c r="Z5" s="451"/>
      <c r="AA5" s="452"/>
      <c r="AB5" s="9" t="s">
        <v>16</v>
      </c>
      <c r="AC5" s="452"/>
      <c r="AD5" s="453"/>
      <c r="AE5" s="4" t="s">
        <v>17</v>
      </c>
      <c r="AF5" s="451"/>
      <c r="AG5" s="452"/>
      <c r="AH5" s="9" t="s">
        <v>18</v>
      </c>
      <c r="AI5" s="452"/>
      <c r="AJ5" s="453"/>
      <c r="AK5" s="10" t="s">
        <v>19</v>
      </c>
    </row>
    <row r="6" spans="1:37" ht="13.5" thickBot="1" x14ac:dyDescent="0.25"/>
    <row r="7" spans="1:37" s="10" customFormat="1" ht="15.75" customHeight="1" x14ac:dyDescent="0.2">
      <c r="A7" s="430" t="s">
        <v>20</v>
      </c>
      <c r="B7" s="432"/>
      <c r="C7" s="432" t="s">
        <v>21</v>
      </c>
      <c r="D7" s="434" t="s">
        <v>22</v>
      </c>
      <c r="E7" s="11" t="s">
        <v>23</v>
      </c>
      <c r="F7" s="12">
        <v>1</v>
      </c>
      <c r="G7" s="12">
        <v>2</v>
      </c>
      <c r="H7" s="12">
        <v>3</v>
      </c>
      <c r="I7" s="12">
        <v>4</v>
      </c>
      <c r="J7" s="12">
        <v>5</v>
      </c>
      <c r="K7" s="12">
        <v>6</v>
      </c>
      <c r="L7" s="12">
        <v>7</v>
      </c>
      <c r="M7" s="12">
        <v>8</v>
      </c>
      <c r="N7" s="12">
        <v>9</v>
      </c>
      <c r="O7" s="12">
        <v>10</v>
      </c>
      <c r="P7" s="12">
        <v>11</v>
      </c>
      <c r="Q7" s="12">
        <v>12</v>
      </c>
      <c r="R7" s="12">
        <v>13</v>
      </c>
      <c r="S7" s="12">
        <v>14</v>
      </c>
      <c r="T7" s="12">
        <v>15</v>
      </c>
      <c r="U7" s="12">
        <v>16</v>
      </c>
      <c r="V7" s="12">
        <v>17</v>
      </c>
      <c r="W7" s="12">
        <v>18</v>
      </c>
      <c r="X7" s="12">
        <v>19</v>
      </c>
      <c r="Y7" s="12">
        <v>20</v>
      </c>
      <c r="Z7" s="12">
        <v>21</v>
      </c>
      <c r="AA7" s="12">
        <v>22</v>
      </c>
      <c r="AB7" s="12">
        <v>23</v>
      </c>
      <c r="AC7" s="12">
        <v>24</v>
      </c>
      <c r="AD7" s="12">
        <v>25</v>
      </c>
      <c r="AE7" s="12">
        <v>26</v>
      </c>
      <c r="AF7" s="12">
        <v>27</v>
      </c>
      <c r="AG7" s="12">
        <v>28</v>
      </c>
      <c r="AH7" s="12">
        <v>29</v>
      </c>
      <c r="AI7" s="12">
        <v>30</v>
      </c>
      <c r="AJ7" s="13">
        <v>31</v>
      </c>
      <c r="AK7" s="14" t="s">
        <v>24</v>
      </c>
    </row>
    <row r="8" spans="1:37" s="10" customFormat="1" ht="15.75" customHeight="1" thickBot="1" x14ac:dyDescent="0.25">
      <c r="A8" s="431"/>
      <c r="B8" s="433"/>
      <c r="C8" s="433"/>
      <c r="D8" s="435"/>
      <c r="E8" s="15" t="s">
        <v>25</v>
      </c>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7"/>
      <c r="AK8" s="18" t="s">
        <v>26</v>
      </c>
    </row>
    <row r="9" spans="1:37" s="10" customFormat="1" ht="26.25" customHeight="1" x14ac:dyDescent="0.2">
      <c r="A9" s="19"/>
      <c r="B9" s="20" t="s">
        <v>27</v>
      </c>
      <c r="C9" s="20"/>
      <c r="D9" s="21"/>
      <c r="E9" s="22"/>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4"/>
      <c r="AK9" s="25"/>
    </row>
    <row r="10" spans="1:37" s="10" customFormat="1" ht="26.25" customHeight="1" x14ac:dyDescent="0.2">
      <c r="A10" s="26"/>
      <c r="B10" s="27" t="s">
        <v>28</v>
      </c>
      <c r="C10" s="27"/>
      <c r="D10" s="28"/>
      <c r="E10" s="29"/>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1"/>
      <c r="AK10" s="32"/>
    </row>
    <row r="11" spans="1:37" s="10" customFormat="1" ht="26.25" customHeight="1" x14ac:dyDescent="0.2">
      <c r="A11" s="26"/>
      <c r="B11" s="27" t="s">
        <v>29</v>
      </c>
      <c r="C11" s="27"/>
      <c r="D11" s="28"/>
      <c r="E11" s="29"/>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1"/>
      <c r="AK11" s="32"/>
    </row>
    <row r="12" spans="1:37" s="10" customFormat="1" ht="26.25" customHeight="1" x14ac:dyDescent="0.2">
      <c r="A12" s="26"/>
      <c r="B12" s="27" t="s">
        <v>29</v>
      </c>
      <c r="C12" s="27"/>
      <c r="D12" s="28"/>
      <c r="E12" s="29"/>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1"/>
      <c r="AK12" s="32"/>
    </row>
    <row r="13" spans="1:37" s="10" customFormat="1" ht="26.25" customHeight="1" x14ac:dyDescent="0.2">
      <c r="A13" s="26"/>
      <c r="B13" s="27" t="s">
        <v>28</v>
      </c>
      <c r="C13" s="27"/>
      <c r="D13" s="28"/>
      <c r="E13" s="29"/>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1"/>
      <c r="AK13" s="32"/>
    </row>
    <row r="14" spans="1:37" s="10" customFormat="1" ht="26.25" customHeight="1" x14ac:dyDescent="0.2">
      <c r="A14" s="26"/>
      <c r="B14" s="27" t="s">
        <v>30</v>
      </c>
      <c r="C14" s="27"/>
      <c r="D14" s="28"/>
      <c r="E14" s="29"/>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1"/>
      <c r="AK14" s="32"/>
    </row>
    <row r="15" spans="1:37" s="10" customFormat="1" ht="26.25" customHeight="1" x14ac:dyDescent="0.2">
      <c r="A15" s="26"/>
      <c r="B15" s="27" t="s">
        <v>29</v>
      </c>
      <c r="C15" s="27"/>
      <c r="D15" s="28"/>
      <c r="E15" s="29"/>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c r="AK15" s="32"/>
    </row>
    <row r="16" spans="1:37" s="10" customFormat="1" ht="26.25" customHeight="1" x14ac:dyDescent="0.2">
      <c r="A16" s="26"/>
      <c r="B16" s="27" t="s">
        <v>29</v>
      </c>
      <c r="C16" s="27"/>
      <c r="D16" s="28"/>
      <c r="E16" s="29"/>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1"/>
      <c r="AK16" s="32"/>
    </row>
    <row r="17" spans="1:37" s="10" customFormat="1" ht="26.25" customHeight="1" x14ac:dyDescent="0.2">
      <c r="A17" s="26"/>
      <c r="B17" s="27" t="s">
        <v>29</v>
      </c>
      <c r="C17" s="27"/>
      <c r="D17" s="28"/>
      <c r="E17" s="29"/>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1"/>
      <c r="AK17" s="32"/>
    </row>
    <row r="18" spans="1:37" s="10" customFormat="1" ht="26.25" customHeight="1" x14ac:dyDescent="0.2">
      <c r="A18" s="26"/>
      <c r="B18" s="27" t="s">
        <v>29</v>
      </c>
      <c r="C18" s="27"/>
      <c r="D18" s="28"/>
      <c r="E18" s="2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1"/>
      <c r="AK18" s="32"/>
    </row>
    <row r="19" spans="1:37" s="10" customFormat="1" ht="26.25" customHeight="1" x14ac:dyDescent="0.2">
      <c r="A19" s="26"/>
      <c r="B19" s="27" t="s">
        <v>28</v>
      </c>
      <c r="C19" s="27"/>
      <c r="D19" s="28"/>
      <c r="E19" s="2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1"/>
      <c r="AK19" s="32"/>
    </row>
    <row r="20" spans="1:37" s="10" customFormat="1" ht="26.25" customHeight="1" x14ac:dyDescent="0.2">
      <c r="A20" s="26"/>
      <c r="B20" s="27" t="s">
        <v>29</v>
      </c>
      <c r="C20" s="27"/>
      <c r="D20" s="28"/>
      <c r="E20" s="2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1"/>
      <c r="AK20" s="32"/>
    </row>
    <row r="21" spans="1:37" ht="26.25" customHeight="1" thickBot="1" x14ac:dyDescent="0.25">
      <c r="A21" s="33"/>
      <c r="B21" s="34" t="s">
        <v>29</v>
      </c>
      <c r="C21" s="34"/>
      <c r="D21" s="35"/>
      <c r="E21" s="36"/>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8"/>
      <c r="AK21" s="39"/>
    </row>
    <row r="22" spans="1:37" ht="21" customHeight="1" thickTop="1" thickBot="1" x14ac:dyDescent="0.25">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t="s">
        <v>31</v>
      </c>
      <c r="AK22" s="43"/>
    </row>
    <row r="23" spans="1:37" ht="21" customHeight="1" x14ac:dyDescent="0.2">
      <c r="A23" s="7" t="s">
        <v>32</v>
      </c>
      <c r="B23" s="7"/>
    </row>
    <row r="24" spans="1:37" ht="19.5" customHeight="1" x14ac:dyDescent="0.2">
      <c r="A24" s="7">
        <v>1</v>
      </c>
      <c r="B24" s="7" t="s">
        <v>33</v>
      </c>
    </row>
    <row r="25" spans="1:37" ht="19.5" customHeight="1" x14ac:dyDescent="0.2">
      <c r="A25" s="7">
        <v>2</v>
      </c>
      <c r="B25" s="7" t="s">
        <v>34</v>
      </c>
    </row>
    <row r="26" spans="1:37" ht="19.5" customHeight="1" x14ac:dyDescent="0.2">
      <c r="A26" s="7">
        <v>3</v>
      </c>
      <c r="B26" s="7" t="s">
        <v>35</v>
      </c>
    </row>
    <row r="27" spans="1:37" ht="19.5" customHeight="1" x14ac:dyDescent="0.2">
      <c r="A27" s="7">
        <v>4</v>
      </c>
      <c r="B27" s="7" t="s">
        <v>36</v>
      </c>
    </row>
    <row r="28" spans="1:37" ht="19.5" customHeight="1" x14ac:dyDescent="0.2">
      <c r="A28" s="7">
        <v>5</v>
      </c>
      <c r="B28" s="7" t="s">
        <v>37</v>
      </c>
    </row>
    <row r="29" spans="1:37" ht="19.5" customHeight="1" x14ac:dyDescent="0.2">
      <c r="A29" s="7">
        <v>6</v>
      </c>
      <c r="B29" s="7" t="s">
        <v>38</v>
      </c>
    </row>
    <row r="30" spans="1:37" ht="19.5" customHeight="1" x14ac:dyDescent="0.2">
      <c r="A30" s="7"/>
      <c r="B30" s="7" t="s">
        <v>39</v>
      </c>
    </row>
    <row r="31" spans="1:37" ht="19.5" customHeight="1" x14ac:dyDescent="0.2">
      <c r="A31" s="7"/>
      <c r="B31" s="7" t="s">
        <v>40</v>
      </c>
    </row>
    <row r="32" spans="1:37" ht="19.5" customHeight="1" x14ac:dyDescent="0.2">
      <c r="A32" s="1" t="s">
        <v>41</v>
      </c>
      <c r="AI32" s="449" t="s">
        <v>106</v>
      </c>
      <c r="AJ32" s="449"/>
      <c r="AK32" s="449"/>
    </row>
    <row r="33" spans="1:37" ht="18.75" customHeight="1" x14ac:dyDescent="0.2">
      <c r="M33" s="3" t="s">
        <v>12</v>
      </c>
      <c r="O33" s="4" t="s">
        <v>1</v>
      </c>
      <c r="R33" s="5" t="s">
        <v>2</v>
      </c>
      <c r="W33" s="5" t="s">
        <v>3</v>
      </c>
      <c r="X33" s="5" t="s">
        <v>12</v>
      </c>
      <c r="Y33" s="436" t="s">
        <v>4</v>
      </c>
      <c r="Z33" s="436"/>
      <c r="AA33" s="436"/>
      <c r="AB33" s="436"/>
      <c r="AC33" s="436"/>
      <c r="AD33" s="436"/>
      <c r="AE33" s="436"/>
      <c r="AF33" s="436"/>
      <c r="AG33" s="436"/>
      <c r="AH33" s="436"/>
      <c r="AI33" s="436"/>
      <c r="AJ33" s="3" t="s">
        <v>10</v>
      </c>
    </row>
    <row r="34" spans="1:37" ht="18.75" customHeight="1" x14ac:dyDescent="0.2">
      <c r="H34" s="5" t="s">
        <v>6</v>
      </c>
      <c r="I34" s="2" t="s">
        <v>7</v>
      </c>
      <c r="J34" s="6">
        <v>1</v>
      </c>
      <c r="K34" s="6">
        <v>4</v>
      </c>
      <c r="L34" s="6"/>
      <c r="M34" s="6"/>
      <c r="N34" s="6"/>
      <c r="O34" s="6"/>
      <c r="P34" s="6"/>
      <c r="Q34" s="6"/>
      <c r="R34" s="6"/>
      <c r="S34" s="6"/>
      <c r="T34" s="2" t="s">
        <v>42</v>
      </c>
      <c r="V34" s="5"/>
      <c r="W34" s="5" t="s">
        <v>9</v>
      </c>
      <c r="X34" s="5" t="s">
        <v>7</v>
      </c>
      <c r="Y34" s="450"/>
      <c r="Z34" s="450"/>
      <c r="AA34" s="450"/>
      <c r="AB34" s="450"/>
      <c r="AC34" s="450"/>
      <c r="AD34" s="450"/>
      <c r="AE34" s="450"/>
      <c r="AF34" s="450"/>
      <c r="AG34" s="450"/>
      <c r="AH34" s="450"/>
      <c r="AI34" s="450"/>
      <c r="AJ34" s="3" t="s">
        <v>5</v>
      </c>
    </row>
    <row r="35" spans="1:37" ht="18.75" customHeight="1" thickBot="1" x14ac:dyDescent="0.25">
      <c r="Q35" s="4"/>
      <c r="R35" s="4"/>
      <c r="S35" s="4"/>
      <c r="V35" s="5"/>
      <c r="W35" s="5" t="s">
        <v>11</v>
      </c>
      <c r="X35" s="5" t="s">
        <v>7</v>
      </c>
      <c r="AE35" s="2" t="s">
        <v>43</v>
      </c>
      <c r="AI35" s="2" t="s">
        <v>14</v>
      </c>
      <c r="AJ35" s="3" t="s">
        <v>10</v>
      </c>
    </row>
    <row r="36" spans="1:37" ht="33" customHeight="1" thickBot="1" x14ac:dyDescent="0.25">
      <c r="C36" s="7"/>
      <c r="F36" s="8"/>
      <c r="G36" s="8"/>
      <c r="H36" s="8"/>
      <c r="I36" s="8"/>
      <c r="J36" s="8"/>
      <c r="K36" s="4"/>
      <c r="L36" s="8"/>
      <c r="M36" s="8"/>
      <c r="N36" s="8"/>
      <c r="O36" s="8"/>
      <c r="P36" s="8"/>
      <c r="Q36" s="4"/>
      <c r="R36" s="7" t="s">
        <v>15</v>
      </c>
      <c r="S36" s="4"/>
      <c r="V36" s="5"/>
      <c r="W36" s="5"/>
      <c r="X36" s="5"/>
      <c r="Y36" s="4"/>
      <c r="Z36" s="446"/>
      <c r="AA36" s="447"/>
      <c r="AB36" s="44" t="s">
        <v>18</v>
      </c>
      <c r="AC36" s="447"/>
      <c r="AD36" s="448"/>
      <c r="AE36" s="4" t="s">
        <v>44</v>
      </c>
      <c r="AF36" s="446"/>
      <c r="AG36" s="447"/>
      <c r="AH36" s="44" t="s">
        <v>45</v>
      </c>
      <c r="AI36" s="447"/>
      <c r="AJ36" s="448"/>
      <c r="AK36" s="10" t="s">
        <v>19</v>
      </c>
    </row>
    <row r="37" spans="1:37" ht="13.5" thickBot="1" x14ac:dyDescent="0.25"/>
    <row r="38" spans="1:37" s="10" customFormat="1" ht="15.75" customHeight="1" x14ac:dyDescent="0.2">
      <c r="A38" s="430" t="s">
        <v>20</v>
      </c>
      <c r="B38" s="432"/>
      <c r="C38" s="432" t="s">
        <v>21</v>
      </c>
      <c r="D38" s="434" t="s">
        <v>22</v>
      </c>
      <c r="E38" s="11" t="s">
        <v>23</v>
      </c>
      <c r="F38" s="12">
        <v>1</v>
      </c>
      <c r="G38" s="12">
        <v>2</v>
      </c>
      <c r="H38" s="12">
        <v>3</v>
      </c>
      <c r="I38" s="12">
        <v>4</v>
      </c>
      <c r="J38" s="12">
        <v>5</v>
      </c>
      <c r="K38" s="12">
        <v>6</v>
      </c>
      <c r="L38" s="12">
        <v>7</v>
      </c>
      <c r="M38" s="12">
        <v>8</v>
      </c>
      <c r="N38" s="12">
        <v>9</v>
      </c>
      <c r="O38" s="12">
        <v>10</v>
      </c>
      <c r="P38" s="12">
        <v>11</v>
      </c>
      <c r="Q38" s="12">
        <v>12</v>
      </c>
      <c r="R38" s="12">
        <v>13</v>
      </c>
      <c r="S38" s="12">
        <v>14</v>
      </c>
      <c r="T38" s="12">
        <v>15</v>
      </c>
      <c r="U38" s="12">
        <v>16</v>
      </c>
      <c r="V38" s="12">
        <v>17</v>
      </c>
      <c r="W38" s="12">
        <v>18</v>
      </c>
      <c r="X38" s="12">
        <v>19</v>
      </c>
      <c r="Y38" s="12">
        <v>20</v>
      </c>
      <c r="Z38" s="12">
        <v>21</v>
      </c>
      <c r="AA38" s="12">
        <v>22</v>
      </c>
      <c r="AB38" s="12">
        <v>23</v>
      </c>
      <c r="AC38" s="12">
        <v>24</v>
      </c>
      <c r="AD38" s="12">
        <v>25</v>
      </c>
      <c r="AE38" s="12">
        <v>26</v>
      </c>
      <c r="AF38" s="12">
        <v>27</v>
      </c>
      <c r="AG38" s="12">
        <v>28</v>
      </c>
      <c r="AH38" s="12">
        <v>29</v>
      </c>
      <c r="AI38" s="12">
        <v>30</v>
      </c>
      <c r="AJ38" s="13">
        <v>31</v>
      </c>
      <c r="AK38" s="14" t="s">
        <v>24</v>
      </c>
    </row>
    <row r="39" spans="1:37" s="10" customFormat="1" ht="15.75" customHeight="1" thickBot="1" x14ac:dyDescent="0.25">
      <c r="A39" s="431"/>
      <c r="B39" s="433"/>
      <c r="C39" s="433"/>
      <c r="D39" s="435"/>
      <c r="E39" s="15" t="s">
        <v>25</v>
      </c>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7"/>
      <c r="AK39" s="18" t="s">
        <v>46</v>
      </c>
    </row>
    <row r="40" spans="1:37" s="10" customFormat="1" ht="26.25" customHeight="1" x14ac:dyDescent="0.2">
      <c r="A40" s="19"/>
      <c r="B40" s="20" t="s">
        <v>47</v>
      </c>
      <c r="C40" s="20"/>
      <c r="D40" s="21"/>
      <c r="E40" s="22"/>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4"/>
      <c r="AK40" s="25"/>
    </row>
    <row r="41" spans="1:37" s="10" customFormat="1" ht="26.25" customHeight="1" x14ac:dyDescent="0.2">
      <c r="A41" s="26"/>
      <c r="B41" s="27" t="s">
        <v>29</v>
      </c>
      <c r="C41" s="27"/>
      <c r="D41" s="28"/>
      <c r="E41" s="29"/>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1"/>
      <c r="AK41" s="32"/>
    </row>
    <row r="42" spans="1:37" s="10" customFormat="1" ht="26.25" customHeight="1" x14ac:dyDescent="0.2">
      <c r="A42" s="26"/>
      <c r="B42" s="27" t="s">
        <v>29</v>
      </c>
      <c r="C42" s="27"/>
      <c r="D42" s="28"/>
      <c r="E42" s="29"/>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1"/>
      <c r="AK42" s="32"/>
    </row>
    <row r="43" spans="1:37" s="10" customFormat="1" ht="26.25" customHeight="1" x14ac:dyDescent="0.2">
      <c r="A43" s="26"/>
      <c r="B43" s="27" t="s">
        <v>29</v>
      </c>
      <c r="C43" s="27"/>
      <c r="D43" s="28"/>
      <c r="E43" s="29"/>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1"/>
      <c r="AK43" s="32"/>
    </row>
    <row r="44" spans="1:37" s="10" customFormat="1" ht="26.25" customHeight="1" x14ac:dyDescent="0.2">
      <c r="A44" s="26"/>
      <c r="B44" s="27" t="s">
        <v>47</v>
      </c>
      <c r="C44" s="27"/>
      <c r="D44" s="28"/>
      <c r="E44" s="29"/>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1"/>
      <c r="AK44" s="32"/>
    </row>
    <row r="45" spans="1:37" s="10" customFormat="1" ht="26.25" customHeight="1" x14ac:dyDescent="0.2">
      <c r="A45" s="26"/>
      <c r="B45" s="27" t="s">
        <v>28</v>
      </c>
      <c r="C45" s="27"/>
      <c r="D45" s="28"/>
      <c r="E45" s="29"/>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c r="AK45" s="32"/>
    </row>
    <row r="46" spans="1:37" s="10" customFormat="1" ht="26.25" customHeight="1" x14ac:dyDescent="0.2">
      <c r="A46" s="26"/>
      <c r="B46" s="27" t="s">
        <v>48</v>
      </c>
      <c r="C46" s="27"/>
      <c r="D46" s="28"/>
      <c r="E46" s="29"/>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1"/>
      <c r="AK46" s="32"/>
    </row>
    <row r="47" spans="1:37" s="10" customFormat="1" ht="26.25" customHeight="1" x14ac:dyDescent="0.2">
      <c r="A47" s="26"/>
      <c r="B47" s="27" t="s">
        <v>49</v>
      </c>
      <c r="C47" s="27"/>
      <c r="D47" s="28"/>
      <c r="E47" s="29"/>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1"/>
      <c r="AK47" s="32"/>
    </row>
    <row r="48" spans="1:37" s="10" customFormat="1" ht="26.25" customHeight="1" x14ac:dyDescent="0.2">
      <c r="A48" s="26"/>
      <c r="B48" s="27" t="s">
        <v>30</v>
      </c>
      <c r="C48" s="27"/>
      <c r="D48" s="28"/>
      <c r="E48" s="29"/>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1"/>
      <c r="AK48" s="32"/>
    </row>
    <row r="49" spans="1:37" s="10" customFormat="1" ht="26.25" customHeight="1" x14ac:dyDescent="0.2">
      <c r="A49" s="26"/>
      <c r="B49" s="27" t="s">
        <v>28</v>
      </c>
      <c r="C49" s="27"/>
      <c r="D49" s="28"/>
      <c r="E49" s="29"/>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1"/>
      <c r="AK49" s="32"/>
    </row>
    <row r="50" spans="1:37" s="10" customFormat="1" ht="26.25" customHeight="1" x14ac:dyDescent="0.2">
      <c r="A50" s="26"/>
      <c r="B50" s="27" t="s">
        <v>29</v>
      </c>
      <c r="C50" s="27"/>
      <c r="D50" s="28"/>
      <c r="E50" s="29"/>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1"/>
      <c r="AK50" s="32"/>
    </row>
    <row r="51" spans="1:37" s="10" customFormat="1" ht="26.25" customHeight="1" x14ac:dyDescent="0.2">
      <c r="A51" s="26"/>
      <c r="B51" s="27" t="s">
        <v>48</v>
      </c>
      <c r="C51" s="27"/>
      <c r="D51" s="28"/>
      <c r="E51" s="29"/>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1"/>
      <c r="AK51" s="32"/>
    </row>
    <row r="52" spans="1:37" s="10" customFormat="1" ht="26.25" customHeight="1" x14ac:dyDescent="0.2">
      <c r="A52" s="26"/>
      <c r="B52" s="27" t="s">
        <v>28</v>
      </c>
      <c r="C52" s="27"/>
      <c r="D52" s="28"/>
      <c r="E52" s="29"/>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1"/>
      <c r="AK52" s="32"/>
    </row>
    <row r="53" spans="1:37" s="10" customFormat="1" ht="26.25" customHeight="1" x14ac:dyDescent="0.2">
      <c r="A53" s="45"/>
      <c r="B53" s="27" t="s">
        <v>49</v>
      </c>
      <c r="C53" s="27"/>
      <c r="D53" s="46"/>
      <c r="E53" s="47"/>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9"/>
      <c r="AK53" s="50"/>
    </row>
    <row r="54" spans="1:37" s="10" customFormat="1" ht="26.25" customHeight="1" x14ac:dyDescent="0.2">
      <c r="A54" s="45"/>
      <c r="B54" s="27" t="s">
        <v>48</v>
      </c>
      <c r="C54" s="27"/>
      <c r="D54" s="46"/>
      <c r="E54" s="47"/>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9"/>
      <c r="AK54" s="50"/>
    </row>
    <row r="55" spans="1:37" s="10" customFormat="1" ht="26.25" customHeight="1" x14ac:dyDescent="0.2">
      <c r="A55" s="45"/>
      <c r="B55" s="27" t="s">
        <v>29</v>
      </c>
      <c r="C55" s="27"/>
      <c r="D55" s="46"/>
      <c r="E55" s="47"/>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9"/>
      <c r="AK55" s="50"/>
    </row>
    <row r="56" spans="1:37" s="10" customFormat="1" ht="26.25" customHeight="1" x14ac:dyDescent="0.2">
      <c r="A56" s="45"/>
      <c r="B56" s="27" t="s">
        <v>48</v>
      </c>
      <c r="C56" s="27"/>
      <c r="D56" s="46"/>
      <c r="E56" s="47"/>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9"/>
      <c r="AK56" s="50"/>
    </row>
    <row r="57" spans="1:37" s="10" customFormat="1" ht="26.25" customHeight="1" x14ac:dyDescent="0.2">
      <c r="A57" s="45"/>
      <c r="B57" s="27" t="s">
        <v>29</v>
      </c>
      <c r="C57" s="27"/>
      <c r="D57" s="46"/>
      <c r="E57" s="47"/>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9"/>
      <c r="AK57" s="50"/>
    </row>
    <row r="58" spans="1:37" ht="26.25" customHeight="1" thickBot="1" x14ac:dyDescent="0.25">
      <c r="A58" s="33"/>
      <c r="B58" s="34" t="s">
        <v>28</v>
      </c>
      <c r="C58" s="34"/>
      <c r="D58" s="35"/>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8"/>
      <c r="AK58" s="39"/>
    </row>
    <row r="59" spans="1:37" ht="21" customHeight="1" thickTop="1" thickBot="1" x14ac:dyDescent="0.25">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2" t="s">
        <v>31</v>
      </c>
      <c r="AK59" s="43"/>
    </row>
    <row r="60" spans="1:37" ht="21" customHeight="1" x14ac:dyDescent="0.2">
      <c r="A60" s="7"/>
      <c r="B60" s="7"/>
    </row>
    <row r="61" spans="1:37" ht="19.5" customHeight="1" x14ac:dyDescent="0.2">
      <c r="A61" s="7"/>
      <c r="B61" s="7"/>
    </row>
    <row r="62" spans="1:37" ht="19.5" customHeight="1" x14ac:dyDescent="0.2">
      <c r="A62" s="1" t="s">
        <v>50</v>
      </c>
    </row>
    <row r="63" spans="1:37" ht="18.75" customHeight="1" x14ac:dyDescent="0.2">
      <c r="M63" s="3" t="s">
        <v>7</v>
      </c>
      <c r="N63" s="51" t="s">
        <v>105</v>
      </c>
      <c r="O63" s="4" t="s">
        <v>1</v>
      </c>
      <c r="P63" s="51">
        <v>12</v>
      </c>
      <c r="R63" s="5" t="s">
        <v>2</v>
      </c>
      <c r="W63" s="5" t="s">
        <v>3</v>
      </c>
      <c r="X63" s="5" t="s">
        <v>51</v>
      </c>
      <c r="Y63" s="436" t="s">
        <v>52</v>
      </c>
      <c r="Z63" s="436"/>
      <c r="AA63" s="436"/>
      <c r="AB63" s="436"/>
      <c r="AC63" s="436"/>
      <c r="AD63" s="436"/>
      <c r="AE63" s="436"/>
      <c r="AF63" s="436"/>
      <c r="AG63" s="436"/>
      <c r="AH63" s="436"/>
      <c r="AI63" s="436"/>
      <c r="AJ63" s="3" t="s">
        <v>8</v>
      </c>
    </row>
    <row r="64" spans="1:37" ht="18.75" customHeight="1" x14ac:dyDescent="0.2">
      <c r="H64" s="5" t="s">
        <v>6</v>
      </c>
      <c r="I64" s="2" t="s">
        <v>53</v>
      </c>
      <c r="J64" s="6">
        <v>1</v>
      </c>
      <c r="K64" s="6">
        <v>4</v>
      </c>
      <c r="L64" s="52">
        <v>0</v>
      </c>
      <c r="M64" s="52">
        <v>0</v>
      </c>
      <c r="N64" s="52">
        <v>0</v>
      </c>
      <c r="O64" s="52">
        <v>0</v>
      </c>
      <c r="P64" s="52">
        <v>0</v>
      </c>
      <c r="Q64" s="52">
        <v>0</v>
      </c>
      <c r="R64" s="52">
        <v>0</v>
      </c>
      <c r="S64" s="52">
        <v>0</v>
      </c>
      <c r="T64" s="2" t="s">
        <v>10</v>
      </c>
      <c r="V64" s="5"/>
      <c r="W64" s="5" t="s">
        <v>9</v>
      </c>
      <c r="X64" s="5" t="s">
        <v>54</v>
      </c>
      <c r="Y64" s="437" t="s">
        <v>55</v>
      </c>
      <c r="Z64" s="437"/>
      <c r="AA64" s="437"/>
      <c r="AB64" s="437"/>
      <c r="AC64" s="437"/>
      <c r="AD64" s="437"/>
      <c r="AE64" s="437"/>
      <c r="AF64" s="437"/>
      <c r="AG64" s="437"/>
      <c r="AH64" s="437"/>
      <c r="AI64" s="437"/>
      <c r="AJ64" s="3" t="s">
        <v>8</v>
      </c>
    </row>
    <row r="65" spans="1:37" ht="18.75" customHeight="1" thickBot="1" x14ac:dyDescent="0.25">
      <c r="Q65" s="4"/>
      <c r="R65" s="4"/>
      <c r="S65" s="4"/>
      <c r="V65" s="5"/>
      <c r="W65" s="5" t="s">
        <v>11</v>
      </c>
      <c r="X65" s="5" t="s">
        <v>54</v>
      </c>
      <c r="Y65" s="437" t="s">
        <v>56</v>
      </c>
      <c r="Z65" s="437"/>
      <c r="AA65" s="437"/>
      <c r="AB65" s="437"/>
      <c r="AC65" s="437"/>
      <c r="AD65" s="437"/>
      <c r="AE65" s="2" t="s">
        <v>43</v>
      </c>
      <c r="AF65" s="51"/>
      <c r="AG65" s="51">
        <v>40</v>
      </c>
      <c r="AH65" s="51"/>
      <c r="AI65" s="2" t="s">
        <v>14</v>
      </c>
      <c r="AJ65" s="3" t="s">
        <v>8</v>
      </c>
    </row>
    <row r="66" spans="1:37" ht="33" customHeight="1" thickBot="1" x14ac:dyDescent="0.25">
      <c r="C66" s="7"/>
      <c r="F66" s="8"/>
      <c r="G66" s="8"/>
      <c r="H66" s="8"/>
      <c r="I66" s="8"/>
      <c r="J66" s="8"/>
      <c r="K66" s="4"/>
      <c r="L66" s="8"/>
      <c r="M66" s="8"/>
      <c r="N66" s="8"/>
      <c r="O66" s="8"/>
      <c r="P66" s="8"/>
      <c r="Q66" s="4"/>
      <c r="R66" s="7" t="s">
        <v>15</v>
      </c>
      <c r="S66" s="4"/>
      <c r="V66" s="5"/>
      <c r="W66" s="5"/>
      <c r="X66" s="5"/>
      <c r="Y66" s="4"/>
      <c r="Z66" s="442">
        <v>17</v>
      </c>
      <c r="AA66" s="443"/>
      <c r="AB66" s="44" t="s">
        <v>57</v>
      </c>
      <c r="AC66" s="444">
        <v>0</v>
      </c>
      <c r="AD66" s="445"/>
      <c r="AE66" s="4" t="s">
        <v>58</v>
      </c>
      <c r="AF66" s="442">
        <v>9</v>
      </c>
      <c r="AG66" s="443"/>
      <c r="AH66" s="44" t="s">
        <v>16</v>
      </c>
      <c r="AI66" s="444">
        <v>0</v>
      </c>
      <c r="AJ66" s="445"/>
      <c r="AK66" s="10" t="s">
        <v>19</v>
      </c>
    </row>
    <row r="67" spans="1:37" ht="13.5" thickBot="1" x14ac:dyDescent="0.25"/>
    <row r="68" spans="1:37" s="10" customFormat="1" ht="15.75" customHeight="1" x14ac:dyDescent="0.2">
      <c r="A68" s="430" t="s">
        <v>20</v>
      </c>
      <c r="B68" s="432"/>
      <c r="C68" s="432" t="s">
        <v>21</v>
      </c>
      <c r="D68" s="434" t="s">
        <v>22</v>
      </c>
      <c r="E68" s="11" t="s">
        <v>23</v>
      </c>
      <c r="F68" s="12">
        <v>1</v>
      </c>
      <c r="G68" s="12">
        <v>2</v>
      </c>
      <c r="H68" s="12">
        <v>3</v>
      </c>
      <c r="I68" s="12">
        <v>4</v>
      </c>
      <c r="J68" s="12">
        <v>5</v>
      </c>
      <c r="K68" s="12">
        <v>6</v>
      </c>
      <c r="L68" s="12">
        <v>7</v>
      </c>
      <c r="M68" s="12">
        <v>8</v>
      </c>
      <c r="N68" s="12">
        <v>9</v>
      </c>
      <c r="O68" s="12">
        <v>10</v>
      </c>
      <c r="P68" s="12">
        <v>11</v>
      </c>
      <c r="Q68" s="12">
        <v>12</v>
      </c>
      <c r="R68" s="12">
        <v>13</v>
      </c>
      <c r="S68" s="12">
        <v>14</v>
      </c>
      <c r="T68" s="12">
        <v>15</v>
      </c>
      <c r="U68" s="12">
        <v>16</v>
      </c>
      <c r="V68" s="12">
        <v>17</v>
      </c>
      <c r="W68" s="12">
        <v>18</v>
      </c>
      <c r="X68" s="12">
        <v>19</v>
      </c>
      <c r="Y68" s="12">
        <v>20</v>
      </c>
      <c r="Z68" s="12">
        <v>21</v>
      </c>
      <c r="AA68" s="12">
        <v>22</v>
      </c>
      <c r="AB68" s="12">
        <v>23</v>
      </c>
      <c r="AC68" s="12">
        <v>24</v>
      </c>
      <c r="AD68" s="12">
        <v>25</v>
      </c>
      <c r="AE68" s="12">
        <v>26</v>
      </c>
      <c r="AF68" s="12">
        <v>27</v>
      </c>
      <c r="AG68" s="12">
        <v>28</v>
      </c>
      <c r="AH68" s="12">
        <v>29</v>
      </c>
      <c r="AI68" s="12">
        <v>30</v>
      </c>
      <c r="AJ68" s="13">
        <v>31</v>
      </c>
      <c r="AK68" s="14" t="s">
        <v>24</v>
      </c>
    </row>
    <row r="69" spans="1:37" s="10" customFormat="1" ht="15.75" customHeight="1" thickBot="1" x14ac:dyDescent="0.25">
      <c r="A69" s="431"/>
      <c r="B69" s="433"/>
      <c r="C69" s="433"/>
      <c r="D69" s="435"/>
      <c r="E69" s="15" t="s">
        <v>25</v>
      </c>
      <c r="F69" s="53" t="s">
        <v>59</v>
      </c>
      <c r="G69" s="53" t="s">
        <v>60</v>
      </c>
      <c r="H69" s="53" t="s">
        <v>61</v>
      </c>
      <c r="I69" s="53" t="s">
        <v>62</v>
      </c>
      <c r="J69" s="53" t="s">
        <v>63</v>
      </c>
      <c r="K69" s="53" t="s">
        <v>64</v>
      </c>
      <c r="L69" s="53" t="s">
        <v>65</v>
      </c>
      <c r="M69" s="53" t="s">
        <v>66</v>
      </c>
      <c r="N69" s="53" t="s">
        <v>60</v>
      </c>
      <c r="O69" s="53" t="s">
        <v>61</v>
      </c>
      <c r="P69" s="53" t="s">
        <v>62</v>
      </c>
      <c r="Q69" s="53" t="s">
        <v>63</v>
      </c>
      <c r="R69" s="53" t="s">
        <v>64</v>
      </c>
      <c r="S69" s="53" t="s">
        <v>65</v>
      </c>
      <c r="T69" s="53" t="s">
        <v>66</v>
      </c>
      <c r="U69" s="53" t="s">
        <v>60</v>
      </c>
      <c r="V69" s="53" t="s">
        <v>61</v>
      </c>
      <c r="W69" s="53" t="s">
        <v>62</v>
      </c>
      <c r="X69" s="53" t="s">
        <v>63</v>
      </c>
      <c r="Y69" s="53" t="s">
        <v>64</v>
      </c>
      <c r="Z69" s="53" t="s">
        <v>65</v>
      </c>
      <c r="AA69" s="53" t="s">
        <v>66</v>
      </c>
      <c r="AB69" s="53" t="s">
        <v>60</v>
      </c>
      <c r="AC69" s="53" t="s">
        <v>61</v>
      </c>
      <c r="AD69" s="53" t="s">
        <v>62</v>
      </c>
      <c r="AE69" s="53" t="s">
        <v>63</v>
      </c>
      <c r="AF69" s="53" t="s">
        <v>64</v>
      </c>
      <c r="AG69" s="53" t="s">
        <v>65</v>
      </c>
      <c r="AH69" s="53" t="s">
        <v>66</v>
      </c>
      <c r="AI69" s="53" t="s">
        <v>60</v>
      </c>
      <c r="AJ69" s="54" t="s">
        <v>67</v>
      </c>
      <c r="AK69" s="18" t="s">
        <v>68</v>
      </c>
    </row>
    <row r="70" spans="1:37" s="10" customFormat="1" ht="26.25" customHeight="1" x14ac:dyDescent="0.2">
      <c r="A70" s="55" t="s">
        <v>69</v>
      </c>
      <c r="B70" s="20" t="s">
        <v>29</v>
      </c>
      <c r="C70" s="56" t="s">
        <v>70</v>
      </c>
      <c r="D70" s="57"/>
      <c r="E70" s="22"/>
      <c r="F70" s="58">
        <v>7</v>
      </c>
      <c r="G70" s="58">
        <v>9</v>
      </c>
      <c r="H70" s="58"/>
      <c r="I70" s="58"/>
      <c r="J70" s="58">
        <v>1</v>
      </c>
      <c r="K70" s="58">
        <v>2</v>
      </c>
      <c r="L70" s="58">
        <v>2</v>
      </c>
      <c r="M70" s="58">
        <v>7</v>
      </c>
      <c r="N70" s="58">
        <v>9</v>
      </c>
      <c r="O70" s="58"/>
      <c r="P70" s="58"/>
      <c r="Q70" s="58">
        <v>1</v>
      </c>
      <c r="R70" s="58">
        <v>2</v>
      </c>
      <c r="S70" s="58">
        <v>2</v>
      </c>
      <c r="T70" s="58">
        <v>7</v>
      </c>
      <c r="U70" s="58">
        <v>9</v>
      </c>
      <c r="V70" s="58"/>
      <c r="W70" s="58"/>
      <c r="X70" s="58">
        <v>1</v>
      </c>
      <c r="Y70" s="58">
        <v>2</v>
      </c>
      <c r="Z70" s="58">
        <v>2</v>
      </c>
      <c r="AA70" s="58">
        <v>7</v>
      </c>
      <c r="AB70" s="58">
        <v>9</v>
      </c>
      <c r="AC70" s="58"/>
      <c r="AD70" s="58"/>
      <c r="AE70" s="58">
        <v>1</v>
      </c>
      <c r="AF70" s="58">
        <v>2</v>
      </c>
      <c r="AG70" s="58">
        <v>2</v>
      </c>
      <c r="AH70" s="58">
        <v>7</v>
      </c>
      <c r="AI70" s="58">
        <v>9</v>
      </c>
      <c r="AJ70" s="59"/>
      <c r="AK70" s="60">
        <f>SUM(F70:AJ70)</f>
        <v>100</v>
      </c>
    </row>
    <row r="71" spans="1:37" s="10" customFormat="1" ht="26.25" customHeight="1" x14ac:dyDescent="0.2">
      <c r="A71" s="61" t="s">
        <v>69</v>
      </c>
      <c r="B71" s="27" t="s">
        <v>71</v>
      </c>
      <c r="C71" s="62" t="s">
        <v>72</v>
      </c>
      <c r="D71" s="63"/>
      <c r="E71" s="29"/>
      <c r="F71" s="64">
        <v>2</v>
      </c>
      <c r="G71" s="58">
        <v>7</v>
      </c>
      <c r="H71" s="58">
        <v>9</v>
      </c>
      <c r="I71" s="58"/>
      <c r="J71" s="58"/>
      <c r="K71" s="58">
        <v>1</v>
      </c>
      <c r="L71" s="58">
        <v>2</v>
      </c>
      <c r="M71" s="58">
        <v>2</v>
      </c>
      <c r="N71" s="58">
        <v>7</v>
      </c>
      <c r="O71" s="58">
        <v>9</v>
      </c>
      <c r="P71" s="58"/>
      <c r="Q71" s="58"/>
      <c r="R71" s="58">
        <v>1</v>
      </c>
      <c r="S71" s="58">
        <v>2</v>
      </c>
      <c r="T71" s="58">
        <v>2</v>
      </c>
      <c r="U71" s="58">
        <v>7</v>
      </c>
      <c r="V71" s="58">
        <v>9</v>
      </c>
      <c r="W71" s="58"/>
      <c r="X71" s="58"/>
      <c r="Y71" s="58">
        <v>1</v>
      </c>
      <c r="Z71" s="58">
        <v>2</v>
      </c>
      <c r="AA71" s="58">
        <v>2</v>
      </c>
      <c r="AB71" s="58">
        <v>7</v>
      </c>
      <c r="AC71" s="58">
        <v>9</v>
      </c>
      <c r="AD71" s="58"/>
      <c r="AE71" s="58"/>
      <c r="AF71" s="58">
        <v>1</v>
      </c>
      <c r="AG71" s="58">
        <v>2</v>
      </c>
      <c r="AH71" s="58">
        <v>2</v>
      </c>
      <c r="AI71" s="58">
        <v>7</v>
      </c>
      <c r="AJ71" s="58">
        <v>9</v>
      </c>
      <c r="AK71" s="60">
        <f t="shared" ref="AK71:AK87" si="0">SUM(F71:AJ71)</f>
        <v>102</v>
      </c>
    </row>
    <row r="72" spans="1:37" s="10" customFormat="1" ht="26.25" customHeight="1" x14ac:dyDescent="0.2">
      <c r="A72" s="61" t="s">
        <v>69</v>
      </c>
      <c r="B72" s="27" t="s">
        <v>27</v>
      </c>
      <c r="C72" s="62" t="s">
        <v>73</v>
      </c>
      <c r="D72" s="63"/>
      <c r="E72" s="29"/>
      <c r="F72" s="64">
        <v>2</v>
      </c>
      <c r="G72" s="64">
        <v>2</v>
      </c>
      <c r="H72" s="58">
        <v>2</v>
      </c>
      <c r="I72" s="58">
        <v>2</v>
      </c>
      <c r="J72" s="58"/>
      <c r="K72" s="58"/>
      <c r="L72" s="58">
        <v>1</v>
      </c>
      <c r="M72" s="58">
        <v>2</v>
      </c>
      <c r="N72" s="58">
        <v>2</v>
      </c>
      <c r="O72" s="58">
        <v>2</v>
      </c>
      <c r="P72" s="58">
        <v>2</v>
      </c>
      <c r="Q72" s="58"/>
      <c r="R72" s="58"/>
      <c r="S72" s="58">
        <v>1</v>
      </c>
      <c r="T72" s="58">
        <v>2</v>
      </c>
      <c r="U72" s="58">
        <v>2</v>
      </c>
      <c r="V72" s="58">
        <v>2</v>
      </c>
      <c r="W72" s="58">
        <v>2</v>
      </c>
      <c r="X72" s="58"/>
      <c r="Y72" s="58"/>
      <c r="Z72" s="58">
        <v>1</v>
      </c>
      <c r="AA72" s="58">
        <v>2</v>
      </c>
      <c r="AB72" s="58">
        <v>2</v>
      </c>
      <c r="AC72" s="58">
        <v>2</v>
      </c>
      <c r="AD72" s="58">
        <v>2</v>
      </c>
      <c r="AE72" s="64"/>
      <c r="AF72" s="64"/>
      <c r="AG72" s="58">
        <v>1</v>
      </c>
      <c r="AH72" s="58">
        <v>2</v>
      </c>
      <c r="AI72" s="58">
        <v>2</v>
      </c>
      <c r="AJ72" s="65">
        <v>2</v>
      </c>
      <c r="AK72" s="60">
        <f t="shared" si="0"/>
        <v>42</v>
      </c>
    </row>
    <row r="73" spans="1:37" s="10" customFormat="1" ht="26.25" customHeight="1" x14ac:dyDescent="0.2">
      <c r="A73" s="61" t="s">
        <v>69</v>
      </c>
      <c r="B73" s="27" t="s">
        <v>74</v>
      </c>
      <c r="C73" s="62" t="s">
        <v>75</v>
      </c>
      <c r="D73" s="63"/>
      <c r="E73" s="29"/>
      <c r="F73" s="58">
        <v>1</v>
      </c>
      <c r="G73" s="58">
        <v>1</v>
      </c>
      <c r="H73" s="58">
        <v>1</v>
      </c>
      <c r="I73" s="58">
        <v>7</v>
      </c>
      <c r="J73" s="58">
        <v>9</v>
      </c>
      <c r="K73" s="58"/>
      <c r="L73" s="58"/>
      <c r="M73" s="58">
        <v>1</v>
      </c>
      <c r="N73" s="58">
        <v>1</v>
      </c>
      <c r="O73" s="58">
        <v>1</v>
      </c>
      <c r="P73" s="58">
        <v>7</v>
      </c>
      <c r="Q73" s="58">
        <v>9</v>
      </c>
      <c r="R73" s="58"/>
      <c r="S73" s="58"/>
      <c r="T73" s="58">
        <v>1</v>
      </c>
      <c r="U73" s="58">
        <v>1</v>
      </c>
      <c r="V73" s="58">
        <v>1</v>
      </c>
      <c r="W73" s="58">
        <v>7</v>
      </c>
      <c r="X73" s="58">
        <v>9</v>
      </c>
      <c r="Y73" s="58"/>
      <c r="Z73" s="58"/>
      <c r="AA73" s="58">
        <v>1</v>
      </c>
      <c r="AB73" s="58">
        <v>1</v>
      </c>
      <c r="AC73" s="58">
        <v>1</v>
      </c>
      <c r="AD73" s="58">
        <v>7</v>
      </c>
      <c r="AE73" s="58">
        <v>9</v>
      </c>
      <c r="AF73" s="64"/>
      <c r="AG73" s="64"/>
      <c r="AH73" s="64">
        <v>1</v>
      </c>
      <c r="AI73" s="64">
        <v>1</v>
      </c>
      <c r="AJ73" s="65">
        <v>1</v>
      </c>
      <c r="AK73" s="60">
        <f t="shared" si="0"/>
        <v>79</v>
      </c>
    </row>
    <row r="74" spans="1:37" s="10" customFormat="1" ht="26.25" customHeight="1" x14ac:dyDescent="0.2">
      <c r="A74" s="61" t="s">
        <v>69</v>
      </c>
      <c r="B74" s="27" t="s">
        <v>47</v>
      </c>
      <c r="C74" s="62" t="s">
        <v>76</v>
      </c>
      <c r="D74" s="63"/>
      <c r="E74" s="29"/>
      <c r="F74" s="64"/>
      <c r="G74" s="58">
        <v>1</v>
      </c>
      <c r="H74" s="58">
        <v>2</v>
      </c>
      <c r="I74" s="58">
        <v>2</v>
      </c>
      <c r="J74" s="58">
        <v>7</v>
      </c>
      <c r="K74" s="58">
        <v>9</v>
      </c>
      <c r="L74" s="58"/>
      <c r="M74" s="58"/>
      <c r="N74" s="58">
        <v>1</v>
      </c>
      <c r="O74" s="58">
        <v>2</v>
      </c>
      <c r="P74" s="58">
        <v>2</v>
      </c>
      <c r="Q74" s="58">
        <v>7</v>
      </c>
      <c r="R74" s="58">
        <v>9</v>
      </c>
      <c r="S74" s="58"/>
      <c r="T74" s="58"/>
      <c r="U74" s="58">
        <v>1</v>
      </c>
      <c r="V74" s="58">
        <v>2</v>
      </c>
      <c r="W74" s="58">
        <v>2</v>
      </c>
      <c r="X74" s="58">
        <v>7</v>
      </c>
      <c r="Y74" s="58">
        <v>9</v>
      </c>
      <c r="Z74" s="58"/>
      <c r="AA74" s="58"/>
      <c r="AB74" s="58">
        <v>1</v>
      </c>
      <c r="AC74" s="58">
        <v>2</v>
      </c>
      <c r="AD74" s="58">
        <v>2</v>
      </c>
      <c r="AE74" s="58">
        <v>7</v>
      </c>
      <c r="AF74" s="58">
        <v>9</v>
      </c>
      <c r="AG74" s="64"/>
      <c r="AH74" s="64"/>
      <c r="AI74" s="64">
        <v>1</v>
      </c>
      <c r="AJ74" s="65">
        <v>2</v>
      </c>
      <c r="AK74" s="60">
        <f t="shared" si="0"/>
        <v>87</v>
      </c>
    </row>
    <row r="75" spans="1:37" s="10" customFormat="1" ht="26.25" customHeight="1" x14ac:dyDescent="0.2">
      <c r="A75" s="61" t="s">
        <v>69</v>
      </c>
      <c r="B75" s="27" t="s">
        <v>27</v>
      </c>
      <c r="C75" s="62" t="s">
        <v>77</v>
      </c>
      <c r="D75" s="63"/>
      <c r="E75" s="29"/>
      <c r="F75" s="64">
        <v>1</v>
      </c>
      <c r="G75" s="64">
        <v>1</v>
      </c>
      <c r="H75" s="64"/>
      <c r="I75" s="64"/>
      <c r="J75" s="64">
        <v>1</v>
      </c>
      <c r="K75" s="64">
        <v>1</v>
      </c>
      <c r="L75" s="64">
        <v>1</v>
      </c>
      <c r="M75" s="64">
        <v>1</v>
      </c>
      <c r="N75" s="64">
        <v>1</v>
      </c>
      <c r="O75" s="64"/>
      <c r="P75" s="64"/>
      <c r="Q75" s="64">
        <v>1</v>
      </c>
      <c r="R75" s="64">
        <v>1</v>
      </c>
      <c r="S75" s="64">
        <v>1</v>
      </c>
      <c r="T75" s="64">
        <v>1</v>
      </c>
      <c r="U75" s="64">
        <v>1</v>
      </c>
      <c r="V75" s="64"/>
      <c r="W75" s="64"/>
      <c r="X75" s="64">
        <v>1</v>
      </c>
      <c r="Y75" s="64">
        <v>1</v>
      </c>
      <c r="Z75" s="64">
        <v>1</v>
      </c>
      <c r="AA75" s="64">
        <v>1</v>
      </c>
      <c r="AB75" s="64">
        <v>1</v>
      </c>
      <c r="AC75" s="64"/>
      <c r="AD75" s="64"/>
      <c r="AE75" s="64">
        <v>1</v>
      </c>
      <c r="AF75" s="64">
        <v>1</v>
      </c>
      <c r="AG75" s="64">
        <v>1</v>
      </c>
      <c r="AH75" s="64">
        <v>1</v>
      </c>
      <c r="AI75" s="64">
        <v>1</v>
      </c>
      <c r="AJ75" s="65"/>
      <c r="AK75" s="60">
        <f t="shared" si="0"/>
        <v>22</v>
      </c>
    </row>
    <row r="76" spans="1:37" s="10" customFormat="1" ht="26.25" customHeight="1" x14ac:dyDescent="0.2">
      <c r="A76" s="61" t="s">
        <v>69</v>
      </c>
      <c r="B76" s="27" t="s">
        <v>74</v>
      </c>
      <c r="C76" s="62" t="s">
        <v>77</v>
      </c>
      <c r="D76" s="63" t="s">
        <v>78</v>
      </c>
      <c r="E76" s="29"/>
      <c r="F76" s="64"/>
      <c r="G76" s="64"/>
      <c r="H76" s="58">
        <v>7</v>
      </c>
      <c r="I76" s="58">
        <v>9</v>
      </c>
      <c r="J76" s="58"/>
      <c r="K76" s="58">
        <v>7</v>
      </c>
      <c r="L76" s="58">
        <v>9</v>
      </c>
      <c r="M76" s="58"/>
      <c r="N76" s="58"/>
      <c r="O76" s="58">
        <v>7</v>
      </c>
      <c r="P76" s="58">
        <v>9</v>
      </c>
      <c r="Q76" s="58"/>
      <c r="R76" s="58">
        <v>7</v>
      </c>
      <c r="S76" s="58">
        <v>9</v>
      </c>
      <c r="T76" s="58"/>
      <c r="U76" s="58"/>
      <c r="V76" s="58">
        <v>7</v>
      </c>
      <c r="W76" s="58">
        <v>9</v>
      </c>
      <c r="X76" s="58"/>
      <c r="Y76" s="58">
        <v>7</v>
      </c>
      <c r="Z76" s="58">
        <v>9</v>
      </c>
      <c r="AA76" s="58"/>
      <c r="AB76" s="58"/>
      <c r="AC76" s="58">
        <v>7</v>
      </c>
      <c r="AD76" s="58">
        <v>9</v>
      </c>
      <c r="AE76" s="58"/>
      <c r="AF76" s="58">
        <v>7</v>
      </c>
      <c r="AG76" s="58">
        <v>9</v>
      </c>
      <c r="AH76" s="64"/>
      <c r="AI76" s="64"/>
      <c r="AJ76" s="65">
        <v>7</v>
      </c>
      <c r="AK76" s="60">
        <f t="shared" si="0"/>
        <v>135</v>
      </c>
    </row>
    <row r="77" spans="1:37" s="10" customFormat="1" ht="26.25" customHeight="1" x14ac:dyDescent="0.2">
      <c r="A77" s="61" t="s">
        <v>69</v>
      </c>
      <c r="B77" s="27" t="s">
        <v>74</v>
      </c>
      <c r="C77" s="62" t="s">
        <v>75</v>
      </c>
      <c r="D77" s="63" t="s">
        <v>79</v>
      </c>
      <c r="E77" s="29"/>
      <c r="F77" s="64">
        <v>9</v>
      </c>
      <c r="G77" s="64"/>
      <c r="H77" s="64"/>
      <c r="I77" s="58"/>
      <c r="J77" s="58"/>
      <c r="K77" s="58"/>
      <c r="L77" s="58">
        <v>7</v>
      </c>
      <c r="M77" s="58">
        <v>9</v>
      </c>
      <c r="N77" s="58"/>
      <c r="O77" s="58"/>
      <c r="P77" s="58"/>
      <c r="Q77" s="58"/>
      <c r="R77" s="58"/>
      <c r="S77" s="58">
        <v>7</v>
      </c>
      <c r="T77" s="58">
        <v>9</v>
      </c>
      <c r="U77" s="58"/>
      <c r="V77" s="58"/>
      <c r="W77" s="58"/>
      <c r="X77" s="58"/>
      <c r="Y77" s="58"/>
      <c r="Z77" s="58">
        <v>7</v>
      </c>
      <c r="AA77" s="58">
        <v>9</v>
      </c>
      <c r="AB77" s="58"/>
      <c r="AC77" s="58"/>
      <c r="AD77" s="58"/>
      <c r="AE77" s="58"/>
      <c r="AF77" s="58"/>
      <c r="AG77" s="58">
        <v>7</v>
      </c>
      <c r="AH77" s="58">
        <v>9</v>
      </c>
      <c r="AI77" s="64"/>
      <c r="AJ77" s="65"/>
      <c r="AK77" s="60">
        <f t="shared" si="0"/>
        <v>73</v>
      </c>
    </row>
    <row r="78" spans="1:37" s="10" customFormat="1" ht="26.25" customHeight="1" x14ac:dyDescent="0.2">
      <c r="A78" s="61" t="s">
        <v>80</v>
      </c>
      <c r="B78" s="27" t="s">
        <v>27</v>
      </c>
      <c r="C78" s="62" t="s">
        <v>81</v>
      </c>
      <c r="D78" s="63"/>
      <c r="E78" s="29"/>
      <c r="F78" s="64">
        <v>7</v>
      </c>
      <c r="G78" s="64">
        <v>9</v>
      </c>
      <c r="H78" s="64"/>
      <c r="I78" s="64"/>
      <c r="J78" s="64">
        <v>1</v>
      </c>
      <c r="K78" s="64">
        <v>1</v>
      </c>
      <c r="L78" s="64">
        <v>1</v>
      </c>
      <c r="M78" s="64">
        <v>7</v>
      </c>
      <c r="N78" s="64">
        <v>9</v>
      </c>
      <c r="O78" s="64"/>
      <c r="P78" s="64"/>
      <c r="Q78" s="64">
        <v>1</v>
      </c>
      <c r="R78" s="64">
        <v>1</v>
      </c>
      <c r="S78" s="64">
        <v>1</v>
      </c>
      <c r="T78" s="64">
        <v>7</v>
      </c>
      <c r="U78" s="64">
        <v>9</v>
      </c>
      <c r="V78" s="64"/>
      <c r="W78" s="64"/>
      <c r="X78" s="64">
        <v>1</v>
      </c>
      <c r="Y78" s="64">
        <v>1</v>
      </c>
      <c r="Z78" s="64">
        <v>1</v>
      </c>
      <c r="AA78" s="64">
        <v>7</v>
      </c>
      <c r="AB78" s="64">
        <v>9</v>
      </c>
      <c r="AC78" s="64"/>
      <c r="AD78" s="64"/>
      <c r="AE78" s="64">
        <v>1</v>
      </c>
      <c r="AF78" s="64">
        <v>1</v>
      </c>
      <c r="AG78" s="64">
        <v>1</v>
      </c>
      <c r="AH78" s="64">
        <v>7</v>
      </c>
      <c r="AI78" s="64">
        <v>9</v>
      </c>
      <c r="AJ78" s="65"/>
      <c r="AK78" s="60">
        <f t="shared" si="0"/>
        <v>92</v>
      </c>
    </row>
    <row r="79" spans="1:37" s="10" customFormat="1" ht="26.25" customHeight="1" x14ac:dyDescent="0.2">
      <c r="A79" s="61" t="s">
        <v>80</v>
      </c>
      <c r="B79" s="27" t="s">
        <v>29</v>
      </c>
      <c r="C79" s="62" t="s">
        <v>81</v>
      </c>
      <c r="D79" s="63"/>
      <c r="E79" s="29"/>
      <c r="F79" s="64"/>
      <c r="G79" s="64">
        <v>7</v>
      </c>
      <c r="H79" s="64">
        <v>9</v>
      </c>
      <c r="I79" s="64"/>
      <c r="J79" s="64">
        <v>7</v>
      </c>
      <c r="K79" s="64">
        <v>9</v>
      </c>
      <c r="L79" s="64"/>
      <c r="M79" s="64">
        <v>1</v>
      </c>
      <c r="N79" s="64">
        <v>1</v>
      </c>
      <c r="O79" s="64"/>
      <c r="P79" s="64"/>
      <c r="Q79" s="64">
        <v>7</v>
      </c>
      <c r="R79" s="64">
        <v>9</v>
      </c>
      <c r="S79" s="64"/>
      <c r="T79" s="64"/>
      <c r="U79" s="64">
        <v>7</v>
      </c>
      <c r="V79" s="64">
        <v>9</v>
      </c>
      <c r="W79" s="64"/>
      <c r="X79" s="64">
        <v>2</v>
      </c>
      <c r="Y79" s="64">
        <v>1</v>
      </c>
      <c r="Z79" s="64"/>
      <c r="AA79" s="64"/>
      <c r="AB79" s="64">
        <v>7</v>
      </c>
      <c r="AC79" s="64">
        <v>9</v>
      </c>
      <c r="AD79" s="64"/>
      <c r="AE79" s="64">
        <v>7</v>
      </c>
      <c r="AF79" s="64">
        <v>9</v>
      </c>
      <c r="AG79" s="64"/>
      <c r="AH79" s="64"/>
      <c r="AI79" s="64">
        <v>2</v>
      </c>
      <c r="AJ79" s="65">
        <v>2</v>
      </c>
      <c r="AK79" s="60">
        <f>SUM(F79:AJ79)</f>
        <v>105</v>
      </c>
    </row>
    <row r="80" spans="1:37" s="10" customFormat="1" ht="26.25" customHeight="1" x14ac:dyDescent="0.2">
      <c r="A80" s="61" t="s">
        <v>80</v>
      </c>
      <c r="B80" s="27" t="s">
        <v>74</v>
      </c>
      <c r="C80" s="62" t="s">
        <v>73</v>
      </c>
      <c r="D80" s="63"/>
      <c r="E80" s="29"/>
      <c r="F80" s="64">
        <v>1</v>
      </c>
      <c r="G80" s="64">
        <v>2</v>
      </c>
      <c r="H80" s="64">
        <v>7</v>
      </c>
      <c r="I80" s="64">
        <v>9</v>
      </c>
      <c r="J80" s="64"/>
      <c r="K80" s="64"/>
      <c r="L80" s="64">
        <v>2</v>
      </c>
      <c r="M80" s="64">
        <v>1</v>
      </c>
      <c r="N80" s="64">
        <v>2</v>
      </c>
      <c r="O80" s="64">
        <v>7</v>
      </c>
      <c r="P80" s="64">
        <v>9</v>
      </c>
      <c r="Q80" s="64"/>
      <c r="R80" s="64"/>
      <c r="S80" s="64">
        <v>2</v>
      </c>
      <c r="T80" s="64">
        <v>1</v>
      </c>
      <c r="U80" s="64">
        <v>2</v>
      </c>
      <c r="V80" s="64">
        <v>7</v>
      </c>
      <c r="W80" s="64">
        <v>9</v>
      </c>
      <c r="X80" s="64"/>
      <c r="Y80" s="64"/>
      <c r="Z80" s="64">
        <v>2</v>
      </c>
      <c r="AA80" s="64">
        <v>2</v>
      </c>
      <c r="AB80" s="64">
        <v>2</v>
      </c>
      <c r="AC80" s="64">
        <v>7</v>
      </c>
      <c r="AD80" s="64">
        <v>9</v>
      </c>
      <c r="AE80" s="64"/>
      <c r="AF80" s="64"/>
      <c r="AG80" s="64">
        <v>2</v>
      </c>
      <c r="AH80" s="64">
        <v>1</v>
      </c>
      <c r="AI80" s="64">
        <v>2</v>
      </c>
      <c r="AJ80" s="65">
        <v>7</v>
      </c>
      <c r="AK80" s="60">
        <f t="shared" si="0"/>
        <v>95</v>
      </c>
    </row>
    <row r="81" spans="1:37" s="10" customFormat="1" ht="26.25" customHeight="1" x14ac:dyDescent="0.2">
      <c r="A81" s="61" t="s">
        <v>80</v>
      </c>
      <c r="B81" s="27" t="s">
        <v>71</v>
      </c>
      <c r="C81" s="62" t="s">
        <v>81</v>
      </c>
      <c r="D81" s="63"/>
      <c r="E81" s="29"/>
      <c r="F81" s="64"/>
      <c r="G81" s="64">
        <v>1</v>
      </c>
      <c r="H81" s="64">
        <v>1</v>
      </c>
      <c r="I81" s="64">
        <v>1</v>
      </c>
      <c r="J81" s="64">
        <v>1</v>
      </c>
      <c r="K81" s="64">
        <v>7</v>
      </c>
      <c r="L81" s="64">
        <v>9</v>
      </c>
      <c r="M81" s="64"/>
      <c r="N81" s="64">
        <v>1</v>
      </c>
      <c r="O81" s="64">
        <v>1</v>
      </c>
      <c r="P81" s="64">
        <v>1</v>
      </c>
      <c r="Q81" s="64"/>
      <c r="R81" s="64">
        <v>1</v>
      </c>
      <c r="S81" s="64">
        <v>1</v>
      </c>
      <c r="T81" s="64">
        <v>1</v>
      </c>
      <c r="U81" s="64"/>
      <c r="V81" s="64">
        <v>1</v>
      </c>
      <c r="W81" s="64">
        <v>1</v>
      </c>
      <c r="X81" s="64"/>
      <c r="Y81" s="64">
        <v>1</v>
      </c>
      <c r="Z81" s="64">
        <v>1</v>
      </c>
      <c r="AA81" s="64">
        <v>1</v>
      </c>
      <c r="AB81" s="64">
        <v>1</v>
      </c>
      <c r="AC81" s="64">
        <v>1</v>
      </c>
      <c r="AD81" s="64">
        <v>1</v>
      </c>
      <c r="AE81" s="64"/>
      <c r="AF81" s="64">
        <v>1</v>
      </c>
      <c r="AG81" s="64">
        <v>1</v>
      </c>
      <c r="AH81" s="64">
        <v>1</v>
      </c>
      <c r="AI81" s="64">
        <v>7</v>
      </c>
      <c r="AJ81" s="65">
        <v>9</v>
      </c>
      <c r="AK81" s="60">
        <f t="shared" si="0"/>
        <v>53</v>
      </c>
    </row>
    <row r="82" spans="1:37" s="10" customFormat="1" ht="26.25" customHeight="1" x14ac:dyDescent="0.2">
      <c r="A82" s="61" t="s">
        <v>80</v>
      </c>
      <c r="B82" s="27" t="s">
        <v>71</v>
      </c>
      <c r="C82" s="62" t="s">
        <v>81</v>
      </c>
      <c r="D82" s="63"/>
      <c r="E82" s="29"/>
      <c r="F82" s="64">
        <v>9</v>
      </c>
      <c r="G82" s="64"/>
      <c r="H82" s="64">
        <v>1</v>
      </c>
      <c r="I82" s="64">
        <v>1</v>
      </c>
      <c r="J82" s="64">
        <v>1</v>
      </c>
      <c r="K82" s="64"/>
      <c r="L82" s="64">
        <v>7</v>
      </c>
      <c r="M82" s="64">
        <v>9</v>
      </c>
      <c r="N82" s="64"/>
      <c r="O82" s="64">
        <v>1</v>
      </c>
      <c r="P82" s="64">
        <v>7</v>
      </c>
      <c r="Q82" s="64">
        <v>9</v>
      </c>
      <c r="R82" s="64"/>
      <c r="S82" s="64">
        <v>1</v>
      </c>
      <c r="T82" s="64">
        <v>1</v>
      </c>
      <c r="U82" s="64">
        <v>1</v>
      </c>
      <c r="V82" s="64"/>
      <c r="W82" s="64">
        <v>1</v>
      </c>
      <c r="X82" s="64">
        <v>7</v>
      </c>
      <c r="Y82" s="64">
        <v>9</v>
      </c>
      <c r="Z82" s="64"/>
      <c r="AA82" s="64">
        <v>1</v>
      </c>
      <c r="AB82" s="64">
        <v>1</v>
      </c>
      <c r="AC82" s="64">
        <v>1</v>
      </c>
      <c r="AD82" s="64">
        <v>7</v>
      </c>
      <c r="AE82" s="64">
        <v>9</v>
      </c>
      <c r="AF82" s="64"/>
      <c r="AG82" s="64">
        <v>1</v>
      </c>
      <c r="AH82" s="64"/>
      <c r="AI82" s="64">
        <v>1</v>
      </c>
      <c r="AJ82" s="65">
        <v>1</v>
      </c>
      <c r="AK82" s="60">
        <f t="shared" si="0"/>
        <v>87</v>
      </c>
    </row>
    <row r="83" spans="1:37" s="10" customFormat="1" ht="26.25" customHeight="1" x14ac:dyDescent="0.2">
      <c r="A83" s="61" t="s">
        <v>80</v>
      </c>
      <c r="B83" s="27" t="s">
        <v>74</v>
      </c>
      <c r="C83" s="62" t="s">
        <v>70</v>
      </c>
      <c r="D83" s="66"/>
      <c r="E83" s="47"/>
      <c r="F83" s="67">
        <v>2</v>
      </c>
      <c r="G83" s="67"/>
      <c r="H83" s="67"/>
      <c r="I83" s="67">
        <v>1</v>
      </c>
      <c r="J83" s="67">
        <v>1</v>
      </c>
      <c r="K83" s="67">
        <v>2</v>
      </c>
      <c r="L83" s="67">
        <v>2</v>
      </c>
      <c r="M83" s="67">
        <v>1</v>
      </c>
      <c r="N83" s="67"/>
      <c r="O83" s="67"/>
      <c r="P83" s="67">
        <v>2</v>
      </c>
      <c r="Q83" s="67">
        <v>1</v>
      </c>
      <c r="R83" s="67">
        <v>1</v>
      </c>
      <c r="S83" s="67">
        <v>7</v>
      </c>
      <c r="T83" s="67">
        <v>9</v>
      </c>
      <c r="U83" s="67"/>
      <c r="V83" s="67">
        <v>1</v>
      </c>
      <c r="W83" s="67">
        <v>2</v>
      </c>
      <c r="X83" s="67">
        <v>1</v>
      </c>
      <c r="Y83" s="67">
        <v>7</v>
      </c>
      <c r="Z83" s="67">
        <v>9</v>
      </c>
      <c r="AA83" s="67"/>
      <c r="AB83" s="67">
        <v>1</v>
      </c>
      <c r="AC83" s="67">
        <v>1</v>
      </c>
      <c r="AD83" s="67"/>
      <c r="AE83" s="67"/>
      <c r="AF83" s="67">
        <v>1</v>
      </c>
      <c r="AG83" s="67">
        <v>7</v>
      </c>
      <c r="AH83" s="67">
        <v>9</v>
      </c>
      <c r="AI83" s="67"/>
      <c r="AJ83" s="68"/>
      <c r="AK83" s="60">
        <f t="shared" si="0"/>
        <v>68</v>
      </c>
    </row>
    <row r="84" spans="1:37" s="10" customFormat="1" ht="26.25" customHeight="1" x14ac:dyDescent="0.2">
      <c r="A84" s="61" t="s">
        <v>80</v>
      </c>
      <c r="B84" s="27" t="s">
        <v>74</v>
      </c>
      <c r="C84" s="62" t="s">
        <v>76</v>
      </c>
      <c r="D84" s="66"/>
      <c r="E84" s="47"/>
      <c r="F84" s="67">
        <v>2</v>
      </c>
      <c r="G84" s="67">
        <v>1</v>
      </c>
      <c r="H84" s="67">
        <v>1</v>
      </c>
      <c r="I84" s="67">
        <v>1</v>
      </c>
      <c r="J84" s="67">
        <v>1</v>
      </c>
      <c r="K84" s="67"/>
      <c r="L84" s="67"/>
      <c r="M84" s="67">
        <v>2</v>
      </c>
      <c r="N84" s="67">
        <v>1</v>
      </c>
      <c r="O84" s="67">
        <v>1</v>
      </c>
      <c r="P84" s="67"/>
      <c r="Q84" s="67">
        <v>1</v>
      </c>
      <c r="R84" s="67">
        <v>1</v>
      </c>
      <c r="S84" s="67"/>
      <c r="T84" s="67">
        <v>2</v>
      </c>
      <c r="U84" s="67">
        <v>1</v>
      </c>
      <c r="V84" s="67">
        <v>1</v>
      </c>
      <c r="W84" s="67">
        <v>1</v>
      </c>
      <c r="X84" s="67">
        <v>1</v>
      </c>
      <c r="Y84" s="67"/>
      <c r="Z84" s="67">
        <v>7</v>
      </c>
      <c r="AA84" s="67">
        <v>9</v>
      </c>
      <c r="AB84" s="67"/>
      <c r="AC84" s="67">
        <v>1</v>
      </c>
      <c r="AD84" s="67">
        <v>2</v>
      </c>
      <c r="AE84" s="67"/>
      <c r="AF84" s="67">
        <v>1</v>
      </c>
      <c r="AG84" s="67">
        <v>1</v>
      </c>
      <c r="AH84" s="67"/>
      <c r="AI84" s="67"/>
      <c r="AJ84" s="68"/>
      <c r="AK84" s="60">
        <f t="shared" si="0"/>
        <v>39</v>
      </c>
    </row>
    <row r="85" spans="1:37" s="10" customFormat="1" ht="26.25" customHeight="1" x14ac:dyDescent="0.2">
      <c r="A85" s="61" t="s">
        <v>80</v>
      </c>
      <c r="B85" s="27" t="s">
        <v>49</v>
      </c>
      <c r="C85" s="62" t="s">
        <v>81</v>
      </c>
      <c r="D85" s="66"/>
      <c r="E85" s="47"/>
      <c r="F85" s="67"/>
      <c r="G85" s="67"/>
      <c r="H85" s="67">
        <v>1</v>
      </c>
      <c r="I85" s="67">
        <v>1</v>
      </c>
      <c r="J85" s="67">
        <v>1</v>
      </c>
      <c r="K85" s="67">
        <v>1</v>
      </c>
      <c r="L85" s="67">
        <v>1</v>
      </c>
      <c r="M85" s="67"/>
      <c r="N85" s="67"/>
      <c r="O85" s="67">
        <v>1</v>
      </c>
      <c r="P85" s="67">
        <v>1</v>
      </c>
      <c r="Q85" s="67">
        <v>1</v>
      </c>
      <c r="R85" s="67">
        <v>1</v>
      </c>
      <c r="S85" s="67">
        <v>1</v>
      </c>
      <c r="T85" s="67"/>
      <c r="U85" s="67"/>
      <c r="V85" s="67">
        <v>1</v>
      </c>
      <c r="W85" s="67">
        <v>1</v>
      </c>
      <c r="X85" s="67">
        <v>1</v>
      </c>
      <c r="Y85" s="67">
        <v>1</v>
      </c>
      <c r="Z85" s="67">
        <v>1</v>
      </c>
      <c r="AA85" s="67"/>
      <c r="AB85" s="67"/>
      <c r="AC85" s="67">
        <v>1</v>
      </c>
      <c r="AD85" s="67">
        <v>1</v>
      </c>
      <c r="AE85" s="67">
        <v>1</v>
      </c>
      <c r="AF85" s="67">
        <v>1</v>
      </c>
      <c r="AG85" s="67">
        <v>1</v>
      </c>
      <c r="AH85" s="67"/>
      <c r="AI85" s="67"/>
      <c r="AJ85" s="68">
        <v>1</v>
      </c>
      <c r="AK85" s="60">
        <f t="shared" si="0"/>
        <v>21</v>
      </c>
    </row>
    <row r="86" spans="1:37" s="10" customFormat="1" ht="26.25" customHeight="1" x14ac:dyDescent="0.2">
      <c r="A86" s="61" t="s">
        <v>80</v>
      </c>
      <c r="B86" s="27" t="s">
        <v>74</v>
      </c>
      <c r="C86" s="62" t="s">
        <v>70</v>
      </c>
      <c r="D86" s="66"/>
      <c r="E86" s="47"/>
      <c r="F86" s="67">
        <v>1</v>
      </c>
      <c r="G86" s="67">
        <v>1</v>
      </c>
      <c r="H86" s="67">
        <v>1</v>
      </c>
      <c r="I86" s="67"/>
      <c r="J86" s="67">
        <v>1</v>
      </c>
      <c r="K86" s="67">
        <v>1</v>
      </c>
      <c r="L86" s="67"/>
      <c r="M86" s="67">
        <v>1</v>
      </c>
      <c r="N86" s="67">
        <v>1</v>
      </c>
      <c r="O86" s="67">
        <v>1</v>
      </c>
      <c r="P86" s="67"/>
      <c r="Q86" s="67">
        <v>1</v>
      </c>
      <c r="R86" s="67">
        <v>1</v>
      </c>
      <c r="S86" s="67"/>
      <c r="T86" s="67">
        <v>1</v>
      </c>
      <c r="U86" s="67">
        <v>1</v>
      </c>
      <c r="V86" s="67">
        <v>1</v>
      </c>
      <c r="W86" s="67"/>
      <c r="X86" s="67">
        <v>1</v>
      </c>
      <c r="Y86" s="67">
        <v>1</v>
      </c>
      <c r="Z86" s="67"/>
      <c r="AA86" s="67">
        <v>1</v>
      </c>
      <c r="AB86" s="67">
        <v>1</v>
      </c>
      <c r="AC86" s="67">
        <v>1</v>
      </c>
      <c r="AD86" s="67"/>
      <c r="AE86" s="67">
        <v>1</v>
      </c>
      <c r="AF86" s="67">
        <v>1</v>
      </c>
      <c r="AG86" s="67"/>
      <c r="AH86" s="67">
        <v>1</v>
      </c>
      <c r="AI86" s="67">
        <v>1</v>
      </c>
      <c r="AJ86" s="68">
        <v>1</v>
      </c>
      <c r="AK86" s="60">
        <f t="shared" si="0"/>
        <v>23</v>
      </c>
    </row>
    <row r="87" spans="1:37" s="10" customFormat="1" ht="26.25" customHeight="1" x14ac:dyDescent="0.2">
      <c r="A87" s="61" t="s">
        <v>80</v>
      </c>
      <c r="B87" s="27" t="s">
        <v>47</v>
      </c>
      <c r="C87" s="62" t="s">
        <v>81</v>
      </c>
      <c r="D87" s="66" t="s">
        <v>82</v>
      </c>
      <c r="E87" s="47"/>
      <c r="F87" s="67"/>
      <c r="G87" s="67"/>
      <c r="H87" s="67"/>
      <c r="I87" s="67">
        <v>7</v>
      </c>
      <c r="J87" s="67">
        <v>9</v>
      </c>
      <c r="K87" s="67"/>
      <c r="L87" s="67"/>
      <c r="M87" s="67"/>
      <c r="N87" s="67">
        <v>7</v>
      </c>
      <c r="O87" s="67">
        <v>9</v>
      </c>
      <c r="P87" s="67"/>
      <c r="Q87" s="67"/>
      <c r="R87" s="67">
        <v>7</v>
      </c>
      <c r="S87" s="67">
        <v>9</v>
      </c>
      <c r="T87" s="67"/>
      <c r="U87" s="67"/>
      <c r="V87" s="67"/>
      <c r="W87" s="67">
        <v>7</v>
      </c>
      <c r="X87" s="67">
        <v>9</v>
      </c>
      <c r="Y87" s="67"/>
      <c r="Z87" s="67"/>
      <c r="AA87" s="67"/>
      <c r="AB87" s="67"/>
      <c r="AC87" s="67"/>
      <c r="AD87" s="67"/>
      <c r="AE87" s="67"/>
      <c r="AF87" s="67">
        <v>7</v>
      </c>
      <c r="AG87" s="67">
        <v>9</v>
      </c>
      <c r="AH87" s="67"/>
      <c r="AI87" s="67"/>
      <c r="AJ87" s="68"/>
      <c r="AK87" s="60">
        <f t="shared" si="0"/>
        <v>80</v>
      </c>
    </row>
    <row r="88" spans="1:37" ht="26.25" customHeight="1" thickBot="1" x14ac:dyDescent="0.25">
      <c r="A88" s="33"/>
      <c r="B88" s="34" t="s">
        <v>83</v>
      </c>
      <c r="C88" s="34"/>
      <c r="D88" s="69"/>
      <c r="E88" s="36"/>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8"/>
      <c r="AK88" s="39"/>
    </row>
    <row r="89" spans="1:37" ht="21" customHeight="1" thickTop="1" thickBot="1" x14ac:dyDescent="0.25">
      <c r="A89" s="40"/>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2" t="s">
        <v>31</v>
      </c>
      <c r="AK89" s="70">
        <f>SUM(AK70:AK88)</f>
        <v>1303</v>
      </c>
    </row>
    <row r="90" spans="1:37" ht="21" customHeight="1" x14ac:dyDescent="0.2">
      <c r="A90" s="7"/>
      <c r="B90" s="7"/>
    </row>
    <row r="91" spans="1:37" ht="19.5" customHeight="1" x14ac:dyDescent="0.2">
      <c r="A91" s="7"/>
      <c r="B91" s="7"/>
    </row>
    <row r="92" spans="1:37" ht="19.5" customHeight="1" x14ac:dyDescent="0.2">
      <c r="A92" s="1" t="s">
        <v>50</v>
      </c>
    </row>
    <row r="93" spans="1:37" ht="18.75" customHeight="1" x14ac:dyDescent="0.2">
      <c r="M93" s="3" t="s">
        <v>7</v>
      </c>
      <c r="O93" s="4" t="s">
        <v>1</v>
      </c>
      <c r="R93" s="5" t="s">
        <v>2</v>
      </c>
      <c r="W93" s="5" t="s">
        <v>3</v>
      </c>
      <c r="X93" s="5" t="s">
        <v>84</v>
      </c>
      <c r="Y93" s="436" t="s">
        <v>4</v>
      </c>
      <c r="Z93" s="436"/>
      <c r="AA93" s="436"/>
      <c r="AB93" s="436"/>
      <c r="AC93" s="436"/>
      <c r="AD93" s="436"/>
      <c r="AE93" s="436"/>
      <c r="AF93" s="436"/>
      <c r="AG93" s="436"/>
      <c r="AH93" s="436"/>
      <c r="AI93" s="436"/>
      <c r="AJ93" s="3" t="s">
        <v>85</v>
      </c>
    </row>
    <row r="94" spans="1:37" ht="18.75" customHeight="1" x14ac:dyDescent="0.2">
      <c r="H94" s="5" t="s">
        <v>6</v>
      </c>
      <c r="I94" s="2" t="s">
        <v>54</v>
      </c>
      <c r="J94" s="6">
        <v>1</v>
      </c>
      <c r="K94" s="6">
        <v>4</v>
      </c>
      <c r="L94" s="6"/>
      <c r="M94" s="6"/>
      <c r="N94" s="6"/>
      <c r="O94" s="6"/>
      <c r="P94" s="6"/>
      <c r="Q94" s="6"/>
      <c r="R94" s="6"/>
      <c r="S94" s="6"/>
      <c r="T94" s="2" t="s">
        <v>8</v>
      </c>
      <c r="V94" s="5"/>
      <c r="W94" s="5" t="s">
        <v>9</v>
      </c>
      <c r="X94" s="5" t="s">
        <v>84</v>
      </c>
      <c r="Y94" s="437" t="s">
        <v>55</v>
      </c>
      <c r="Z94" s="437"/>
      <c r="AA94" s="437"/>
      <c r="AB94" s="437"/>
      <c r="AC94" s="437"/>
      <c r="AD94" s="437"/>
      <c r="AE94" s="437"/>
      <c r="AF94" s="437"/>
      <c r="AG94" s="437"/>
      <c r="AH94" s="437"/>
      <c r="AI94" s="437"/>
      <c r="AJ94" s="3" t="s">
        <v>85</v>
      </c>
    </row>
    <row r="95" spans="1:37" ht="18.75" customHeight="1" thickBot="1" x14ac:dyDescent="0.25">
      <c r="Q95" s="4"/>
      <c r="R95" s="4"/>
      <c r="S95" s="4"/>
      <c r="V95" s="5"/>
      <c r="W95" s="5" t="s">
        <v>11</v>
      </c>
      <c r="X95" s="5" t="s">
        <v>51</v>
      </c>
      <c r="Y95" s="437" t="s">
        <v>56</v>
      </c>
      <c r="Z95" s="437"/>
      <c r="AA95" s="437"/>
      <c r="AB95" s="437"/>
      <c r="AC95" s="437"/>
      <c r="AD95" s="437"/>
      <c r="AE95" s="4" t="s">
        <v>43</v>
      </c>
      <c r="AF95" s="4"/>
      <c r="AG95" s="71" t="s">
        <v>86</v>
      </c>
      <c r="AH95" s="4"/>
      <c r="AI95" s="4" t="s">
        <v>14</v>
      </c>
      <c r="AJ95" s="3" t="s">
        <v>5</v>
      </c>
    </row>
    <row r="96" spans="1:37" ht="33" customHeight="1" thickBot="1" x14ac:dyDescent="0.25">
      <c r="C96" s="7"/>
      <c r="F96" s="8"/>
      <c r="G96" s="8"/>
      <c r="H96" s="8"/>
      <c r="I96" s="8"/>
      <c r="J96" s="8"/>
      <c r="K96" s="4"/>
      <c r="L96" s="8"/>
      <c r="M96" s="8"/>
      <c r="N96" s="8"/>
      <c r="O96" s="8"/>
      <c r="P96" s="8"/>
      <c r="Q96" s="4"/>
      <c r="R96" s="7" t="s">
        <v>15</v>
      </c>
      <c r="S96" s="4"/>
      <c r="V96" s="5"/>
      <c r="W96" s="5"/>
      <c r="X96" s="5"/>
      <c r="Y96" s="4"/>
      <c r="Z96" s="442">
        <v>17</v>
      </c>
      <c r="AA96" s="443"/>
      <c r="AB96" s="44" t="s">
        <v>87</v>
      </c>
      <c r="AC96" s="444">
        <v>0</v>
      </c>
      <c r="AD96" s="445"/>
      <c r="AE96" s="4" t="s">
        <v>17</v>
      </c>
      <c r="AF96" s="442">
        <v>9</v>
      </c>
      <c r="AG96" s="443"/>
      <c r="AH96" s="44" t="s">
        <v>16</v>
      </c>
      <c r="AI96" s="444">
        <v>0</v>
      </c>
      <c r="AJ96" s="445"/>
      <c r="AK96" s="10" t="s">
        <v>19</v>
      </c>
    </row>
    <row r="97" spans="1:37" ht="13.5" thickBot="1" x14ac:dyDescent="0.25"/>
    <row r="98" spans="1:37" s="10" customFormat="1" ht="15.75" customHeight="1" x14ac:dyDescent="0.2">
      <c r="A98" s="430" t="s">
        <v>20</v>
      </c>
      <c r="B98" s="432"/>
      <c r="C98" s="432" t="s">
        <v>21</v>
      </c>
      <c r="D98" s="434" t="s">
        <v>22</v>
      </c>
      <c r="E98" s="11" t="s">
        <v>23</v>
      </c>
      <c r="F98" s="12">
        <v>1</v>
      </c>
      <c r="G98" s="12">
        <v>2</v>
      </c>
      <c r="H98" s="12">
        <v>3</v>
      </c>
      <c r="I98" s="12">
        <v>4</v>
      </c>
      <c r="J98" s="12">
        <v>5</v>
      </c>
      <c r="K98" s="12">
        <v>6</v>
      </c>
      <c r="L98" s="12">
        <v>7</v>
      </c>
      <c r="M98" s="12">
        <v>8</v>
      </c>
      <c r="N98" s="12">
        <v>9</v>
      </c>
      <c r="O98" s="12">
        <v>10</v>
      </c>
      <c r="P98" s="12">
        <v>11</v>
      </c>
      <c r="Q98" s="12">
        <v>12</v>
      </c>
      <c r="R98" s="12">
        <v>13</v>
      </c>
      <c r="S98" s="12">
        <v>14</v>
      </c>
      <c r="T98" s="12">
        <v>15</v>
      </c>
      <c r="U98" s="12">
        <v>16</v>
      </c>
      <c r="V98" s="12">
        <v>17</v>
      </c>
      <c r="W98" s="12">
        <v>18</v>
      </c>
      <c r="X98" s="12">
        <v>19</v>
      </c>
      <c r="Y98" s="12">
        <v>20</v>
      </c>
      <c r="Z98" s="12">
        <v>21</v>
      </c>
      <c r="AA98" s="12">
        <v>22</v>
      </c>
      <c r="AB98" s="12">
        <v>23</v>
      </c>
      <c r="AC98" s="12">
        <v>24</v>
      </c>
      <c r="AD98" s="12">
        <v>25</v>
      </c>
      <c r="AE98" s="12">
        <v>26</v>
      </c>
      <c r="AF98" s="12">
        <v>27</v>
      </c>
      <c r="AG98" s="12">
        <v>28</v>
      </c>
      <c r="AH98" s="12">
        <v>29</v>
      </c>
      <c r="AI98" s="12">
        <v>30</v>
      </c>
      <c r="AJ98" s="13">
        <v>31</v>
      </c>
      <c r="AK98" s="14" t="s">
        <v>24</v>
      </c>
    </row>
    <row r="99" spans="1:37" s="10" customFormat="1" ht="15.75" customHeight="1" thickBot="1" x14ac:dyDescent="0.25">
      <c r="A99" s="431"/>
      <c r="B99" s="433"/>
      <c r="C99" s="433"/>
      <c r="D99" s="435"/>
      <c r="E99" s="15" t="s">
        <v>25</v>
      </c>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7"/>
      <c r="AK99" s="18" t="s">
        <v>46</v>
      </c>
    </row>
    <row r="100" spans="1:37" s="10" customFormat="1" ht="26.25" customHeight="1" x14ac:dyDescent="0.2">
      <c r="A100" s="19"/>
      <c r="B100" s="20" t="s">
        <v>47</v>
      </c>
      <c r="C100" s="20"/>
      <c r="D100" s="72"/>
      <c r="E100" s="22"/>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4"/>
      <c r="AK100" s="25"/>
    </row>
    <row r="101" spans="1:37" s="10" customFormat="1" ht="26.25" customHeight="1" x14ac:dyDescent="0.2">
      <c r="A101" s="45"/>
      <c r="B101" s="27" t="s">
        <v>27</v>
      </c>
      <c r="C101" s="27"/>
      <c r="D101" s="73"/>
      <c r="E101" s="47"/>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9"/>
      <c r="AK101" s="50"/>
    </row>
    <row r="102" spans="1:37" s="10" customFormat="1" ht="26.25" customHeight="1" x14ac:dyDescent="0.2">
      <c r="A102" s="45"/>
      <c r="B102" s="27" t="s">
        <v>27</v>
      </c>
      <c r="C102" s="27"/>
      <c r="D102" s="73"/>
      <c r="E102" s="47"/>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9"/>
      <c r="AK102" s="50"/>
    </row>
    <row r="103" spans="1:37" s="10" customFormat="1" ht="26.25" customHeight="1" x14ac:dyDescent="0.2">
      <c r="A103" s="45"/>
      <c r="B103" s="27" t="s">
        <v>49</v>
      </c>
      <c r="C103" s="27"/>
      <c r="D103" s="73"/>
      <c r="E103" s="47"/>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9"/>
      <c r="AK103" s="50"/>
    </row>
    <row r="104" spans="1:37" s="10" customFormat="1" ht="26.25" customHeight="1" x14ac:dyDescent="0.2">
      <c r="A104" s="45"/>
      <c r="B104" s="27" t="s">
        <v>27</v>
      </c>
      <c r="C104" s="27"/>
      <c r="D104" s="73"/>
      <c r="E104" s="47"/>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9"/>
      <c r="AK104" s="50"/>
    </row>
    <row r="105" spans="1:37" s="10" customFormat="1" ht="26.25" customHeight="1" x14ac:dyDescent="0.2">
      <c r="A105" s="45"/>
      <c r="B105" s="27" t="s">
        <v>28</v>
      </c>
      <c r="C105" s="27"/>
      <c r="D105" s="73"/>
      <c r="E105" s="47"/>
      <c r="F105" s="48"/>
      <c r="G105" s="48"/>
      <c r="H105" s="48"/>
      <c r="I105" s="74"/>
      <c r="J105" s="74"/>
      <c r="K105" s="75"/>
      <c r="L105" s="75"/>
      <c r="M105" s="48"/>
      <c r="N105" s="48"/>
      <c r="O105" s="48"/>
      <c r="P105" s="48"/>
      <c r="Q105" s="48"/>
      <c r="R105" s="48"/>
      <c r="S105" s="48"/>
      <c r="T105" s="48"/>
      <c r="U105" s="48"/>
      <c r="V105" s="48"/>
      <c r="W105" s="76" t="s">
        <v>88</v>
      </c>
      <c r="X105" s="77" t="s">
        <v>89</v>
      </c>
      <c r="Y105" s="78">
        <v>1</v>
      </c>
      <c r="Z105" s="48"/>
      <c r="AA105" s="48"/>
      <c r="AB105" s="48"/>
      <c r="AC105" s="48"/>
      <c r="AD105" s="48"/>
      <c r="AE105" s="48"/>
      <c r="AF105" s="48"/>
      <c r="AG105" s="48"/>
      <c r="AH105" s="48"/>
      <c r="AI105" s="48"/>
      <c r="AJ105" s="49"/>
      <c r="AK105" s="50"/>
    </row>
    <row r="106" spans="1:37" s="10" customFormat="1" ht="26.25" customHeight="1" x14ac:dyDescent="0.2">
      <c r="A106" s="45"/>
      <c r="B106" s="27" t="s">
        <v>47</v>
      </c>
      <c r="C106" s="27"/>
      <c r="D106" s="73"/>
      <c r="E106" s="47"/>
      <c r="F106" s="48"/>
      <c r="G106" s="48"/>
      <c r="H106" s="48"/>
      <c r="I106" s="76" t="s">
        <v>90</v>
      </c>
      <c r="J106" s="79" t="s">
        <v>91</v>
      </c>
      <c r="K106" s="80">
        <v>7</v>
      </c>
      <c r="L106" s="48"/>
      <c r="M106" s="48"/>
      <c r="N106" s="48"/>
      <c r="O106" s="48"/>
      <c r="P106" s="48"/>
      <c r="Q106" s="48"/>
      <c r="R106" s="48"/>
      <c r="S106" s="48"/>
      <c r="T106" s="48"/>
      <c r="U106" s="48"/>
      <c r="V106" s="48"/>
      <c r="W106" s="76" t="s">
        <v>92</v>
      </c>
      <c r="X106" s="79" t="s">
        <v>93</v>
      </c>
      <c r="Y106" s="78">
        <v>2</v>
      </c>
      <c r="Z106" s="48"/>
      <c r="AA106" s="48"/>
      <c r="AB106" s="48"/>
      <c r="AC106" s="48"/>
      <c r="AD106" s="48"/>
      <c r="AE106" s="48"/>
      <c r="AF106" s="48"/>
      <c r="AG106" s="48"/>
      <c r="AH106" s="48"/>
      <c r="AI106" s="48"/>
      <c r="AJ106" s="49"/>
      <c r="AK106" s="50"/>
    </row>
    <row r="107" spans="1:37" s="10" customFormat="1" ht="26.25" customHeight="1" x14ac:dyDescent="0.2">
      <c r="A107" s="45"/>
      <c r="B107" s="27" t="s">
        <v>83</v>
      </c>
      <c r="C107" s="27"/>
      <c r="D107" s="73"/>
      <c r="E107" s="47"/>
      <c r="F107" s="48"/>
      <c r="G107" s="48"/>
      <c r="H107" s="48"/>
      <c r="I107" s="76" t="s">
        <v>94</v>
      </c>
      <c r="J107" s="79" t="s">
        <v>95</v>
      </c>
      <c r="K107" s="81">
        <v>9</v>
      </c>
      <c r="L107" s="48"/>
      <c r="M107" s="48"/>
      <c r="N107" s="48"/>
      <c r="O107" s="48"/>
      <c r="P107" s="48"/>
      <c r="Q107" s="48"/>
      <c r="R107" s="48"/>
      <c r="S107" s="48"/>
      <c r="T107" s="48"/>
      <c r="U107" s="48"/>
      <c r="V107" s="48"/>
      <c r="W107" s="76" t="s">
        <v>96</v>
      </c>
      <c r="X107" s="79" t="s">
        <v>97</v>
      </c>
      <c r="Y107" s="78">
        <v>3</v>
      </c>
      <c r="Z107" s="48"/>
      <c r="AA107" s="48"/>
      <c r="AB107" s="48"/>
      <c r="AC107" s="48"/>
      <c r="AD107" s="48"/>
      <c r="AE107" s="48"/>
      <c r="AF107" s="48"/>
      <c r="AG107" s="48"/>
      <c r="AH107" s="48"/>
      <c r="AI107" s="48"/>
      <c r="AJ107" s="49"/>
      <c r="AK107" s="50"/>
    </row>
    <row r="108" spans="1:37" ht="26.25" customHeight="1" thickBot="1" x14ac:dyDescent="0.25">
      <c r="A108" s="33"/>
      <c r="B108" s="34" t="s">
        <v>27</v>
      </c>
      <c r="C108" s="34"/>
      <c r="D108" s="69"/>
      <c r="E108" s="36"/>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8"/>
      <c r="AK108" s="39"/>
    </row>
    <row r="109" spans="1:37" ht="21" customHeight="1" thickTop="1" thickBot="1" x14ac:dyDescent="0.25">
      <c r="A109" s="40"/>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2" t="s">
        <v>31</v>
      </c>
      <c r="AK109" s="43"/>
    </row>
    <row r="110" spans="1:37" s="84" customFormat="1" ht="15" customHeight="1" thickBot="1" x14ac:dyDescent="0.25">
      <c r="A110" s="82"/>
      <c r="B110" s="82"/>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row>
    <row r="111" spans="1:37" s="86" customFormat="1" ht="15" customHeight="1" x14ac:dyDescent="0.2">
      <c r="A111" s="85"/>
      <c r="B111" s="85"/>
    </row>
    <row r="112" spans="1:37" ht="19.5" customHeight="1" x14ac:dyDescent="0.2">
      <c r="A112" s="1" t="s">
        <v>50</v>
      </c>
    </row>
    <row r="113" spans="1:37" ht="18.75" customHeight="1" x14ac:dyDescent="0.2">
      <c r="M113" s="3" t="s">
        <v>98</v>
      </c>
      <c r="O113" s="4" t="s">
        <v>1</v>
      </c>
      <c r="R113" s="5" t="s">
        <v>2</v>
      </c>
      <c r="W113" s="5" t="s">
        <v>3</v>
      </c>
      <c r="X113" s="5" t="s">
        <v>98</v>
      </c>
      <c r="Y113" s="436" t="s">
        <v>4</v>
      </c>
      <c r="Z113" s="436"/>
      <c r="AA113" s="436"/>
      <c r="AB113" s="436"/>
      <c r="AC113" s="436"/>
      <c r="AD113" s="436"/>
      <c r="AE113" s="436"/>
      <c r="AF113" s="436"/>
      <c r="AG113" s="436"/>
      <c r="AH113" s="436"/>
      <c r="AI113" s="436"/>
      <c r="AJ113" s="3" t="s">
        <v>42</v>
      </c>
    </row>
    <row r="114" spans="1:37" ht="18.75" customHeight="1" x14ac:dyDescent="0.2">
      <c r="H114" s="5" t="s">
        <v>6</v>
      </c>
      <c r="I114" s="2" t="s">
        <v>53</v>
      </c>
      <c r="J114" s="6">
        <v>1</v>
      </c>
      <c r="K114" s="6">
        <v>4</v>
      </c>
      <c r="L114" s="6"/>
      <c r="M114" s="6"/>
      <c r="N114" s="6"/>
      <c r="O114" s="6"/>
      <c r="P114" s="6"/>
      <c r="Q114" s="6"/>
      <c r="R114" s="6"/>
      <c r="S114" s="6"/>
      <c r="T114" s="2" t="s">
        <v>99</v>
      </c>
      <c r="V114" s="5"/>
      <c r="W114" s="5" t="s">
        <v>9</v>
      </c>
      <c r="X114" s="5" t="s">
        <v>53</v>
      </c>
      <c r="Y114" s="437" t="s">
        <v>55</v>
      </c>
      <c r="Z114" s="437"/>
      <c r="AA114" s="437"/>
      <c r="AB114" s="437"/>
      <c r="AC114" s="437"/>
      <c r="AD114" s="437"/>
      <c r="AE114" s="437"/>
      <c r="AF114" s="437"/>
      <c r="AG114" s="437"/>
      <c r="AH114" s="437"/>
      <c r="AI114" s="437"/>
      <c r="AJ114" s="3" t="s">
        <v>100</v>
      </c>
    </row>
    <row r="115" spans="1:37" ht="18.75" customHeight="1" thickBot="1" x14ac:dyDescent="0.25">
      <c r="Q115" s="4"/>
      <c r="R115" s="4"/>
      <c r="S115" s="4"/>
      <c r="V115" s="5"/>
      <c r="W115" s="5" t="s">
        <v>11</v>
      </c>
      <c r="X115" s="5" t="s">
        <v>98</v>
      </c>
      <c r="Y115" s="437" t="s">
        <v>56</v>
      </c>
      <c r="Z115" s="437"/>
      <c r="AA115" s="437"/>
      <c r="AB115" s="437"/>
      <c r="AC115" s="437"/>
      <c r="AD115" s="437"/>
      <c r="AE115" s="4" t="s">
        <v>101</v>
      </c>
      <c r="AF115" s="4"/>
      <c r="AG115" s="71" t="s">
        <v>79</v>
      </c>
      <c r="AH115" s="4"/>
      <c r="AI115" s="4" t="s">
        <v>14</v>
      </c>
      <c r="AJ115" s="3" t="s">
        <v>102</v>
      </c>
    </row>
    <row r="116" spans="1:37" ht="33" customHeight="1" thickBot="1" x14ac:dyDescent="0.25">
      <c r="C116" s="7"/>
      <c r="F116" s="8"/>
      <c r="G116" s="8"/>
      <c r="H116" s="8"/>
      <c r="I116" s="8"/>
      <c r="J116" s="8"/>
      <c r="K116" s="4"/>
      <c r="L116" s="8"/>
      <c r="M116" s="8"/>
      <c r="N116" s="8"/>
      <c r="O116" s="8"/>
      <c r="P116" s="8"/>
      <c r="Q116" s="4"/>
      <c r="R116" s="7" t="s">
        <v>15</v>
      </c>
      <c r="S116" s="4"/>
      <c r="V116" s="5"/>
      <c r="W116" s="5"/>
      <c r="X116" s="5"/>
      <c r="Y116" s="4"/>
      <c r="Z116" s="438">
        <v>16</v>
      </c>
      <c r="AA116" s="439"/>
      <c r="AB116" s="44" t="s">
        <v>57</v>
      </c>
      <c r="AC116" s="440">
        <v>0</v>
      </c>
      <c r="AD116" s="441"/>
      <c r="AE116" s="4" t="s">
        <v>103</v>
      </c>
      <c r="AF116" s="438">
        <v>9</v>
      </c>
      <c r="AG116" s="439"/>
      <c r="AH116" s="44" t="s">
        <v>16</v>
      </c>
      <c r="AI116" s="440">
        <v>30</v>
      </c>
      <c r="AJ116" s="441"/>
      <c r="AK116" s="10" t="s">
        <v>19</v>
      </c>
    </row>
    <row r="117" spans="1:37" ht="13.5" thickBot="1" x14ac:dyDescent="0.25"/>
    <row r="118" spans="1:37" s="10" customFormat="1" ht="15.75" customHeight="1" x14ac:dyDescent="0.2">
      <c r="A118" s="430" t="s">
        <v>20</v>
      </c>
      <c r="B118" s="432"/>
      <c r="C118" s="432" t="s">
        <v>21</v>
      </c>
      <c r="D118" s="434" t="s">
        <v>22</v>
      </c>
      <c r="E118" s="11" t="s">
        <v>23</v>
      </c>
      <c r="F118" s="12">
        <v>1</v>
      </c>
      <c r="G118" s="12">
        <v>2</v>
      </c>
      <c r="H118" s="12">
        <v>3</v>
      </c>
      <c r="I118" s="12">
        <v>4</v>
      </c>
      <c r="J118" s="12">
        <v>5</v>
      </c>
      <c r="K118" s="12">
        <v>6</v>
      </c>
      <c r="L118" s="12">
        <v>7</v>
      </c>
      <c r="M118" s="12">
        <v>8</v>
      </c>
      <c r="N118" s="12">
        <v>9</v>
      </c>
      <c r="O118" s="12">
        <v>10</v>
      </c>
      <c r="P118" s="12">
        <v>11</v>
      </c>
      <c r="Q118" s="12">
        <v>12</v>
      </c>
      <c r="R118" s="12">
        <v>13</v>
      </c>
      <c r="S118" s="12">
        <v>14</v>
      </c>
      <c r="T118" s="12">
        <v>15</v>
      </c>
      <c r="U118" s="12">
        <v>16</v>
      </c>
      <c r="V118" s="12">
        <v>17</v>
      </c>
      <c r="W118" s="12">
        <v>18</v>
      </c>
      <c r="X118" s="12">
        <v>19</v>
      </c>
      <c r="Y118" s="12">
        <v>20</v>
      </c>
      <c r="Z118" s="12">
        <v>21</v>
      </c>
      <c r="AA118" s="12">
        <v>22</v>
      </c>
      <c r="AB118" s="12">
        <v>23</v>
      </c>
      <c r="AC118" s="12">
        <v>24</v>
      </c>
      <c r="AD118" s="12">
        <v>25</v>
      </c>
      <c r="AE118" s="12">
        <v>26</v>
      </c>
      <c r="AF118" s="12">
        <v>27</v>
      </c>
      <c r="AG118" s="12">
        <v>28</v>
      </c>
      <c r="AH118" s="12">
        <v>29</v>
      </c>
      <c r="AI118" s="12">
        <v>30</v>
      </c>
      <c r="AJ118" s="13">
        <v>31</v>
      </c>
      <c r="AK118" s="14" t="s">
        <v>24</v>
      </c>
    </row>
    <row r="119" spans="1:37" s="10" customFormat="1" ht="15.75" customHeight="1" thickBot="1" x14ac:dyDescent="0.25">
      <c r="A119" s="431"/>
      <c r="B119" s="433"/>
      <c r="C119" s="433"/>
      <c r="D119" s="435"/>
      <c r="E119" s="15" t="s">
        <v>25</v>
      </c>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7"/>
      <c r="AK119" s="18" t="s">
        <v>104</v>
      </c>
    </row>
    <row r="120" spans="1:37" s="10" customFormat="1" ht="26.25" customHeight="1" x14ac:dyDescent="0.2">
      <c r="A120" s="19"/>
      <c r="B120" s="20" t="s">
        <v>49</v>
      </c>
      <c r="C120" s="20"/>
      <c r="D120" s="72"/>
      <c r="E120" s="22"/>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4"/>
      <c r="AK120" s="25"/>
    </row>
    <row r="121" spans="1:37" s="10" customFormat="1" ht="26.25" customHeight="1" x14ac:dyDescent="0.2">
      <c r="A121" s="45"/>
      <c r="B121" s="27" t="s">
        <v>47</v>
      </c>
      <c r="C121" s="27"/>
      <c r="D121" s="73"/>
      <c r="E121" s="47"/>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9"/>
      <c r="AK121" s="50"/>
    </row>
    <row r="122" spans="1:37" ht="26.25" customHeight="1" thickBot="1" x14ac:dyDescent="0.25">
      <c r="A122" s="33"/>
      <c r="B122" s="34" t="s">
        <v>29</v>
      </c>
      <c r="C122" s="34"/>
      <c r="D122" s="69"/>
      <c r="E122" s="36"/>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8"/>
      <c r="AK122" s="39"/>
    </row>
    <row r="123" spans="1:37" ht="21" customHeight="1" thickTop="1" thickBot="1" x14ac:dyDescent="0.25">
      <c r="A123" s="40"/>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2" t="s">
        <v>31</v>
      </c>
      <c r="AK123" s="43"/>
    </row>
    <row r="124" spans="1:37" ht="21" customHeight="1" x14ac:dyDescent="0.2">
      <c r="A124" s="7"/>
      <c r="B124" s="7"/>
    </row>
    <row r="125" spans="1:37" ht="19.5" customHeight="1" x14ac:dyDescent="0.2">
      <c r="A125" s="7"/>
      <c r="B125" s="7"/>
    </row>
    <row r="126" spans="1:37" ht="19.5" customHeight="1" x14ac:dyDescent="0.2">
      <c r="A126" s="7"/>
      <c r="B126" s="7"/>
    </row>
    <row r="127" spans="1:37" ht="19.5" customHeight="1" x14ac:dyDescent="0.2">
      <c r="A127" s="7"/>
      <c r="B127" s="7"/>
    </row>
    <row r="128" spans="1:37" ht="19.5" customHeight="1" x14ac:dyDescent="0.2">
      <c r="A128" s="7"/>
      <c r="B128" s="7"/>
    </row>
    <row r="129" spans="1:2" ht="19.5" customHeight="1" x14ac:dyDescent="0.2">
      <c r="A129" s="7"/>
      <c r="B129" s="7"/>
    </row>
    <row r="130" spans="1:2" ht="19.5" customHeight="1" x14ac:dyDescent="0.2">
      <c r="A130" s="7"/>
      <c r="B130" s="7"/>
    </row>
    <row r="131" spans="1:2" ht="19.5" customHeight="1" x14ac:dyDescent="0.2">
      <c r="A131" s="7"/>
      <c r="B131" s="7"/>
    </row>
    <row r="132" spans="1:2" ht="19.5" customHeight="1" x14ac:dyDescent="0.2">
      <c r="A132" s="7"/>
      <c r="B132" s="7"/>
    </row>
    <row r="133" spans="1:2" ht="19.5" customHeight="1" x14ac:dyDescent="0.2">
      <c r="A133" s="7"/>
      <c r="B133" s="7"/>
    </row>
  </sheetData>
  <mergeCells count="55">
    <mergeCell ref="AI1:AK1"/>
    <mergeCell ref="Y34:AI34"/>
    <mergeCell ref="Y2:AI2"/>
    <mergeCell ref="Y3:AI3"/>
    <mergeCell ref="Z5:AA5"/>
    <mergeCell ref="AC5:AD5"/>
    <mergeCell ref="AF5:AG5"/>
    <mergeCell ref="AI5:AJ5"/>
    <mergeCell ref="AI32:AK32"/>
    <mergeCell ref="A7:A8"/>
    <mergeCell ref="B7:B8"/>
    <mergeCell ref="C7:C8"/>
    <mergeCell ref="D7:D8"/>
    <mergeCell ref="Y33:AI33"/>
    <mergeCell ref="Z36:AA36"/>
    <mergeCell ref="AC36:AD36"/>
    <mergeCell ref="AF36:AG36"/>
    <mergeCell ref="AI36:AJ36"/>
    <mergeCell ref="A38:A39"/>
    <mergeCell ref="B38:B39"/>
    <mergeCell ref="C38:C39"/>
    <mergeCell ref="D38:D39"/>
    <mergeCell ref="Y93:AI93"/>
    <mergeCell ref="Y94:AI94"/>
    <mergeCell ref="Y63:AI63"/>
    <mergeCell ref="Y64:AI64"/>
    <mergeCell ref="Y65:AD65"/>
    <mergeCell ref="Z66:AA66"/>
    <mergeCell ref="AC66:AD66"/>
    <mergeCell ref="AF66:AG66"/>
    <mergeCell ref="AI66:AJ66"/>
    <mergeCell ref="A98:A99"/>
    <mergeCell ref="B98:B99"/>
    <mergeCell ref="C98:C99"/>
    <mergeCell ref="D98:D99"/>
    <mergeCell ref="A68:A69"/>
    <mergeCell ref="B68:B69"/>
    <mergeCell ref="C68:C69"/>
    <mergeCell ref="D68:D69"/>
    <mergeCell ref="Y95:AD95"/>
    <mergeCell ref="Z96:AA96"/>
    <mergeCell ref="AC96:AD96"/>
    <mergeCell ref="AF96:AG96"/>
    <mergeCell ref="AI96:AJ96"/>
    <mergeCell ref="A118:A119"/>
    <mergeCell ref="B118:B119"/>
    <mergeCell ref="C118:C119"/>
    <mergeCell ref="D118:D119"/>
    <mergeCell ref="Y113:AI113"/>
    <mergeCell ref="Y114:AI114"/>
    <mergeCell ref="Y115:AD115"/>
    <mergeCell ref="Z116:AA116"/>
    <mergeCell ref="AC116:AD116"/>
    <mergeCell ref="AF116:AG116"/>
    <mergeCell ref="AI116:AJ116"/>
  </mergeCells>
  <phoneticPr fontId="1"/>
  <pageMargins left="0.39370078740157483" right="0.39370078740157483" top="0.98425196850393704" bottom="0.39370078740157483" header="0.51181102362204722" footer="0.51181102362204722"/>
  <pageSetup paperSize="9" scale="74" orientation="landscape" r:id="rId1"/>
  <headerFooter alignWithMargins="0"/>
  <rowBreaks count="3" manualBreakCount="3">
    <brk id="31" max="36" man="1"/>
    <brk id="61" max="36" man="1"/>
    <brk id="91"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S62"/>
  <sheetViews>
    <sheetView workbookViewId="0">
      <selection activeCell="E16" sqref="E16"/>
    </sheetView>
  </sheetViews>
  <sheetFormatPr defaultColWidth="9" defaultRowHeight="13" x14ac:dyDescent="0.2"/>
  <cols>
    <col min="1" max="1" width="1.83203125" style="214" customWidth="1"/>
    <col min="2" max="2" width="11.5" style="214" customWidth="1"/>
    <col min="3" max="17" width="40.58203125" style="214" customWidth="1"/>
    <col min="18" max="19" width="33.83203125" style="214" customWidth="1"/>
    <col min="20" max="16384" width="9" style="214"/>
  </cols>
  <sheetData>
    <row r="1" spans="2:4" ht="14" x14ac:dyDescent="0.2">
      <c r="B1" s="217" t="s">
        <v>366</v>
      </c>
      <c r="C1" s="217"/>
      <c r="D1" s="217"/>
    </row>
    <row r="2" spans="2:4" ht="14" x14ac:dyDescent="0.2">
      <c r="B2" s="217"/>
      <c r="C2" s="217"/>
      <c r="D2" s="217"/>
    </row>
    <row r="3" spans="2:4" ht="14" x14ac:dyDescent="0.2">
      <c r="B3" s="221" t="s">
        <v>133</v>
      </c>
      <c r="C3" s="221" t="s">
        <v>408</v>
      </c>
      <c r="D3" s="246" t="s">
        <v>410</v>
      </c>
    </row>
    <row r="4" spans="2:4" ht="14" x14ac:dyDescent="0.2">
      <c r="B4" s="230">
        <v>1</v>
      </c>
      <c r="C4" s="231" t="s">
        <v>110</v>
      </c>
      <c r="D4" s="231" t="s">
        <v>395</v>
      </c>
    </row>
    <row r="5" spans="2:4" ht="14" x14ac:dyDescent="0.2">
      <c r="B5" s="230">
        <v>2</v>
      </c>
      <c r="C5" s="231" t="s">
        <v>288</v>
      </c>
      <c r="D5" s="231" t="s">
        <v>411</v>
      </c>
    </row>
    <row r="6" spans="2:4" ht="14" x14ac:dyDescent="0.2">
      <c r="B6" s="230">
        <v>3</v>
      </c>
      <c r="C6" s="231" t="s">
        <v>367</v>
      </c>
      <c r="D6" s="231" t="s">
        <v>412</v>
      </c>
    </row>
    <row r="7" spans="2:4" ht="14" x14ac:dyDescent="0.2">
      <c r="B7" s="230">
        <v>4</v>
      </c>
      <c r="C7" s="231" t="s">
        <v>367</v>
      </c>
      <c r="D7" s="231" t="s">
        <v>409</v>
      </c>
    </row>
    <row r="8" spans="2:4" ht="14" x14ac:dyDescent="0.2">
      <c r="B8" s="230">
        <v>5</v>
      </c>
      <c r="C8" s="231" t="s">
        <v>367</v>
      </c>
      <c r="D8" s="231" t="s">
        <v>409</v>
      </c>
    </row>
    <row r="9" spans="2:4" ht="14" x14ac:dyDescent="0.2">
      <c r="B9" s="230">
        <v>6</v>
      </c>
      <c r="C9" s="231" t="s">
        <v>367</v>
      </c>
      <c r="D9" s="231" t="s">
        <v>409</v>
      </c>
    </row>
    <row r="10" spans="2:4" ht="14" x14ac:dyDescent="0.2">
      <c r="B10" s="230">
        <v>7</v>
      </c>
      <c r="C10" s="231" t="s">
        <v>367</v>
      </c>
      <c r="D10" s="231" t="s">
        <v>148</v>
      </c>
    </row>
    <row r="11" spans="2:4" ht="14" x14ac:dyDescent="0.2">
      <c r="B11" s="230">
        <v>8</v>
      </c>
      <c r="C11" s="231" t="s">
        <v>367</v>
      </c>
      <c r="D11" s="231" t="s">
        <v>148</v>
      </c>
    </row>
    <row r="12" spans="2:4" ht="14" x14ac:dyDescent="0.2">
      <c r="B12" s="230">
        <v>9</v>
      </c>
      <c r="C12" s="231" t="s">
        <v>367</v>
      </c>
      <c r="D12" s="231" t="s">
        <v>148</v>
      </c>
    </row>
    <row r="13" spans="2:4" ht="14" x14ac:dyDescent="0.2">
      <c r="B13" s="230">
        <v>10</v>
      </c>
      <c r="C13" s="231" t="s">
        <v>367</v>
      </c>
      <c r="D13" s="231" t="s">
        <v>409</v>
      </c>
    </row>
    <row r="14" spans="2:4" ht="14" x14ac:dyDescent="0.2">
      <c r="B14" s="230">
        <v>11</v>
      </c>
      <c r="C14" s="231" t="s">
        <v>367</v>
      </c>
      <c r="D14" s="231" t="s">
        <v>409</v>
      </c>
    </row>
    <row r="15" spans="2:4" ht="14" x14ac:dyDescent="0.2">
      <c r="B15" s="230">
        <v>12</v>
      </c>
      <c r="C15" s="231" t="s">
        <v>367</v>
      </c>
      <c r="D15" s="231" t="s">
        <v>409</v>
      </c>
    </row>
    <row r="16" spans="2:4" ht="14" x14ac:dyDescent="0.2">
      <c r="B16" s="230">
        <v>13</v>
      </c>
      <c r="C16" s="231" t="s">
        <v>367</v>
      </c>
      <c r="D16" s="231" t="s">
        <v>409</v>
      </c>
    </row>
    <row r="17" spans="2:19" ht="14" x14ac:dyDescent="0.2">
      <c r="B17" s="230">
        <v>14</v>
      </c>
      <c r="C17" s="231" t="s">
        <v>367</v>
      </c>
      <c r="D17" s="231" t="s">
        <v>409</v>
      </c>
    </row>
    <row r="19" spans="2:19" ht="14" x14ac:dyDescent="0.2">
      <c r="B19" s="217" t="s">
        <v>368</v>
      </c>
    </row>
    <row r="20" spans="2:19" ht="13.5" thickBot="1" x14ac:dyDescent="0.25"/>
    <row r="21" spans="2:19" s="252" customFormat="1" ht="14.5" thickBot="1" x14ac:dyDescent="0.25">
      <c r="B21" s="247" t="s">
        <v>313</v>
      </c>
      <c r="C21" s="248" t="s">
        <v>146</v>
      </c>
      <c r="D21" s="249" t="s">
        <v>154</v>
      </c>
      <c r="E21" s="249" t="s">
        <v>158</v>
      </c>
      <c r="F21" s="249" t="s">
        <v>314</v>
      </c>
      <c r="G21" s="249" t="s">
        <v>165</v>
      </c>
      <c r="H21" s="249" t="s">
        <v>185</v>
      </c>
      <c r="I21" s="249" t="s">
        <v>161</v>
      </c>
      <c r="J21" s="249" t="s">
        <v>315</v>
      </c>
      <c r="K21" s="249" t="s">
        <v>316</v>
      </c>
      <c r="L21" s="232" t="s">
        <v>163</v>
      </c>
      <c r="M21" s="250" t="s">
        <v>317</v>
      </c>
      <c r="N21" s="250" t="s">
        <v>318</v>
      </c>
      <c r="O21" s="250" t="s">
        <v>319</v>
      </c>
      <c r="P21" s="243" t="s">
        <v>401</v>
      </c>
      <c r="Q21" s="243" t="s">
        <v>402</v>
      </c>
      <c r="R21" s="250" t="s">
        <v>320</v>
      </c>
      <c r="S21" s="251" t="s">
        <v>367</v>
      </c>
    </row>
    <row r="22" spans="2:19" s="252" customFormat="1" ht="14" x14ac:dyDescent="0.2">
      <c r="B22" s="454" t="s">
        <v>369</v>
      </c>
      <c r="C22" s="233" t="s">
        <v>154</v>
      </c>
      <c r="D22" s="234" t="s">
        <v>154</v>
      </c>
      <c r="E22" s="234" t="s">
        <v>158</v>
      </c>
      <c r="F22" s="234" t="s">
        <v>314</v>
      </c>
      <c r="G22" s="234" t="s">
        <v>167</v>
      </c>
      <c r="H22" s="235" t="s">
        <v>187</v>
      </c>
      <c r="I22" s="235" t="s">
        <v>161</v>
      </c>
      <c r="J22" s="235" t="s">
        <v>315</v>
      </c>
      <c r="K22" s="236" t="s">
        <v>316</v>
      </c>
      <c r="L22" s="237" t="s">
        <v>163</v>
      </c>
      <c r="M22" s="253" t="s">
        <v>317</v>
      </c>
      <c r="N22" s="238" t="s">
        <v>367</v>
      </c>
      <c r="O22" s="238" t="s">
        <v>367</v>
      </c>
      <c r="P22" s="244" t="s">
        <v>403</v>
      </c>
      <c r="Q22" s="244" t="s">
        <v>403</v>
      </c>
      <c r="R22" s="238" t="s">
        <v>367</v>
      </c>
      <c r="S22" s="239" t="s">
        <v>367</v>
      </c>
    </row>
    <row r="23" spans="2:19" s="252" customFormat="1" ht="14" x14ac:dyDescent="0.2">
      <c r="B23" s="455"/>
      <c r="C23" s="240" t="s">
        <v>148</v>
      </c>
      <c r="D23" s="238" t="s">
        <v>367</v>
      </c>
      <c r="E23" s="238" t="s">
        <v>367</v>
      </c>
      <c r="F23" s="238" t="s">
        <v>400</v>
      </c>
      <c r="G23" s="238" t="s">
        <v>180</v>
      </c>
      <c r="H23" s="238" t="s">
        <v>397</v>
      </c>
      <c r="I23" s="238" t="s">
        <v>148</v>
      </c>
      <c r="J23" s="238" t="s">
        <v>148</v>
      </c>
      <c r="K23" s="238" t="s">
        <v>148</v>
      </c>
      <c r="L23" s="238" t="s">
        <v>367</v>
      </c>
      <c r="M23" s="238" t="s">
        <v>367</v>
      </c>
      <c r="N23" s="238" t="s">
        <v>367</v>
      </c>
      <c r="O23" s="238" t="s">
        <v>367</v>
      </c>
      <c r="P23" s="244" t="s">
        <v>148</v>
      </c>
      <c r="Q23" s="244" t="s">
        <v>404</v>
      </c>
      <c r="R23" s="238" t="s">
        <v>367</v>
      </c>
      <c r="S23" s="239" t="s">
        <v>367</v>
      </c>
    </row>
    <row r="24" spans="2:19" s="252" customFormat="1" ht="14" x14ac:dyDescent="0.2">
      <c r="B24" s="455"/>
      <c r="C24" s="240" t="s">
        <v>367</v>
      </c>
      <c r="D24" s="238" t="s">
        <v>367</v>
      </c>
      <c r="E24" s="238" t="s">
        <v>367</v>
      </c>
      <c r="F24" s="238" t="s">
        <v>367</v>
      </c>
      <c r="G24" s="238" t="s">
        <v>367</v>
      </c>
      <c r="H24" s="238" t="s">
        <v>398</v>
      </c>
      <c r="I24" s="238" t="s">
        <v>367</v>
      </c>
      <c r="J24" s="238" t="s">
        <v>367</v>
      </c>
      <c r="K24" s="238" t="s">
        <v>367</v>
      </c>
      <c r="L24" s="238" t="s">
        <v>367</v>
      </c>
      <c r="M24" s="238" t="s">
        <v>367</v>
      </c>
      <c r="N24" s="238" t="s">
        <v>367</v>
      </c>
      <c r="O24" s="238" t="s">
        <v>367</v>
      </c>
      <c r="P24" s="244" t="s">
        <v>148</v>
      </c>
      <c r="Q24" s="244" t="s">
        <v>405</v>
      </c>
      <c r="R24" s="238" t="s">
        <v>367</v>
      </c>
      <c r="S24" s="239" t="s">
        <v>367</v>
      </c>
    </row>
    <row r="25" spans="2:19" s="252" customFormat="1" ht="14" x14ac:dyDescent="0.2">
      <c r="B25" s="455"/>
      <c r="C25" s="240" t="s">
        <v>367</v>
      </c>
      <c r="D25" s="238" t="s">
        <v>367</v>
      </c>
      <c r="E25" s="238" t="s">
        <v>367</v>
      </c>
      <c r="F25" s="238" t="s">
        <v>367</v>
      </c>
      <c r="G25" s="238" t="s">
        <v>367</v>
      </c>
      <c r="H25" s="238" t="s">
        <v>399</v>
      </c>
      <c r="I25" s="238" t="s">
        <v>367</v>
      </c>
      <c r="J25" s="238" t="s">
        <v>367</v>
      </c>
      <c r="K25" s="238" t="s">
        <v>367</v>
      </c>
      <c r="L25" s="238" t="s">
        <v>367</v>
      </c>
      <c r="M25" s="238" t="s">
        <v>367</v>
      </c>
      <c r="N25" s="238" t="s">
        <v>367</v>
      </c>
      <c r="O25" s="238" t="s">
        <v>367</v>
      </c>
      <c r="P25" s="244" t="s">
        <v>148</v>
      </c>
      <c r="Q25" s="244" t="s">
        <v>406</v>
      </c>
      <c r="R25" s="238" t="s">
        <v>367</v>
      </c>
      <c r="S25" s="239" t="s">
        <v>367</v>
      </c>
    </row>
    <row r="26" spans="2:19" s="252" customFormat="1" ht="14" x14ac:dyDescent="0.2">
      <c r="B26" s="455"/>
      <c r="C26" s="254" t="s">
        <v>367</v>
      </c>
      <c r="D26" s="238" t="s">
        <v>367</v>
      </c>
      <c r="E26" s="238" t="s">
        <v>367</v>
      </c>
      <c r="F26" s="238" t="s">
        <v>367</v>
      </c>
      <c r="G26" s="238" t="s">
        <v>367</v>
      </c>
      <c r="H26" s="238" t="s">
        <v>367</v>
      </c>
      <c r="I26" s="238" t="s">
        <v>367</v>
      </c>
      <c r="J26" s="238" t="s">
        <v>367</v>
      </c>
      <c r="K26" s="238" t="s">
        <v>367</v>
      </c>
      <c r="L26" s="238" t="s">
        <v>367</v>
      </c>
      <c r="M26" s="238" t="s">
        <v>367</v>
      </c>
      <c r="N26" s="238" t="s">
        <v>367</v>
      </c>
      <c r="O26" s="238" t="s">
        <v>367</v>
      </c>
      <c r="P26" s="244" t="s">
        <v>148</v>
      </c>
      <c r="Q26" s="244" t="s">
        <v>148</v>
      </c>
      <c r="R26" s="238" t="s">
        <v>367</v>
      </c>
      <c r="S26" s="239" t="s">
        <v>367</v>
      </c>
    </row>
    <row r="27" spans="2:19" s="252" customFormat="1" ht="14" x14ac:dyDescent="0.2">
      <c r="B27" s="455"/>
      <c r="C27" s="254" t="s">
        <v>367</v>
      </c>
      <c r="D27" s="238" t="s">
        <v>367</v>
      </c>
      <c r="E27" s="238" t="s">
        <v>367</v>
      </c>
      <c r="F27" s="238" t="s">
        <v>367</v>
      </c>
      <c r="G27" s="238" t="s">
        <v>367</v>
      </c>
      <c r="H27" s="238" t="s">
        <v>367</v>
      </c>
      <c r="I27" s="238" t="s">
        <v>367</v>
      </c>
      <c r="J27" s="238" t="s">
        <v>367</v>
      </c>
      <c r="K27" s="238" t="s">
        <v>367</v>
      </c>
      <c r="L27" s="238" t="s">
        <v>367</v>
      </c>
      <c r="M27" s="238" t="s">
        <v>367</v>
      </c>
      <c r="N27" s="238" t="s">
        <v>367</v>
      </c>
      <c r="O27" s="238" t="s">
        <v>367</v>
      </c>
      <c r="P27" s="244" t="s">
        <v>148</v>
      </c>
      <c r="Q27" s="244" t="s">
        <v>148</v>
      </c>
      <c r="R27" s="238" t="s">
        <v>367</v>
      </c>
      <c r="S27" s="239" t="s">
        <v>367</v>
      </c>
    </row>
    <row r="28" spans="2:19" s="252" customFormat="1" ht="14" x14ac:dyDescent="0.2">
      <c r="B28" s="455"/>
      <c r="C28" s="254" t="s">
        <v>367</v>
      </c>
      <c r="D28" s="238" t="s">
        <v>367</v>
      </c>
      <c r="E28" s="238" t="s">
        <v>367</v>
      </c>
      <c r="F28" s="238" t="s">
        <v>367</v>
      </c>
      <c r="G28" s="238" t="s">
        <v>367</v>
      </c>
      <c r="H28" s="238" t="s">
        <v>367</v>
      </c>
      <c r="I28" s="238" t="s">
        <v>367</v>
      </c>
      <c r="J28" s="238" t="s">
        <v>367</v>
      </c>
      <c r="K28" s="238" t="s">
        <v>367</v>
      </c>
      <c r="L28" s="238" t="s">
        <v>367</v>
      </c>
      <c r="M28" s="238" t="s">
        <v>367</v>
      </c>
      <c r="N28" s="238" t="s">
        <v>367</v>
      </c>
      <c r="O28" s="238" t="s">
        <v>367</v>
      </c>
      <c r="P28" s="244" t="s">
        <v>148</v>
      </c>
      <c r="Q28" s="244" t="s">
        <v>148</v>
      </c>
      <c r="R28" s="238" t="s">
        <v>367</v>
      </c>
      <c r="S28" s="239" t="s">
        <v>367</v>
      </c>
    </row>
    <row r="29" spans="2:19" s="252" customFormat="1" ht="14" x14ac:dyDescent="0.2">
      <c r="B29" s="455"/>
      <c r="C29" s="254" t="s">
        <v>367</v>
      </c>
      <c r="D29" s="238" t="s">
        <v>367</v>
      </c>
      <c r="E29" s="238" t="s">
        <v>367</v>
      </c>
      <c r="F29" s="238" t="s">
        <v>367</v>
      </c>
      <c r="G29" s="238" t="s">
        <v>367</v>
      </c>
      <c r="H29" s="238" t="s">
        <v>367</v>
      </c>
      <c r="I29" s="238" t="s">
        <v>367</v>
      </c>
      <c r="J29" s="238" t="s">
        <v>367</v>
      </c>
      <c r="K29" s="238" t="s">
        <v>367</v>
      </c>
      <c r="L29" s="238" t="s">
        <v>367</v>
      </c>
      <c r="M29" s="238" t="s">
        <v>367</v>
      </c>
      <c r="N29" s="238" t="s">
        <v>367</v>
      </c>
      <c r="O29" s="238" t="s">
        <v>367</v>
      </c>
      <c r="P29" s="244" t="s">
        <v>148</v>
      </c>
      <c r="Q29" s="244" t="s">
        <v>148</v>
      </c>
      <c r="R29" s="238" t="s">
        <v>367</v>
      </c>
      <c r="S29" s="239" t="s">
        <v>367</v>
      </c>
    </row>
    <row r="30" spans="2:19" s="252" customFormat="1" ht="14" x14ac:dyDescent="0.2">
      <c r="B30" s="455"/>
      <c r="C30" s="254" t="s">
        <v>367</v>
      </c>
      <c r="D30" s="238" t="s">
        <v>367</v>
      </c>
      <c r="E30" s="238" t="s">
        <v>367</v>
      </c>
      <c r="F30" s="238" t="s">
        <v>367</v>
      </c>
      <c r="G30" s="238" t="s">
        <v>367</v>
      </c>
      <c r="H30" s="238" t="s">
        <v>367</v>
      </c>
      <c r="I30" s="238" t="s">
        <v>367</v>
      </c>
      <c r="J30" s="238" t="s">
        <v>367</v>
      </c>
      <c r="K30" s="238" t="s">
        <v>367</v>
      </c>
      <c r="L30" s="238" t="s">
        <v>367</v>
      </c>
      <c r="M30" s="238" t="s">
        <v>367</v>
      </c>
      <c r="N30" s="238" t="s">
        <v>367</v>
      </c>
      <c r="O30" s="238" t="s">
        <v>367</v>
      </c>
      <c r="P30" s="244" t="s">
        <v>407</v>
      </c>
      <c r="Q30" s="244" t="s">
        <v>407</v>
      </c>
      <c r="R30" s="238" t="s">
        <v>367</v>
      </c>
      <c r="S30" s="239" t="s">
        <v>367</v>
      </c>
    </row>
    <row r="31" spans="2:19" s="252" customFormat="1" ht="14.5" thickBot="1" x14ac:dyDescent="0.25">
      <c r="B31" s="456"/>
      <c r="C31" s="255" t="s">
        <v>367</v>
      </c>
      <c r="D31" s="241" t="s">
        <v>367</v>
      </c>
      <c r="E31" s="241" t="s">
        <v>367</v>
      </c>
      <c r="F31" s="241" t="s">
        <v>367</v>
      </c>
      <c r="G31" s="241" t="s">
        <v>367</v>
      </c>
      <c r="H31" s="241" t="s">
        <v>367</v>
      </c>
      <c r="I31" s="241" t="s">
        <v>367</v>
      </c>
      <c r="J31" s="241" t="s">
        <v>367</v>
      </c>
      <c r="K31" s="241" t="s">
        <v>367</v>
      </c>
      <c r="L31" s="241" t="s">
        <v>367</v>
      </c>
      <c r="M31" s="241" t="s">
        <v>367</v>
      </c>
      <c r="N31" s="241" t="s">
        <v>367</v>
      </c>
      <c r="O31" s="241" t="s">
        <v>367</v>
      </c>
      <c r="P31" s="245" t="s">
        <v>407</v>
      </c>
      <c r="Q31" s="245" t="s">
        <v>407</v>
      </c>
      <c r="R31" s="241" t="s">
        <v>367</v>
      </c>
      <c r="S31" s="242" t="s">
        <v>367</v>
      </c>
    </row>
    <row r="36" spans="3:3" x14ac:dyDescent="0.2">
      <c r="C36" s="214" t="s">
        <v>370</v>
      </c>
    </row>
    <row r="37" spans="3:3" x14ac:dyDescent="0.2">
      <c r="C37" s="214" t="s">
        <v>371</v>
      </c>
    </row>
    <row r="38" spans="3:3" x14ac:dyDescent="0.2">
      <c r="C38" s="214" t="s">
        <v>372</v>
      </c>
    </row>
    <row r="39" spans="3:3" x14ac:dyDescent="0.2">
      <c r="C39" s="214" t="s">
        <v>373</v>
      </c>
    </row>
    <row r="40" spans="3:3" x14ac:dyDescent="0.2">
      <c r="C40" s="214" t="s">
        <v>374</v>
      </c>
    </row>
    <row r="41" spans="3:3" x14ac:dyDescent="0.2">
      <c r="C41" s="214" t="s">
        <v>375</v>
      </c>
    </row>
    <row r="42" spans="3:3" x14ac:dyDescent="0.2">
      <c r="C42" s="214" t="s">
        <v>376</v>
      </c>
    </row>
    <row r="43" spans="3:3" x14ac:dyDescent="0.2">
      <c r="C43" s="214" t="s">
        <v>377</v>
      </c>
    </row>
    <row r="44" spans="3:3" x14ac:dyDescent="0.2">
      <c r="C44" s="214" t="s">
        <v>378</v>
      </c>
    </row>
    <row r="45" spans="3:3" x14ac:dyDescent="0.2">
      <c r="C45" s="214" t="s">
        <v>379</v>
      </c>
    </row>
    <row r="46" spans="3:3" x14ac:dyDescent="0.2">
      <c r="C46" s="214" t="s">
        <v>380</v>
      </c>
    </row>
    <row r="47" spans="3:3" x14ac:dyDescent="0.2">
      <c r="C47" s="214" t="s">
        <v>381</v>
      </c>
    </row>
    <row r="48" spans="3:3" x14ac:dyDescent="0.2">
      <c r="C48" s="214" t="s">
        <v>382</v>
      </c>
    </row>
    <row r="49" spans="3:3" x14ac:dyDescent="0.2">
      <c r="C49" s="214" t="s">
        <v>383</v>
      </c>
    </row>
    <row r="50" spans="3:3" x14ac:dyDescent="0.2">
      <c r="C50" s="214" t="s">
        <v>384</v>
      </c>
    </row>
    <row r="51" spans="3:3" x14ac:dyDescent="0.2">
      <c r="C51" s="214" t="s">
        <v>385</v>
      </c>
    </row>
    <row r="52" spans="3:3" x14ac:dyDescent="0.2">
      <c r="C52" s="214" t="s">
        <v>386</v>
      </c>
    </row>
    <row r="54" spans="3:3" x14ac:dyDescent="0.2">
      <c r="C54" s="214" t="s">
        <v>387</v>
      </c>
    </row>
    <row r="55" spans="3:3" x14ac:dyDescent="0.2">
      <c r="C55" s="214" t="s">
        <v>388</v>
      </c>
    </row>
    <row r="57" spans="3:3" x14ac:dyDescent="0.2">
      <c r="C57" s="214" t="s">
        <v>389</v>
      </c>
    </row>
    <row r="58" spans="3:3" x14ac:dyDescent="0.2">
      <c r="C58" s="214" t="s">
        <v>390</v>
      </c>
    </row>
    <row r="59" spans="3:3" x14ac:dyDescent="0.2">
      <c r="C59" s="214" t="s">
        <v>391</v>
      </c>
    </row>
    <row r="60" spans="3:3" x14ac:dyDescent="0.2">
      <c r="C60" s="214" t="s">
        <v>392</v>
      </c>
    </row>
    <row r="61" spans="3:3" x14ac:dyDescent="0.2">
      <c r="C61" s="214" t="s">
        <v>393</v>
      </c>
    </row>
    <row r="62" spans="3:3" x14ac:dyDescent="0.2">
      <c r="C62" s="214" t="s">
        <v>394</v>
      </c>
    </row>
  </sheetData>
  <mergeCells count="1">
    <mergeCell ref="B22:B31"/>
  </mergeCells>
  <phoneticPr fontId="1"/>
  <pageMargins left="0.25" right="0.25" top="0.75" bottom="0.75" header="0.3" footer="0.3"/>
  <pageSetup paperSize="8" scale="27"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31</vt:i4>
      </vt:variant>
    </vt:vector>
  </HeadingPairs>
  <TitlesOfParts>
    <vt:vector size="40" baseType="lpstr">
      <vt:lpstr>別紙１-１（従来型）記入方法</vt:lpstr>
      <vt:lpstr>別紙１-１（ユニット型）記入方法</vt:lpstr>
      <vt:lpstr>別紙１-１【記載例】（従来型）</vt:lpstr>
      <vt:lpstr>別紙１-１【記載例】シフト記号表（勤務時間帯）</vt:lpstr>
      <vt:lpstr>別紙１-１（従来型）</vt:lpstr>
      <vt:lpstr>別紙１-１（ユニット型）</vt:lpstr>
      <vt:lpstr>別紙１-１　シフト記号表（従来型・ユニット型共通）</vt:lpstr>
      <vt:lpstr>別紙１-２　『夜勤職員配置』用</vt:lpstr>
      <vt:lpstr>別紙１-1・３　プルダウン・リスト</vt:lpstr>
      <vt:lpstr>'別紙１-１【記載例】（従来型）'!【記載例】シフト記号表</vt:lpstr>
      <vt:lpstr>'別紙１-１　シフト記号表（従来型・ユニット型共通）'!Print_Area</vt:lpstr>
      <vt:lpstr>'別紙１-１（ユニット型）'!Print_Area</vt:lpstr>
      <vt:lpstr>'別紙１-１（ユニット型）記入方法'!Print_Area</vt:lpstr>
      <vt:lpstr>'別紙１-１（従来型）'!Print_Area</vt:lpstr>
      <vt:lpstr>'別紙１-１（従来型）記入方法'!Print_Area</vt:lpstr>
      <vt:lpstr>'別紙１-１【記載例】（従来型）'!Print_Area</vt:lpstr>
      <vt:lpstr>'別紙１-１【記載例】シフト記号表（勤務時間帯）'!Print_Area</vt:lpstr>
      <vt:lpstr>'別紙１-２　『夜勤職員配置』用'!Print_Area</vt:lpstr>
      <vt:lpstr>'別紙１-１（ユニット型）'!Print_Titles</vt:lpstr>
      <vt:lpstr>'別紙１-１（従来型）'!Print_Titles</vt:lpstr>
      <vt:lpstr>'別紙１-１【記載例】（従来型）'!Print_Titles</vt:lpstr>
      <vt:lpstr>その他の従業者</vt:lpstr>
      <vt:lpstr>医師</vt:lpstr>
      <vt:lpstr>医療院シフト記号表</vt:lpstr>
      <vt:lpstr>栄養士</vt:lpstr>
      <vt:lpstr>介護支援専門員</vt:lpstr>
      <vt:lpstr>介護職員</vt:lpstr>
      <vt:lpstr>看護職員</vt:lpstr>
      <vt:lpstr>管理者</vt:lpstr>
      <vt:lpstr>経験を有する看護師</vt:lpstr>
      <vt:lpstr>言語聴覚士</vt:lpstr>
      <vt:lpstr>作業療法士</vt:lpstr>
      <vt:lpstr>事務員</vt:lpstr>
      <vt:lpstr>職種</vt:lpstr>
      <vt:lpstr>診療放射線技師</vt:lpstr>
      <vt:lpstr>他のリハビリテーション提供者</vt:lpstr>
      <vt:lpstr>調理員</vt:lpstr>
      <vt:lpstr>薬剤師</vt:lpstr>
      <vt:lpstr>理学療法士</vt:lpstr>
      <vt:lpstr>ー</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山本 昇生</cp:lastModifiedBy>
  <cp:lastPrinted>2024-07-01T07:40:35Z</cp:lastPrinted>
  <dcterms:created xsi:type="dcterms:W3CDTF">2014-07-06T23:35:54Z</dcterms:created>
  <dcterms:modified xsi:type="dcterms:W3CDTF">2024-08-01T06:00:04Z</dcterms:modified>
</cp:coreProperties>
</file>