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C25EB1E4-5E4D-451D-A147-9315A5533AAF}" xr6:coauthVersionLast="47" xr6:coauthVersionMax="47" xr10:uidLastSave="{00000000-0000-0000-0000-000000000000}"/>
  <bookViews>
    <workbookView xWindow="-120" yWindow="-16320" windowWidth="29040" windowHeight="157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O222" i="21" l="1"/>
  <c r="AE225" i="21"/>
  <c r="M225" i="21"/>
  <c r="AE224" i="21"/>
  <c r="M224" i="21"/>
  <c r="AE223" i="21"/>
  <c r="M223" i="21"/>
  <c r="AE222" i="21"/>
  <c r="M222" i="21"/>
  <c r="AC225" i="21"/>
  <c r="AC224" i="21"/>
  <c r="AC223" i="21"/>
  <c r="AC222" i="21"/>
  <c r="O225" i="21"/>
  <c r="O224" i="21"/>
  <c r="O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Y231" i="20" l="1"/>
  <c r="T236" i="20" s="1"/>
  <c r="Y236" i="20" s="1"/>
  <c r="AU222" i="20" s="1"/>
  <c r="AI222" i="20"/>
  <c r="Q222" i="20"/>
  <c r="AG225" i="20"/>
  <c r="AG224" i="20"/>
  <c r="AG223" i="20"/>
  <c r="AG222" i="20"/>
  <c r="S225" i="20"/>
  <c r="S224" i="20"/>
  <c r="S223" i="20"/>
  <c r="S222" i="20"/>
  <c r="AI225" i="20"/>
  <c r="Q225" i="20"/>
  <c r="AI224" i="20"/>
  <c r="Q224" i="20"/>
  <c r="AI223" i="20"/>
  <c r="Q223"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Q84" i="10" l="1"/>
  <c r="AI85" i="10"/>
  <c r="AI83" i="10"/>
  <c r="AG85" i="10"/>
  <c r="AG83" i="10"/>
  <c r="S85" i="10"/>
  <c r="S84" i="10"/>
  <c r="Q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52" i="10" l="1"/>
  <c r="AA7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<sst xmlns="http://schemas.openxmlformats.org/spreadsheetml/2006/main" count="2260" uniqueCount="323">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</sst>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sz val="12"/>
      <color theme="1"/>
      <name val="ＭＳ 明朝"/>
      <family val="1"/>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5" fillId="0" borderId="0"/>
    <xf numFmtId="0" fontId="26" fillId="0" borderId="0">
      <alignment vertical="center"/>
    </xf>
    <xf numFmtId="0" fontId="27" fillId="0" borderId="0"/>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8" tint="0.79998168889431442"/>
    <pageSetUpPr fitToPage="1"/>
  </sheetPr>
  <dimension ref="B1:BS150"/>
  <sheetViews>
    <sheetView showGridLines="0" tabSelected="1" view="pageBreakPreview" zoomScale="55" zoomScaleNormal="55" zoomScaleSheetLayoutView="55" workbookViewId="0">
      <selection activeCell="AM33" sqref="AM33"/>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55000000000000004">
      <c r="N2" s="7"/>
      <c r="Q2" s="7"/>
      <c r="R2" s="7"/>
      <c r="T2" s="9"/>
      <c r="U2" s="9"/>
      <c r="V2" s="9"/>
      <c r="W2" s="9"/>
      <c r="X2" s="9"/>
      <c r="Y2" s="9"/>
      <c r="Z2" s="9"/>
      <c r="AA2" s="9"/>
      <c r="AF2" s="9" t="s">
        <v>27</v>
      </c>
      <c r="AG2" s="328">
        <v>3</v>
      </c>
      <c r="AH2" s="328"/>
      <c r="AI2" s="9" t="s">
        <v>28</v>
      </c>
      <c r="AJ2" s="329">
        <f>IF(AG2=0,"",YEAR(DATE(2018+AG2,1,1)))</f>
        <v>2021</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550000000000000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550000000000000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550000000000000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287"/>
      <c r="BG14" s="288"/>
      <c r="BH14" s="292"/>
      <c r="BI14" s="288"/>
      <c r="BJ14" s="296"/>
      <c r="BK14" s="173"/>
      <c r="BL14" s="173"/>
      <c r="BM14" s="173"/>
      <c r="BN14" s="297"/>
    </row>
    <row r="15" spans="2:71" ht="20.25" hidden="1" customHeight="1" x14ac:dyDescent="0.550000000000000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6">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55000000000000004">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55000000000000004">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55000000000000004">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55000000000000004">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55000000000000004">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55000000000000004">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55000000000000004">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55000000000000004">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55000000000000004">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55000000000000004">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55000000000000004">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55000000000000004">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55000000000000004">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55000000000000004">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55000000000000004">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55000000000000004">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55000000000000004">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55000000000000004">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55000000000000004">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55000000000000004">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55000000000000004">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55000000000000004">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55000000000000004">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55000000000000004">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55000000000000004">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55000000000000004">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55000000000000004">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55000000000000004">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55000000000000004">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55000000000000004">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55000000000000004">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55000000000000004">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55000000000000004">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55000000000000004">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55000000000000004">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55000000000000004">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55000000000000004">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55000000000000004">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55000000000000004">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55000000000000004">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55000000000000004">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55000000000000004">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55000000000000004">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55000000000000004">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55000000000000004">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55000000000000004">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55000000000000004">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55000000000000004">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55000000000000004">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55000000000000004">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55000000000000004">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55000000000000004">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55000000000000004">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55000000000000004">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55000000000000004">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55000000000000004">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55000000000000004">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55000000000000004">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55000000000000004">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6">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550000000000000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550000000000000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550000000000000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55000000000000004">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55000000000000004">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55000000000000004">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55000000000000004">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55000000000000004">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55000000000000004">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55000000000000004">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550000000000000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55000000000000004">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550000000000000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550000000000000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55000000000000004">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100-000000000000}">
      <formula1>"予定,実績,予定・実績"</formula1>
    </dataValidation>
    <dataValidation type="decimal" allowBlank="1" showInputMessage="1" showErrorMessage="1" error="入力可能範囲　32～40" sqref="BE6:BF6" xr:uid="{00000000-0002-0000-0100-000001000000}">
      <formula1>32</formula1>
      <formula2>40</formula2>
    </dataValidation>
    <dataValidation type="list" allowBlank="1" showInputMessage="1" showErrorMessage="1" sqref="AJ3:AJ4" xr:uid="{00000000-0002-0000-0100-000002000000}">
      <formula1>#REF!</formula1>
    </dataValidation>
    <dataValidation type="list" allowBlank="1" showInputMessage="1" showErrorMessage="1" sqref="BI3:BL3" xr:uid="{00000000-0002-0000-01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100-000004000000}">
      <formula1>【記載例】シフト記号表</formula1>
    </dataValidation>
    <dataValidation type="list" allowBlank="1" showInputMessage="1" showErrorMessage="1" sqref="V88:W88" xr:uid="{00000000-0002-0000-0100-000005000000}">
      <formula1>"週,暦月"</formula1>
    </dataValidation>
    <dataValidation type="list" allowBlank="1" showInputMessage="1" sqref="C17:C90" xr:uid="{00000000-0002-0000-0100-000006000000}">
      <formula1>"◎,○"</formula1>
    </dataValidation>
    <dataValidation type="list" allowBlank="1" showInputMessage="1" sqref="G17:H76" xr:uid="{00000000-0002-0000-0100-000007000000}">
      <formula1>職種</formula1>
    </dataValidation>
    <dataValidation type="list" errorStyle="warning" allowBlank="1" showInputMessage="1" error="リストにない場合のみ、入力してください。" sqref="O17:R76" xr:uid="{00000000-0002-0000-0100-000008000000}">
      <formula1>INDIRECT(G17)</formula1>
    </dataValidation>
    <dataValidation type="list" allowBlank="1" showInputMessage="1" sqref="M17:N7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25" right="0.25" top="0.75" bottom="0.75" header="0.3" footer="0.3"/>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550000000000000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25" right="0.25" top="0.75" bottom="0.75" header="0.3" footer="0.3"/>
  <pageSetup paperSize="9" scale="56"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O290"/>
  <sheetViews>
    <sheetView showGridLines="0" view="pageBreakPreview" zoomScale="75" zoomScaleNormal="55" zoomScaleSheetLayoutView="75" workbookViewId="0">
      <selection activeCell="AZ14" sqref="AZ14"/>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326" t="s">
        <v>158</v>
      </c>
      <c r="AU1" s="327"/>
      <c r="AV1" s="327"/>
      <c r="AW1" s="327"/>
      <c r="AX1" s="327"/>
      <c r="AY1" s="327"/>
      <c r="AZ1" s="327"/>
      <c r="BA1" s="327"/>
      <c r="BB1" s="327"/>
      <c r="BC1" s="327"/>
      <c r="BD1" s="327"/>
      <c r="BE1" s="327"/>
      <c r="BF1" s="327"/>
      <c r="BG1" s="327"/>
      <c r="BH1" s="327"/>
      <c r="BI1" s="327"/>
      <c r="BJ1" s="9" t="s">
        <v>2</v>
      </c>
    </row>
    <row r="2" spans="2:67" s="8" customFormat="1" ht="20.25" customHeight="1" x14ac:dyDescent="0.55000000000000004">
      <c r="J2" s="7"/>
      <c r="M2" s="7"/>
      <c r="N2" s="7"/>
      <c r="P2" s="9"/>
      <c r="Q2" s="9"/>
      <c r="R2" s="9"/>
      <c r="S2" s="9"/>
      <c r="T2" s="9"/>
      <c r="U2" s="9"/>
      <c r="V2" s="9"/>
      <c r="W2" s="9"/>
      <c r="AB2" s="9" t="s">
        <v>27</v>
      </c>
      <c r="AC2" s="328">
        <v>3</v>
      </c>
      <c r="AD2" s="328"/>
      <c r="AE2" s="9" t="s">
        <v>28</v>
      </c>
      <c r="AF2" s="329">
        <f>IF(AC2=0,"",YEAR(DATE(2018+AC2,1,1)))</f>
        <v>2021</v>
      </c>
      <c r="AG2" s="329"/>
      <c r="AH2" s="8" t="s">
        <v>29</v>
      </c>
      <c r="AI2" s="8" t="s">
        <v>1</v>
      </c>
      <c r="AJ2" s="328">
        <v>4</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55000000000000004">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550000000000000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550000000000000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550000000000000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550000000000000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55000000000000004">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55000000000000004">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IF($BE$3="暦月",IF(DAY(DATE($AF$2,$AJ$2,29))=29,29,""),"")</f>
        <v/>
      </c>
      <c r="AZ14" s="115" t="str">
        <f>IF($BE$3="暦月",IF(DAY(DATE($AF$2,$AJ$2,30))=30,30,""),"")</f>
        <v/>
      </c>
      <c r="BA14" s="123" t="str">
        <f>IF($BE$3="暦月",IF(DAY(DATE($AF$2,$AJ$2,31))=31,31,""),"")</f>
        <v/>
      </c>
      <c r="BB14" s="287"/>
      <c r="BC14" s="288"/>
      <c r="BD14" s="292"/>
      <c r="BE14" s="288"/>
      <c r="BF14" s="296"/>
      <c r="BG14" s="173"/>
      <c r="BH14" s="173"/>
      <c r="BI14" s="173"/>
      <c r="BJ14" s="297"/>
    </row>
    <row r="15" spans="2:67" ht="20.25" hidden="1" customHeight="1" x14ac:dyDescent="0.55000000000000004">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5</v>
      </c>
      <c r="X15" s="115">
        <f>WEEKDAY(DATE($AF$2,$AJ$2,2))</f>
        <v>6</v>
      </c>
      <c r="Y15" s="115">
        <f>WEEKDAY(DATE($AF$2,$AJ$2,3))</f>
        <v>7</v>
      </c>
      <c r="Z15" s="115">
        <f>WEEKDAY(DATE($AF$2,$AJ$2,4))</f>
        <v>1</v>
      </c>
      <c r="AA15" s="115">
        <f>WEEKDAY(DATE($AF$2,$AJ$2,5))</f>
        <v>2</v>
      </c>
      <c r="AB15" s="115">
        <f>WEEKDAY(DATE($AF$2,$AJ$2,6))</f>
        <v>3</v>
      </c>
      <c r="AC15" s="123">
        <f>WEEKDAY(DATE($AF$2,$AJ$2,7))</f>
        <v>4</v>
      </c>
      <c r="AD15" s="124">
        <f>WEEKDAY(DATE($AF$2,$AJ$2,8))</f>
        <v>5</v>
      </c>
      <c r="AE15" s="115">
        <f>WEEKDAY(DATE($AF$2,$AJ$2,9))</f>
        <v>6</v>
      </c>
      <c r="AF15" s="115">
        <f>WEEKDAY(DATE($AF$2,$AJ$2,10))</f>
        <v>7</v>
      </c>
      <c r="AG15" s="115">
        <f>WEEKDAY(DATE($AF$2,$AJ$2,11))</f>
        <v>1</v>
      </c>
      <c r="AH15" s="115">
        <f>WEEKDAY(DATE($AF$2,$AJ$2,12))</f>
        <v>2</v>
      </c>
      <c r="AI15" s="115">
        <f>WEEKDAY(DATE($AF$2,$AJ$2,13))</f>
        <v>3</v>
      </c>
      <c r="AJ15" s="123">
        <f>WEEKDAY(DATE($AF$2,$AJ$2,14))</f>
        <v>4</v>
      </c>
      <c r="AK15" s="124">
        <f>WEEKDAY(DATE($AF$2,$AJ$2,15))</f>
        <v>5</v>
      </c>
      <c r="AL15" s="115">
        <f>WEEKDAY(DATE($AF$2,$AJ$2,16))</f>
        <v>6</v>
      </c>
      <c r="AM15" s="115">
        <f>WEEKDAY(DATE($AF$2,$AJ$2,17))</f>
        <v>7</v>
      </c>
      <c r="AN15" s="115">
        <f>WEEKDAY(DATE($AF$2,$AJ$2,18))</f>
        <v>1</v>
      </c>
      <c r="AO15" s="115">
        <f>WEEKDAY(DATE($AF$2,$AJ$2,19))</f>
        <v>2</v>
      </c>
      <c r="AP15" s="115">
        <f>WEEKDAY(DATE($AF$2,$AJ$2,20))</f>
        <v>3</v>
      </c>
      <c r="AQ15" s="123">
        <f>WEEKDAY(DATE($AF$2,$AJ$2,21))</f>
        <v>4</v>
      </c>
      <c r="AR15" s="124">
        <f>WEEKDAY(DATE($AF$2,$AJ$2,22))</f>
        <v>5</v>
      </c>
      <c r="AS15" s="115">
        <f>WEEKDAY(DATE($AF$2,$AJ$2,23))</f>
        <v>6</v>
      </c>
      <c r="AT15" s="115">
        <f>WEEKDAY(DATE($AF$2,$AJ$2,24))</f>
        <v>7</v>
      </c>
      <c r="AU15" s="115">
        <f>WEEKDAY(DATE($AF$2,$AJ$2,25))</f>
        <v>1</v>
      </c>
      <c r="AV15" s="115">
        <f>WEEKDAY(DATE($AF$2,$AJ$2,26))</f>
        <v>2</v>
      </c>
      <c r="AW15" s="115">
        <f>WEEKDAY(DATE($AF$2,$AJ$2,27))</f>
        <v>3</v>
      </c>
      <c r="AX15" s="123">
        <f>WEEKDAY(DATE($AF$2,$AJ$2,28))</f>
        <v>4</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6">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木</v>
      </c>
      <c r="X16" s="126" t="str">
        <f t="shared" ref="X16:AX16" si="0">IF(X15=1,"日",IF(X15=2,"月",IF(X15=3,"火",IF(X15=4,"水",IF(X15=5,"木",IF(X15=6,"金","土"))))))</f>
        <v>金</v>
      </c>
      <c r="Y16" s="126" t="str">
        <f t="shared" si="0"/>
        <v>土</v>
      </c>
      <c r="Z16" s="126" t="str">
        <f t="shared" si="0"/>
        <v>日</v>
      </c>
      <c r="AA16" s="126" t="str">
        <f t="shared" si="0"/>
        <v>月</v>
      </c>
      <c r="AB16" s="126" t="str">
        <f t="shared" si="0"/>
        <v>火</v>
      </c>
      <c r="AC16" s="127" t="str">
        <f t="shared" si="0"/>
        <v>水</v>
      </c>
      <c r="AD16" s="128" t="str">
        <f>IF(AD15=1,"日",IF(AD15=2,"月",IF(AD15=3,"火",IF(AD15=4,"水",IF(AD15=5,"木",IF(AD15=6,"金","土"))))))</f>
        <v>木</v>
      </c>
      <c r="AE16" s="126" t="str">
        <f t="shared" si="0"/>
        <v>金</v>
      </c>
      <c r="AF16" s="126" t="str">
        <f t="shared" si="0"/>
        <v>土</v>
      </c>
      <c r="AG16" s="126" t="str">
        <f t="shared" si="0"/>
        <v>日</v>
      </c>
      <c r="AH16" s="126" t="str">
        <f t="shared" si="0"/>
        <v>月</v>
      </c>
      <c r="AI16" s="126" t="str">
        <f t="shared" si="0"/>
        <v>火</v>
      </c>
      <c r="AJ16" s="127" t="str">
        <f t="shared" si="0"/>
        <v>水</v>
      </c>
      <c r="AK16" s="128" t="str">
        <f>IF(AK15=1,"日",IF(AK15=2,"月",IF(AK15=3,"火",IF(AK15=4,"水",IF(AK15=5,"木",IF(AK15=6,"金","土"))))))</f>
        <v>木</v>
      </c>
      <c r="AL16" s="126" t="str">
        <f t="shared" si="0"/>
        <v>金</v>
      </c>
      <c r="AM16" s="126" t="str">
        <f t="shared" si="0"/>
        <v>土</v>
      </c>
      <c r="AN16" s="126" t="str">
        <f t="shared" si="0"/>
        <v>日</v>
      </c>
      <c r="AO16" s="126" t="str">
        <f t="shared" si="0"/>
        <v>月</v>
      </c>
      <c r="AP16" s="126" t="str">
        <f t="shared" si="0"/>
        <v>火</v>
      </c>
      <c r="AQ16" s="127" t="str">
        <f t="shared" si="0"/>
        <v>水</v>
      </c>
      <c r="AR16" s="128" t="str">
        <f>IF(AR15=1,"日",IF(AR15=2,"月",IF(AR15=3,"火",IF(AR15=4,"水",IF(AR15=5,"木",IF(AR15=6,"金","土"))))))</f>
        <v>木</v>
      </c>
      <c r="AS16" s="126" t="str">
        <f t="shared" si="0"/>
        <v>金</v>
      </c>
      <c r="AT16" s="126" t="str">
        <f t="shared" si="0"/>
        <v>土</v>
      </c>
      <c r="AU16" s="126" t="str">
        <f t="shared" si="0"/>
        <v>日</v>
      </c>
      <c r="AV16" s="126" t="str">
        <f t="shared" si="0"/>
        <v>月</v>
      </c>
      <c r="AW16" s="126" t="str">
        <f t="shared" si="0"/>
        <v>火</v>
      </c>
      <c r="AX16" s="127" t="str">
        <f t="shared" si="0"/>
        <v>水</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55000000000000004">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55000000000000004">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55000000000000004">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55000000000000004">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55000000000000004">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55000000000000004">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55000000000000004">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55000000000000004">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55000000000000004">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55000000000000004">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55000000000000004">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55000000000000004">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55000000000000004">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55000000000000004">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55000000000000004">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55000000000000004">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55000000000000004">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55000000000000004">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55000000000000004">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55000000000000004">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55000000000000004">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55000000000000004">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55000000000000004">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55000000000000004">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55000000000000004">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55000000000000004">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55000000000000004">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55000000000000004">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55000000000000004">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55000000000000004">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55000000000000004">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55000000000000004">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55000000000000004">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55000000000000004">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55000000000000004">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55000000000000004">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55000000000000004">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55000000000000004">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55000000000000004">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55000000000000004">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55000000000000004">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55000000000000004">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55000000000000004">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55000000000000004">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55000000000000004">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55000000000000004">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55000000000000004">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55000000000000004">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55000000000000004">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55000000000000004">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55000000000000004">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55000000000000004">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55000000000000004">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55000000000000004">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55000000000000004">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55000000000000004">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55000000000000004">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55000000000000004">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55000000000000004">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55000000000000004">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55000000000000004">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55000000000000004">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55000000000000004">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55000000000000004">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55000000000000004">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55000000000000004">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55000000000000004">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55000000000000004">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55000000000000004">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55000000000000004">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55000000000000004">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55000000000000004">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55000000000000004">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55000000000000004">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55000000000000004">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55000000000000004">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55000000000000004">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55000000000000004">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55000000000000004">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55000000000000004">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55000000000000004">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55000000000000004">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55000000000000004">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55000000000000004">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55000000000000004">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55000000000000004">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55000000000000004">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55000000000000004">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55000000000000004">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55000000000000004">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55000000000000004">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55000000000000004">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55000000000000004">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55000000000000004">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55000000000000004">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55000000000000004">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55000000000000004">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55000000000000004">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55000000000000004">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55000000000000004">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55000000000000004">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55000000000000004">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55000000000000004">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55000000000000004">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55000000000000004">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55000000000000004">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55000000000000004">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55000000000000004">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55000000000000004">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55000000000000004">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55000000000000004">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55000000000000004">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55000000000000004">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55000000000000004">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55000000000000004">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55000000000000004">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55000000000000004">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55000000000000004">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55000000000000004">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55000000000000004">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55000000000000004">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55000000000000004">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55000000000000004">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55000000000000004">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55000000000000004">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55000000000000004">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55000000000000004">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55000000000000004">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55000000000000004">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55000000000000004">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55000000000000004">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55000000000000004">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55000000000000004">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55000000000000004">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55000000000000004">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55000000000000004">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55000000000000004">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55000000000000004">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55000000000000004">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55000000000000004">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55000000000000004">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55000000000000004">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55000000000000004">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55000000000000004">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55000000000000004">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55000000000000004">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55000000000000004">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55000000000000004">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55000000000000004">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55000000000000004">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55000000000000004">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55000000000000004">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55000000000000004">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55000000000000004">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55000000000000004">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55000000000000004">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55000000000000004">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55000000000000004">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55000000000000004">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55000000000000004">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55000000000000004">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55000000000000004">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55000000000000004">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55000000000000004">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55000000000000004">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55000000000000004">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55000000000000004">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55000000000000004">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55000000000000004">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55000000000000004">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55000000000000004">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55000000000000004">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55000000000000004">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55000000000000004">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55000000000000004">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55000000000000004">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55000000000000004">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55000000000000004">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55000000000000004">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55000000000000004">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55000000000000004">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55000000000000004">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55000000000000004">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55000000000000004">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55000000000000004">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55000000000000004">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55000000000000004">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55000000000000004">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55000000000000004">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55000000000000004">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55000000000000004">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55000000000000004">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55000000000000004">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55000000000000004">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55000000000000004">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55000000000000004">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55000000000000004">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55000000000000004">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55000000000000004">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6">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550000000000000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550000000000000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550000000000000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55000000000000004">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55000000000000004">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55000000000000004">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55000000000000004">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55000000000000004">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55000000000000004">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55000000000000004">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550000000000000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55000000000000004">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550000000000000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550000000000000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55000000000000004">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3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300-000001000000}">
      <formula1>シフト記号表</formula1>
    </dataValidation>
    <dataValidation type="list" errorStyle="warning" allowBlank="1" showInputMessage="1" error="リストにない場合のみ、入力してください。" sqref="K17:N216" xr:uid="{00000000-0002-0000-0300-000002000000}">
      <formula1>INDIRECT(C17)</formula1>
    </dataValidation>
    <dataValidation type="list" allowBlank="1" showInputMessage="1" sqref="C17:D216"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 type="list" allowBlank="1" showInputMessage="1" showErrorMessage="1" sqref="R228:S228" xr:uid="{00000000-0002-0000-0300-000008000000}">
      <formula1>"週,暦月"</formula1>
    </dataValidation>
    <dataValidation allowBlank="1" showInputMessage="1" showErrorMessage="1" error="入力可能範囲　32～40" sqref="BE10" xr:uid="{00000000-0002-0000-03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BS290"/>
  <sheetViews>
    <sheetView showGridLines="0" view="pageBreakPreview" zoomScale="75" zoomScaleNormal="55" zoomScaleSheetLayoutView="75" workbookViewId="0">
      <selection activeCell="BC14" sqref="BC14"/>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55000000000000004">
      <c r="N2" s="7"/>
      <c r="Q2" s="7"/>
      <c r="R2" s="7"/>
      <c r="T2" s="9"/>
      <c r="U2" s="9"/>
      <c r="V2" s="9"/>
      <c r="W2" s="9"/>
      <c r="X2" s="9"/>
      <c r="Y2" s="9"/>
      <c r="Z2" s="9"/>
      <c r="AA2" s="9"/>
      <c r="AF2" s="9" t="s">
        <v>27</v>
      </c>
      <c r="AG2" s="328">
        <v>3</v>
      </c>
      <c r="AH2" s="328"/>
      <c r="AI2" s="9" t="s">
        <v>28</v>
      </c>
      <c r="AJ2" s="329">
        <f>IF(AG2=0,"",YEAR(DATE(2018+AG2,1,1)))</f>
        <v>2021</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550000000000000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550000000000000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550000000000000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287"/>
      <c r="BG14" s="288"/>
      <c r="BH14" s="292"/>
      <c r="BI14" s="288"/>
      <c r="BJ14" s="296"/>
      <c r="BK14" s="173"/>
      <c r="BL14" s="173"/>
      <c r="BM14" s="173"/>
      <c r="BN14" s="297"/>
    </row>
    <row r="15" spans="2:71" ht="20.25" hidden="1" customHeight="1" x14ac:dyDescent="0.550000000000000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6">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55000000000000004">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55000000000000004">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55000000000000004">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55000000000000004">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55000000000000004">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55000000000000004">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55000000000000004">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55000000000000004">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55000000000000004">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55000000000000004">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55000000000000004">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55000000000000004">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55000000000000004">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55000000000000004">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55000000000000004">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55000000000000004">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55000000000000004">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55000000000000004">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55000000000000004">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55000000000000004">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55000000000000004">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55000000000000004">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55000000000000004">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55000000000000004">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55000000000000004">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55000000000000004">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55000000000000004">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55000000000000004">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55000000000000004">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55000000000000004">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55000000000000004">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55000000000000004">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55000000000000004">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55000000000000004">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55000000000000004">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55000000000000004">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55000000000000004">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55000000000000004">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55000000000000004">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55000000000000004">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55000000000000004">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55000000000000004">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55000000000000004">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55000000000000004">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55000000000000004">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55000000000000004">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55000000000000004">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55000000000000004">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55000000000000004">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55000000000000004">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55000000000000004">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55000000000000004">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55000000000000004">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55000000000000004">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55000000000000004">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55000000000000004">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55000000000000004">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55000000000000004">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55000000000000004">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55000000000000004">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55000000000000004">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55000000000000004">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55000000000000004">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55000000000000004">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55000000000000004">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55000000000000004">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55000000000000004">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55000000000000004">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55000000000000004">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55000000000000004">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55000000000000004">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55000000000000004">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55000000000000004">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55000000000000004">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55000000000000004">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55000000000000004">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55000000000000004">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55000000000000004">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55000000000000004">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55000000000000004">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55000000000000004">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55000000000000004">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55000000000000004">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55000000000000004">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55000000000000004">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55000000000000004">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55000000000000004">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55000000000000004">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55000000000000004">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55000000000000004">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55000000000000004">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55000000000000004">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55000000000000004">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55000000000000004">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55000000000000004">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55000000000000004">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55000000000000004">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55000000000000004">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55000000000000004">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55000000000000004">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55000000000000004">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55000000000000004">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55000000000000004">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55000000000000004">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55000000000000004">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55000000000000004">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55000000000000004">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55000000000000004">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55000000000000004">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55000000000000004">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55000000000000004">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55000000000000004">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55000000000000004">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55000000000000004">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55000000000000004">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55000000000000004">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55000000000000004">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55000000000000004">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55000000000000004">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55000000000000004">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55000000000000004">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55000000000000004">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55000000000000004">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55000000000000004">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55000000000000004">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55000000000000004">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55000000000000004">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55000000000000004">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55000000000000004">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55000000000000004">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55000000000000004">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55000000000000004">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55000000000000004">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55000000000000004">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55000000000000004">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55000000000000004">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55000000000000004">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55000000000000004">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55000000000000004">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55000000000000004">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55000000000000004">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55000000000000004">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55000000000000004">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55000000000000004">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55000000000000004">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55000000000000004">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55000000000000004">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55000000000000004">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55000000000000004">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55000000000000004">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55000000000000004">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55000000000000004">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55000000000000004">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55000000000000004">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55000000000000004">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55000000000000004">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55000000000000004">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55000000000000004">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55000000000000004">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55000000000000004">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55000000000000004">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55000000000000004">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55000000000000004">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55000000000000004">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55000000000000004">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55000000000000004">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55000000000000004">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55000000000000004">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55000000000000004">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55000000000000004">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55000000000000004">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55000000000000004">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55000000000000004">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55000000000000004">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55000000000000004">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55000000000000004">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55000000000000004">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55000000000000004">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55000000000000004">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55000000000000004">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55000000000000004">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55000000000000004">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55000000000000004">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55000000000000004">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55000000000000004">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55000000000000004">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55000000000000004">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55000000000000004">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55000000000000004">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55000000000000004">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55000000000000004">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55000000000000004">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55000000000000004">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55000000000000004">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55000000000000004">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55000000000000004">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55000000000000004">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55000000000000004">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55000000000000004">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6">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550000000000000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550000000000000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550000000000000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55000000000000004">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55000000000000004">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55000000000000004">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55000000000000004">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55000000000000004">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55000000000000004">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55000000000000004">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550000000000000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55000000000000004">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550000000000000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550000000000000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55000000000000004">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400-000000000000}">
      <formula1>"◎,○"</formula1>
    </dataValidation>
    <dataValidation type="list" allowBlank="1" showInputMessage="1" showErrorMessage="1" sqref="V228:W228" xr:uid="{00000000-0002-0000-0400-000001000000}">
      <formula1>"週,暦月"</formula1>
    </dataValidation>
    <dataValidation type="list" allowBlank="1" showInputMessage="1" showErrorMessage="1" sqref="BI3:BL3" xr:uid="{00000000-0002-0000-0400-000002000000}">
      <formula1>"４週,暦月"</formula1>
    </dataValidation>
    <dataValidation type="list" allowBlank="1" showInputMessage="1" showErrorMessage="1" sqref="AJ3:AJ4" xr:uid="{00000000-0002-0000-0400-000003000000}">
      <formula1>#REF!</formula1>
    </dataValidation>
    <dataValidation type="decimal" allowBlank="1" showInputMessage="1" showErrorMessage="1" error="入力可能範囲　32～40" sqref="BE6:BF6" xr:uid="{00000000-0002-0000-0400-000004000000}">
      <formula1>32</formula1>
      <formula2>40</formula2>
    </dataValidation>
    <dataValidation type="list" allowBlank="1" showInputMessage="1" showErrorMessage="1" sqref="BI4:BL4" xr:uid="{00000000-0002-0000-0400-000005000000}">
      <formula1>"予定,実績,予定・実績"</formula1>
    </dataValidation>
    <dataValidation type="list" allowBlank="1" showInputMessage="1" sqref="G17:H216" xr:uid="{00000000-0002-0000-0400-000006000000}">
      <formula1>職種</formula1>
    </dataValidation>
    <dataValidation type="list" errorStyle="warning" allowBlank="1" showInputMessage="1" error="リストにない場合のみ、入力してください。" sqref="O17:R216" xr:uid="{00000000-0002-0000-04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400-000008000000}">
      <formula1>シフト記号表</formula1>
    </dataValidation>
    <dataValidation type="list" allowBlank="1" showInputMessage="1" sqref="M17:N216" xr:uid="{00000000-0002-0000-0400-000009000000}">
      <formula1>"A, B, C, D"</formula1>
    </dataValidation>
    <dataValidation allowBlank="1" showInputMessage="1" showErrorMessage="1" error="入力可能範囲　32～40" sqref="BI10" xr:uid="{00000000-0002-0000-0400-00000A000000}"/>
  </dataValidations>
  <printOptions horizontalCentered="1"/>
  <pageMargins left="0.25" right="0.25" top="0.75" bottom="0.75" header="0.3" footer="0.3"/>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N52"/>
  <sheetViews>
    <sheetView zoomScale="75" zoomScaleNormal="75" workbookViewId="0">
      <selection activeCell="N19" sqref="N19"/>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550000000000000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25" right="0.25" top="0.75" bottom="0.75" header="0.3" footer="0.3"/>
  <pageSetup paperSize="9" scale="56"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B1:BB11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269</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17.25" customHeight="1" x14ac:dyDescent="0.55000000000000004">
      <c r="B19" s="34" t="s">
        <v>294</v>
      </c>
      <c r="C19" s="34"/>
      <c r="D19" s="34"/>
    </row>
    <row r="20" spans="2:4" s="17" customFormat="1" ht="17.25" customHeight="1" x14ac:dyDescent="0.55000000000000004">
      <c r="B20" s="34" t="s">
        <v>316</v>
      </c>
      <c r="C20" s="34"/>
      <c r="D20" s="34"/>
    </row>
    <row r="21" spans="2:4" s="17" customFormat="1" ht="17.25" customHeight="1" x14ac:dyDescent="0.55000000000000004">
      <c r="B21" s="34"/>
      <c r="C21" s="34"/>
      <c r="D21" s="34"/>
    </row>
    <row r="22" spans="2:4" s="17" customFormat="1" ht="17.25" customHeight="1" x14ac:dyDescent="0.55000000000000004">
      <c r="B22" s="34"/>
      <c r="C22" s="18" t="s">
        <v>20</v>
      </c>
      <c r="D22" s="18" t="s">
        <v>3</v>
      </c>
    </row>
    <row r="23" spans="2:4" s="17" customFormat="1" ht="17.25" customHeight="1" x14ac:dyDescent="0.55000000000000004">
      <c r="B23" s="34"/>
      <c r="C23" s="18">
        <v>1</v>
      </c>
      <c r="D23" s="38" t="s">
        <v>70</v>
      </c>
    </row>
    <row r="24" spans="2:4" s="17" customFormat="1" ht="17.25" customHeight="1" x14ac:dyDescent="0.55000000000000004">
      <c r="B24" s="34"/>
      <c r="C24" s="18">
        <v>2</v>
      </c>
      <c r="D24" s="38" t="s">
        <v>101</v>
      </c>
    </row>
    <row r="25" spans="2:4" s="17" customFormat="1" ht="17.25" customHeight="1" x14ac:dyDescent="0.55000000000000004">
      <c r="B25" s="34"/>
      <c r="C25" s="18">
        <v>3</v>
      </c>
      <c r="D25" s="38" t="s">
        <v>102</v>
      </c>
    </row>
    <row r="26" spans="2:4" s="17" customFormat="1" ht="17.25" customHeight="1" x14ac:dyDescent="0.55000000000000004">
      <c r="B26" s="34"/>
      <c r="C26" s="18">
        <v>4</v>
      </c>
      <c r="D26" s="38" t="s">
        <v>103</v>
      </c>
    </row>
    <row r="27" spans="2:4" s="17" customFormat="1" ht="17.25" customHeight="1" x14ac:dyDescent="0.55000000000000004">
      <c r="B27" s="34"/>
      <c r="C27" s="18">
        <v>5</v>
      </c>
      <c r="D27" s="38" t="s">
        <v>104</v>
      </c>
    </row>
    <row r="28" spans="2:4" s="17" customFormat="1" ht="17.25" customHeight="1" x14ac:dyDescent="0.55000000000000004">
      <c r="B28" s="34"/>
      <c r="C28" s="18">
        <v>6</v>
      </c>
      <c r="D28" s="38" t="s">
        <v>105</v>
      </c>
    </row>
    <row r="29" spans="2:4" s="17" customFormat="1" ht="17.25" customHeight="1" x14ac:dyDescent="0.55000000000000004">
      <c r="B29" s="34"/>
      <c r="C29" s="18">
        <v>7</v>
      </c>
      <c r="D29" s="38" t="s">
        <v>106</v>
      </c>
    </row>
    <row r="30" spans="2:4" s="17" customFormat="1" ht="17.25" customHeight="1" x14ac:dyDescent="0.55000000000000004">
      <c r="B30" s="34"/>
      <c r="C30" s="18">
        <v>8</v>
      </c>
      <c r="D30" s="38" t="s">
        <v>71</v>
      </c>
    </row>
    <row r="31" spans="2:4" s="17" customFormat="1" ht="17.25" customHeight="1" x14ac:dyDescent="0.55000000000000004">
      <c r="B31" s="34"/>
      <c r="C31" s="36"/>
      <c r="D31" s="34"/>
    </row>
    <row r="32" spans="2:4" s="17" customFormat="1" ht="17.25" customHeight="1" x14ac:dyDescent="0.55000000000000004">
      <c r="B32" s="34" t="s">
        <v>295</v>
      </c>
      <c r="C32" s="34"/>
      <c r="D32" s="34"/>
    </row>
    <row r="33" spans="2:51" s="17" customFormat="1" ht="17.25" customHeight="1" x14ac:dyDescent="0.55000000000000004">
      <c r="B33" s="34" t="s">
        <v>93</v>
      </c>
      <c r="C33" s="34"/>
      <c r="D33" s="34"/>
    </row>
    <row r="34" spans="2:51" s="17" customFormat="1" ht="17.25" customHeight="1" x14ac:dyDescent="0.55000000000000004">
      <c r="B34" s="34"/>
      <c r="C34" s="34"/>
      <c r="D34" s="34"/>
      <c r="G34" s="39"/>
      <c r="H34" s="39"/>
      <c r="J34" s="39"/>
      <c r="K34" s="39"/>
      <c r="L34" s="39"/>
      <c r="M34" s="39"/>
      <c r="N34" s="39"/>
      <c r="O34" s="39"/>
      <c r="R34" s="39"/>
      <c r="S34" s="39"/>
      <c r="T34" s="39"/>
      <c r="W34" s="39"/>
      <c r="X34" s="39"/>
      <c r="Y34" s="39"/>
    </row>
    <row r="35" spans="2:51" s="17" customFormat="1" ht="17.25" customHeight="1" x14ac:dyDescent="0.550000000000000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550000000000000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550000000000000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550000000000000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550000000000000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55000000000000004">
      <c r="B40" s="34"/>
      <c r="C40" s="34"/>
      <c r="D40" s="34"/>
      <c r="G40" s="39"/>
      <c r="H40" s="39"/>
      <c r="J40" s="39"/>
      <c r="K40" s="39"/>
      <c r="L40" s="39"/>
      <c r="M40" s="39"/>
      <c r="N40" s="39"/>
      <c r="O40" s="39"/>
      <c r="R40" s="39"/>
      <c r="S40" s="39"/>
      <c r="T40" s="39"/>
      <c r="W40" s="39"/>
      <c r="X40" s="39"/>
      <c r="Y40" s="39"/>
    </row>
    <row r="41" spans="2:51" s="17" customFormat="1" ht="17.25" customHeight="1" x14ac:dyDescent="0.55000000000000004">
      <c r="B41" s="34"/>
      <c r="C41" s="40" t="s">
        <v>10</v>
      </c>
      <c r="D41" s="34"/>
      <c r="G41" s="39"/>
      <c r="H41" s="39"/>
      <c r="J41" s="39"/>
      <c r="K41" s="39"/>
      <c r="L41" s="39"/>
      <c r="M41" s="39"/>
      <c r="N41" s="39"/>
      <c r="O41" s="39"/>
      <c r="R41" s="39"/>
      <c r="S41" s="39"/>
      <c r="T41" s="39"/>
      <c r="W41" s="39"/>
      <c r="X41" s="39"/>
      <c r="Y41" s="39"/>
    </row>
    <row r="42" spans="2:51" s="17" customFormat="1" ht="17.25" customHeight="1" x14ac:dyDescent="0.55000000000000004">
      <c r="C42" s="34" t="s">
        <v>97</v>
      </c>
      <c r="F42" s="40"/>
      <c r="G42" s="39"/>
      <c r="H42" s="39"/>
      <c r="J42" s="39"/>
      <c r="K42" s="39"/>
      <c r="L42" s="39"/>
      <c r="M42" s="39"/>
      <c r="N42" s="39"/>
      <c r="O42" s="39"/>
      <c r="R42" s="39"/>
      <c r="S42" s="39"/>
      <c r="T42" s="39"/>
      <c r="W42" s="39"/>
      <c r="X42" s="39"/>
      <c r="Y42" s="39"/>
    </row>
    <row r="43" spans="2:51" s="17" customFormat="1" ht="17.25" customHeight="1" x14ac:dyDescent="0.55000000000000004">
      <c r="C43" s="34" t="s">
        <v>207</v>
      </c>
      <c r="F43" s="34"/>
      <c r="G43" s="39"/>
      <c r="H43" s="39"/>
      <c r="J43" s="39"/>
      <c r="K43" s="39"/>
      <c r="L43" s="39"/>
      <c r="M43" s="39"/>
      <c r="N43" s="39"/>
      <c r="O43" s="39"/>
      <c r="R43" s="39"/>
      <c r="S43" s="39"/>
      <c r="T43" s="39"/>
      <c r="W43" s="39"/>
      <c r="X43" s="39"/>
      <c r="Y43" s="39"/>
    </row>
    <row r="44" spans="2:51" s="17" customFormat="1" ht="17.25" customHeight="1" x14ac:dyDescent="0.550000000000000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55000000000000004">
      <c r="B45" s="34" t="s">
        <v>296</v>
      </c>
      <c r="C45" s="34"/>
      <c r="D45" s="34"/>
    </row>
    <row r="46" spans="2:51" s="17" customFormat="1" ht="17.25" customHeight="1" x14ac:dyDescent="0.55000000000000004">
      <c r="B46" s="34" t="s">
        <v>199</v>
      </c>
      <c r="C46" s="34"/>
      <c r="D46" s="34"/>
    </row>
    <row r="47" spans="2:51" s="17" customFormat="1" ht="17.25" customHeight="1" x14ac:dyDescent="0.550000000000000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55000000000000004"/>
    <row r="49" spans="2:54" s="17" customFormat="1" ht="17.25" customHeight="1" x14ac:dyDescent="0.55000000000000004">
      <c r="B49" s="34" t="s">
        <v>297</v>
      </c>
      <c r="C49" s="34"/>
    </row>
    <row r="50" spans="2:54" s="17" customFormat="1" ht="17.25" customHeight="1" x14ac:dyDescent="0.55000000000000004">
      <c r="B50" s="34"/>
      <c r="C50" s="34"/>
    </row>
    <row r="51" spans="2:54" s="17" customFormat="1" ht="17.25" customHeight="1" x14ac:dyDescent="0.55000000000000004">
      <c r="B51" s="34" t="s">
        <v>298</v>
      </c>
      <c r="C51" s="34"/>
    </row>
    <row r="52" spans="2:54" s="17" customFormat="1" ht="17.25" customHeight="1" x14ac:dyDescent="0.55000000000000004">
      <c r="B52" s="34" t="s">
        <v>259</v>
      </c>
      <c r="C52" s="34"/>
    </row>
    <row r="53" spans="2:54" s="17" customFormat="1" ht="17.25" customHeight="1" x14ac:dyDescent="0.55000000000000004">
      <c r="B53" s="34"/>
      <c r="C53" s="34"/>
    </row>
    <row r="54" spans="2:54" s="17" customFormat="1" ht="17.25" customHeight="1" x14ac:dyDescent="0.55000000000000004">
      <c r="B54" s="34" t="s">
        <v>299</v>
      </c>
      <c r="C54" s="34"/>
    </row>
    <row r="55" spans="2:54" s="17" customFormat="1" ht="17.25" customHeight="1" x14ac:dyDescent="0.55000000000000004">
      <c r="B55" s="34" t="s">
        <v>98</v>
      </c>
      <c r="C55" s="34"/>
    </row>
    <row r="56" spans="2:54" s="17" customFormat="1" ht="17.25" customHeight="1" x14ac:dyDescent="0.55000000000000004">
      <c r="B56" s="34"/>
      <c r="C56" s="34"/>
    </row>
    <row r="57" spans="2:54" s="17" customFormat="1" ht="17.25" customHeight="1" x14ac:dyDescent="0.55000000000000004">
      <c r="B57" s="34" t="s">
        <v>300</v>
      </c>
      <c r="C57" s="34"/>
      <c r="D57" s="34"/>
    </row>
    <row r="58" spans="2:54" s="17" customFormat="1" ht="17.25" customHeight="1" x14ac:dyDescent="0.55000000000000004">
      <c r="B58" s="34"/>
      <c r="C58" s="34"/>
      <c r="D58" s="34"/>
    </row>
    <row r="59" spans="2:54" s="17" customFormat="1" ht="17.25" customHeight="1" x14ac:dyDescent="0.55000000000000004">
      <c r="B59" s="17" t="s">
        <v>301</v>
      </c>
      <c r="D59" s="34"/>
    </row>
    <row r="60" spans="2:54" s="17" customFormat="1" ht="17.25" customHeight="1" x14ac:dyDescent="0.55000000000000004">
      <c r="B60" s="17" t="s">
        <v>99</v>
      </c>
      <c r="D60" s="34"/>
    </row>
    <row r="61" spans="2:54" s="17" customFormat="1" ht="17.25" customHeight="1" x14ac:dyDescent="0.55000000000000004">
      <c r="B61" s="17" t="s">
        <v>260</v>
      </c>
    </row>
    <row r="62" spans="2:54" s="17" customFormat="1" ht="17.25" customHeight="1" x14ac:dyDescent="0.55000000000000004"/>
    <row r="63" spans="2:54" s="17" customFormat="1" ht="17.25" customHeight="1" x14ac:dyDescent="0.550000000000000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550000000000000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55000000000000004">
      <c r="B65" s="163" t="s">
        <v>262</v>
      </c>
    </row>
    <row r="66" spans="2:2" ht="18.75" customHeight="1" x14ac:dyDescent="0.55000000000000004">
      <c r="B66" s="162" t="s">
        <v>263</v>
      </c>
    </row>
    <row r="67" spans="2:2" ht="18.75" customHeight="1" x14ac:dyDescent="0.55000000000000004">
      <c r="B67" s="163" t="s">
        <v>264</v>
      </c>
    </row>
    <row r="68" spans="2:2" ht="18.75" customHeight="1" x14ac:dyDescent="0.55000000000000004">
      <c r="B68" s="162" t="s">
        <v>319</v>
      </c>
    </row>
    <row r="69" spans="2:2" ht="18.75" customHeight="1" x14ac:dyDescent="0.55000000000000004">
      <c r="B69" s="162" t="s">
        <v>320</v>
      </c>
    </row>
    <row r="70" spans="2:2" ht="18.75" customHeight="1" x14ac:dyDescent="0.55000000000000004">
      <c r="B70" s="162"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25" right="0.25" top="0.75" bottom="0.75" header="0.3" footer="0.3"/>
  <pageSetup paperSize="9" scale="4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CFFCC"/>
    <pageSetUpPr fitToPage="1"/>
  </sheetPr>
  <dimension ref="B1:BB12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216</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20.25" customHeight="1" x14ac:dyDescent="0.55000000000000004">
      <c r="B19" s="34" t="s">
        <v>303</v>
      </c>
      <c r="C19" s="35"/>
      <c r="D19" s="34"/>
    </row>
    <row r="20" spans="2:4" s="17" customFormat="1" ht="20.25" customHeight="1" x14ac:dyDescent="0.55000000000000004">
      <c r="B20" s="34" t="s">
        <v>194</v>
      </c>
      <c r="C20" s="35"/>
      <c r="D20" s="34"/>
    </row>
    <row r="21" spans="2:4" s="17" customFormat="1" ht="20.25" customHeight="1" x14ac:dyDescent="0.55000000000000004">
      <c r="B21" s="34" t="s">
        <v>195</v>
      </c>
      <c r="C21" s="35"/>
      <c r="D21" s="34"/>
    </row>
    <row r="22" spans="2:4" s="17" customFormat="1" ht="20.25" customHeight="1" x14ac:dyDescent="0.55000000000000004">
      <c r="B22" s="34"/>
      <c r="C22" s="35"/>
      <c r="D22" s="34"/>
    </row>
    <row r="23" spans="2:4" s="17" customFormat="1" ht="20.25" customHeight="1" x14ac:dyDescent="0.55000000000000004">
      <c r="B23" s="34" t="s">
        <v>304</v>
      </c>
      <c r="C23" s="35"/>
      <c r="D23" s="34"/>
    </row>
    <row r="24" spans="2:4" s="17" customFormat="1" ht="20.25" customHeight="1" x14ac:dyDescent="0.55000000000000004">
      <c r="B24" s="34" t="s">
        <v>196</v>
      </c>
      <c r="C24" s="35"/>
      <c r="D24" s="34"/>
    </row>
    <row r="25" spans="2:4" s="17" customFormat="1" ht="20.25" customHeight="1" x14ac:dyDescent="0.55000000000000004">
      <c r="B25" s="34" t="s">
        <v>197</v>
      </c>
      <c r="C25" s="35"/>
      <c r="D25" s="34"/>
    </row>
    <row r="26" spans="2:4" s="17" customFormat="1" ht="20.25" customHeight="1" x14ac:dyDescent="0.55000000000000004">
      <c r="B26" s="34" t="s">
        <v>198</v>
      </c>
      <c r="C26" s="35"/>
      <c r="D26" s="34"/>
    </row>
    <row r="27" spans="2:4" s="17" customFormat="1" ht="20.25" customHeight="1" x14ac:dyDescent="0.55000000000000004">
      <c r="B27" s="34"/>
      <c r="C27" s="34"/>
      <c r="D27" s="34"/>
    </row>
    <row r="28" spans="2:4" s="17" customFormat="1" ht="17.25" customHeight="1" x14ac:dyDescent="0.55000000000000004">
      <c r="B28" s="34" t="s">
        <v>305</v>
      </c>
      <c r="C28" s="34"/>
      <c r="D28" s="34"/>
    </row>
    <row r="29" spans="2:4" s="17" customFormat="1" ht="17.25" customHeight="1" x14ac:dyDescent="0.55000000000000004">
      <c r="B29" s="34" t="s">
        <v>193</v>
      </c>
      <c r="C29" s="34"/>
      <c r="D29" s="34"/>
    </row>
    <row r="30" spans="2:4" s="17" customFormat="1" ht="17.25" customHeight="1" x14ac:dyDescent="0.55000000000000004">
      <c r="B30" s="34"/>
      <c r="C30" s="34"/>
      <c r="D30" s="34"/>
    </row>
    <row r="31" spans="2:4" s="17" customFormat="1" ht="17.25" customHeight="1" x14ac:dyDescent="0.55000000000000004">
      <c r="B31" s="34"/>
      <c r="C31" s="18" t="s">
        <v>20</v>
      </c>
      <c r="D31" s="18" t="s">
        <v>3</v>
      </c>
    </row>
    <row r="32" spans="2:4" s="17" customFormat="1" ht="17.25" customHeight="1" x14ac:dyDescent="0.55000000000000004">
      <c r="B32" s="34"/>
      <c r="C32" s="18">
        <v>1</v>
      </c>
      <c r="D32" s="38" t="s">
        <v>70</v>
      </c>
    </row>
    <row r="33" spans="2:25" s="17" customFormat="1" ht="17.25" customHeight="1" x14ac:dyDescent="0.55000000000000004">
      <c r="B33" s="34"/>
      <c r="C33" s="18">
        <v>2</v>
      </c>
      <c r="D33" s="38" t="s">
        <v>101</v>
      </c>
    </row>
    <row r="34" spans="2:25" s="17" customFormat="1" ht="17.25" customHeight="1" x14ac:dyDescent="0.55000000000000004">
      <c r="B34" s="34"/>
      <c r="C34" s="18">
        <v>3</v>
      </c>
      <c r="D34" s="38" t="s">
        <v>102</v>
      </c>
    </row>
    <row r="35" spans="2:25" s="17" customFormat="1" ht="17.25" customHeight="1" x14ac:dyDescent="0.55000000000000004">
      <c r="B35" s="34"/>
      <c r="C35" s="18">
        <v>4</v>
      </c>
      <c r="D35" s="38" t="s">
        <v>103</v>
      </c>
    </row>
    <row r="36" spans="2:25" s="17" customFormat="1" ht="17.25" customHeight="1" x14ac:dyDescent="0.55000000000000004">
      <c r="B36" s="34"/>
      <c r="C36" s="18">
        <v>5</v>
      </c>
      <c r="D36" s="38" t="s">
        <v>104</v>
      </c>
    </row>
    <row r="37" spans="2:25" s="17" customFormat="1" ht="17.25" customHeight="1" x14ac:dyDescent="0.55000000000000004">
      <c r="B37" s="34"/>
      <c r="C37" s="18">
        <v>6</v>
      </c>
      <c r="D37" s="38" t="s">
        <v>105</v>
      </c>
    </row>
    <row r="38" spans="2:25" s="17" customFormat="1" ht="17.25" customHeight="1" x14ac:dyDescent="0.55000000000000004">
      <c r="B38" s="34"/>
      <c r="C38" s="18">
        <v>7</v>
      </c>
      <c r="D38" s="38" t="s">
        <v>106</v>
      </c>
    </row>
    <row r="39" spans="2:25" s="17" customFormat="1" ht="17.25" customHeight="1" x14ac:dyDescent="0.55000000000000004">
      <c r="B39" s="34"/>
      <c r="C39" s="18">
        <v>8</v>
      </c>
      <c r="D39" s="38" t="s">
        <v>71</v>
      </c>
    </row>
    <row r="40" spans="2:25" s="17" customFormat="1" ht="17.25" customHeight="1" x14ac:dyDescent="0.55000000000000004">
      <c r="B40" s="34"/>
      <c r="C40" s="36"/>
      <c r="D40" s="34"/>
    </row>
    <row r="41" spans="2:25" s="17" customFormat="1" ht="17.25" customHeight="1" x14ac:dyDescent="0.55000000000000004">
      <c r="B41" s="34" t="s">
        <v>306</v>
      </c>
      <c r="C41" s="34"/>
      <c r="D41" s="34"/>
    </row>
    <row r="42" spans="2:25" s="17" customFormat="1" ht="17.25" customHeight="1" x14ac:dyDescent="0.55000000000000004">
      <c r="B42" s="34" t="s">
        <v>93</v>
      </c>
      <c r="C42" s="34"/>
      <c r="D42" s="34"/>
    </row>
    <row r="43" spans="2:25" s="17" customFormat="1" ht="17.25" customHeight="1" x14ac:dyDescent="0.55000000000000004">
      <c r="B43" s="34"/>
      <c r="C43" s="34"/>
      <c r="D43" s="34"/>
      <c r="G43" s="39"/>
      <c r="H43" s="39"/>
      <c r="J43" s="39"/>
      <c r="K43" s="39"/>
      <c r="L43" s="39"/>
      <c r="M43" s="39"/>
      <c r="N43" s="39"/>
      <c r="O43" s="39"/>
      <c r="R43" s="39"/>
      <c r="S43" s="39"/>
      <c r="T43" s="39"/>
      <c r="W43" s="39"/>
      <c r="X43" s="39"/>
      <c r="Y43" s="39"/>
    </row>
    <row r="44" spans="2:25" s="17" customFormat="1" ht="17.25" customHeight="1" x14ac:dyDescent="0.550000000000000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550000000000000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550000000000000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550000000000000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550000000000000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55000000000000004">
      <c r="B49" s="34"/>
      <c r="C49" s="34"/>
      <c r="D49" s="34"/>
      <c r="G49" s="39"/>
      <c r="H49" s="39"/>
      <c r="J49" s="39"/>
      <c r="K49" s="39"/>
      <c r="L49" s="39"/>
      <c r="M49" s="39"/>
      <c r="N49" s="39"/>
      <c r="O49" s="39"/>
      <c r="R49" s="39"/>
      <c r="S49" s="39"/>
      <c r="T49" s="39"/>
      <c r="W49" s="39"/>
      <c r="X49" s="39"/>
      <c r="Y49" s="39"/>
    </row>
    <row r="50" spans="2:51" s="17" customFormat="1" ht="17.25" customHeight="1" x14ac:dyDescent="0.55000000000000004">
      <c r="B50" s="34"/>
      <c r="C50" s="40" t="s">
        <v>10</v>
      </c>
      <c r="D50" s="34"/>
      <c r="G50" s="39"/>
      <c r="H50" s="39"/>
      <c r="J50" s="39"/>
      <c r="K50" s="39"/>
      <c r="L50" s="39"/>
      <c r="M50" s="39"/>
      <c r="N50" s="39"/>
      <c r="O50" s="39"/>
      <c r="R50" s="39"/>
      <c r="S50" s="39"/>
      <c r="T50" s="39"/>
      <c r="W50" s="39"/>
      <c r="X50" s="39"/>
      <c r="Y50" s="39"/>
    </row>
    <row r="51" spans="2:51" s="17" customFormat="1" ht="17.25" customHeight="1" x14ac:dyDescent="0.55000000000000004">
      <c r="C51" s="34" t="s">
        <v>97</v>
      </c>
      <c r="F51" s="40"/>
      <c r="G51" s="39"/>
      <c r="H51" s="39"/>
      <c r="J51" s="39"/>
      <c r="K51" s="39"/>
      <c r="L51" s="39"/>
      <c r="M51" s="39"/>
      <c r="N51" s="39"/>
      <c r="O51" s="39"/>
      <c r="R51" s="39"/>
      <c r="S51" s="39"/>
      <c r="T51" s="39"/>
      <c r="W51" s="39"/>
      <c r="X51" s="39"/>
      <c r="Y51" s="39"/>
    </row>
    <row r="52" spans="2:51" s="17" customFormat="1" ht="17.25" customHeight="1" x14ac:dyDescent="0.55000000000000004">
      <c r="C52" s="34" t="s">
        <v>207</v>
      </c>
      <c r="F52" s="34"/>
      <c r="G52" s="39"/>
      <c r="H52" s="39"/>
      <c r="J52" s="39"/>
      <c r="K52" s="39"/>
      <c r="L52" s="39"/>
      <c r="M52" s="39"/>
      <c r="N52" s="39"/>
      <c r="O52" s="39"/>
      <c r="R52" s="39"/>
      <c r="S52" s="39"/>
      <c r="T52" s="39"/>
      <c r="W52" s="39"/>
      <c r="X52" s="39"/>
      <c r="Y52" s="39"/>
    </row>
    <row r="53" spans="2:51" s="17" customFormat="1" ht="17.25" customHeight="1" x14ac:dyDescent="0.550000000000000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55000000000000004">
      <c r="B54" s="34" t="s">
        <v>307</v>
      </c>
      <c r="C54" s="34"/>
      <c r="D54" s="34"/>
    </row>
    <row r="55" spans="2:51" s="17" customFormat="1" ht="17.25" customHeight="1" x14ac:dyDescent="0.55000000000000004">
      <c r="B55" s="34" t="s">
        <v>199</v>
      </c>
      <c r="C55" s="34"/>
      <c r="D55" s="34"/>
    </row>
    <row r="56" spans="2:51" s="17" customFormat="1" ht="17.25" customHeight="1" x14ac:dyDescent="0.550000000000000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550000000000000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55000000000000004"/>
    <row r="59" spans="2:51" s="17" customFormat="1" ht="17.25" customHeight="1" x14ac:dyDescent="0.55000000000000004">
      <c r="B59" s="34" t="s">
        <v>308</v>
      </c>
      <c r="C59" s="34"/>
    </row>
    <row r="60" spans="2:51" s="17" customFormat="1" ht="17.25" customHeight="1" x14ac:dyDescent="0.55000000000000004">
      <c r="B60" s="34"/>
      <c r="C60" s="34"/>
    </row>
    <row r="61" spans="2:51" s="17" customFormat="1" ht="17.25" customHeight="1" x14ac:dyDescent="0.55000000000000004">
      <c r="B61" s="34" t="s">
        <v>309</v>
      </c>
      <c r="C61" s="34"/>
    </row>
    <row r="62" spans="2:51" s="17" customFormat="1" ht="17.25" customHeight="1" x14ac:dyDescent="0.55000000000000004">
      <c r="B62" s="34" t="s">
        <v>259</v>
      </c>
      <c r="C62" s="34"/>
    </row>
    <row r="63" spans="2:51" s="17" customFormat="1" ht="17.25" customHeight="1" x14ac:dyDescent="0.55000000000000004">
      <c r="B63" s="34"/>
      <c r="C63" s="34"/>
    </row>
    <row r="64" spans="2:51" s="17" customFormat="1" ht="17.25" customHeight="1" x14ac:dyDescent="0.55000000000000004">
      <c r="B64" s="34" t="s">
        <v>310</v>
      </c>
      <c r="C64" s="34"/>
    </row>
    <row r="65" spans="2:54" s="17" customFormat="1" ht="17.25" customHeight="1" x14ac:dyDescent="0.55000000000000004">
      <c r="B65" s="34" t="s">
        <v>98</v>
      </c>
      <c r="C65" s="34"/>
    </row>
    <row r="66" spans="2:54" s="17" customFormat="1" ht="17.25" customHeight="1" x14ac:dyDescent="0.55000000000000004">
      <c r="B66" s="34"/>
      <c r="C66" s="34"/>
    </row>
    <row r="67" spans="2:54" s="17" customFormat="1" ht="17.25" customHeight="1" x14ac:dyDescent="0.55000000000000004">
      <c r="B67" s="34" t="s">
        <v>311</v>
      </c>
      <c r="C67" s="34"/>
      <c r="D67" s="34"/>
    </row>
    <row r="68" spans="2:54" s="17" customFormat="1" ht="17.25" customHeight="1" x14ac:dyDescent="0.55000000000000004">
      <c r="B68" s="34"/>
      <c r="C68" s="34"/>
      <c r="D68" s="34"/>
    </row>
    <row r="69" spans="2:54" s="17" customFormat="1" ht="17.25" customHeight="1" x14ac:dyDescent="0.55000000000000004">
      <c r="B69" s="17" t="s">
        <v>312</v>
      </c>
      <c r="D69" s="34"/>
    </row>
    <row r="70" spans="2:54" s="17" customFormat="1" ht="17.25" customHeight="1" x14ac:dyDescent="0.55000000000000004">
      <c r="B70" s="17" t="s">
        <v>99</v>
      </c>
      <c r="D70" s="34"/>
    </row>
    <row r="71" spans="2:54" s="17" customFormat="1" ht="17.25" customHeight="1" x14ac:dyDescent="0.55000000000000004">
      <c r="B71" s="17" t="s">
        <v>260</v>
      </c>
    </row>
    <row r="72" spans="2:54" s="17" customFormat="1" ht="17.25" customHeight="1" x14ac:dyDescent="0.55000000000000004"/>
    <row r="73" spans="2:54" s="17" customFormat="1" ht="17.25" customHeight="1" x14ac:dyDescent="0.550000000000000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550000000000000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55000000000000004">
      <c r="B75" s="163" t="s">
        <v>262</v>
      </c>
    </row>
    <row r="76" spans="2:54" ht="18.75" customHeight="1" x14ac:dyDescent="0.55000000000000004">
      <c r="B76" s="162" t="s">
        <v>263</v>
      </c>
    </row>
    <row r="77" spans="2:54" ht="18.75" customHeight="1" x14ac:dyDescent="0.55000000000000004">
      <c r="B77" s="163" t="s">
        <v>264</v>
      </c>
    </row>
    <row r="78" spans="2:54" ht="18.75" customHeight="1" x14ac:dyDescent="0.55000000000000004">
      <c r="B78" s="162" t="s">
        <v>319</v>
      </c>
    </row>
    <row r="79" spans="2:54" ht="18.75" customHeight="1" x14ac:dyDescent="0.55000000000000004">
      <c r="B79" s="162" t="s">
        <v>320</v>
      </c>
    </row>
    <row r="80" spans="2:54" ht="18.75" customHeight="1" x14ac:dyDescent="0.55000000000000004">
      <c r="B80" s="162"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B1:L56"/>
  <sheetViews>
    <sheetView workbookViewId="0">
      <selection activeCell="F13" sqref="F13"/>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60">
        <v>1</v>
      </c>
      <c r="C4" s="61" t="s">
        <v>158</v>
      </c>
      <c r="D4" s="17"/>
    </row>
    <row r="5" spans="2:4" x14ac:dyDescent="0.55000000000000004">
      <c r="B5" s="60">
        <v>2</v>
      </c>
      <c r="C5" s="61" t="s">
        <v>159</v>
      </c>
      <c r="D5" s="17"/>
    </row>
    <row r="6" spans="2:4" x14ac:dyDescent="0.55000000000000004">
      <c r="B6" s="60">
        <v>3</v>
      </c>
      <c r="C6" s="61" t="s">
        <v>217</v>
      </c>
      <c r="D6" s="17"/>
    </row>
    <row r="7" spans="2:4" x14ac:dyDescent="0.55000000000000004">
      <c r="B7" s="60">
        <v>4</v>
      </c>
      <c r="C7" s="61" t="s">
        <v>218</v>
      </c>
      <c r="D7" s="17"/>
    </row>
    <row r="8" spans="2:4" x14ac:dyDescent="0.55000000000000004">
      <c r="B8" s="60">
        <v>5</v>
      </c>
      <c r="C8" s="61" t="s">
        <v>210</v>
      </c>
      <c r="D8" s="17"/>
    </row>
    <row r="9" spans="2:4" x14ac:dyDescent="0.55000000000000004">
      <c r="B9" s="60">
        <v>6</v>
      </c>
      <c r="C9" s="61" t="s">
        <v>211</v>
      </c>
    </row>
    <row r="10" spans="2:4" x14ac:dyDescent="0.55000000000000004">
      <c r="B10" s="60">
        <v>7</v>
      </c>
      <c r="C10" s="61" t="s">
        <v>212</v>
      </c>
      <c r="D10" s="17"/>
    </row>
    <row r="11" spans="2:4" x14ac:dyDescent="0.55000000000000004">
      <c r="B11" s="60">
        <v>8</v>
      </c>
      <c r="C11" s="61" t="s">
        <v>213</v>
      </c>
      <c r="D11" s="17"/>
    </row>
    <row r="12" spans="2:4" x14ac:dyDescent="0.55000000000000004">
      <c r="B12" s="60">
        <v>9</v>
      </c>
      <c r="C12" s="61" t="s">
        <v>214</v>
      </c>
      <c r="D12" s="17"/>
    </row>
    <row r="13" spans="2:4" x14ac:dyDescent="0.55000000000000004">
      <c r="B13" s="60">
        <v>10</v>
      </c>
      <c r="C13" s="61" t="s">
        <v>215</v>
      </c>
      <c r="D13" s="17"/>
    </row>
    <row r="14" spans="2:4" x14ac:dyDescent="0.55000000000000004">
      <c r="B14" s="60">
        <v>11</v>
      </c>
      <c r="C14" s="61" t="s">
        <v>227</v>
      </c>
      <c r="D14" s="17"/>
    </row>
    <row r="15" spans="2:4" x14ac:dyDescent="0.55000000000000004">
      <c r="B15" s="60">
        <v>12</v>
      </c>
      <c r="C15" s="61" t="s">
        <v>255</v>
      </c>
      <c r="D15" s="17"/>
    </row>
    <row r="16" spans="2:4" x14ac:dyDescent="0.55000000000000004">
      <c r="B16" s="60">
        <v>13</v>
      </c>
      <c r="C16" s="61" t="s">
        <v>255</v>
      </c>
      <c r="D16" s="17"/>
    </row>
    <row r="17" spans="2:12" x14ac:dyDescent="0.55000000000000004">
      <c r="B17" s="60">
        <v>14</v>
      </c>
      <c r="C17" s="61" t="s">
        <v>255</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4" t="s">
        <v>105</v>
      </c>
      <c r="I21" s="44" t="s">
        <v>106</v>
      </c>
      <c r="J21" s="44" t="s">
        <v>107</v>
      </c>
      <c r="K21" s="44" t="s">
        <v>255</v>
      </c>
      <c r="L21" s="45" t="s">
        <v>255</v>
      </c>
    </row>
    <row r="22" spans="2:12" ht="20" x14ac:dyDescent="0.55000000000000004">
      <c r="B22" s="339" t="s">
        <v>73</v>
      </c>
      <c r="C22" s="22" t="s">
        <v>108</v>
      </c>
      <c r="D22" s="23" t="s">
        <v>101</v>
      </c>
      <c r="E22" s="23" t="s">
        <v>108</v>
      </c>
      <c r="F22" s="23" t="s">
        <v>112</v>
      </c>
      <c r="G22" s="23" t="s">
        <v>114</v>
      </c>
      <c r="H22" s="46" t="s">
        <v>115</v>
      </c>
      <c r="I22" s="46" t="s">
        <v>116</v>
      </c>
      <c r="J22" s="46" t="s">
        <v>107</v>
      </c>
      <c r="K22" s="46"/>
      <c r="L22" s="47"/>
    </row>
    <row r="23" spans="2:12" ht="20" x14ac:dyDescent="0.55000000000000004">
      <c r="B23" s="340"/>
      <c r="C23" s="24" t="s">
        <v>109</v>
      </c>
      <c r="D23" s="25" t="s">
        <v>255</v>
      </c>
      <c r="E23" s="25" t="s">
        <v>317</v>
      </c>
      <c r="F23" s="25" t="s">
        <v>113</v>
      </c>
      <c r="G23" s="25" t="s">
        <v>111</v>
      </c>
      <c r="H23" s="48" t="s">
        <v>105</v>
      </c>
      <c r="I23" s="48" t="s">
        <v>117</v>
      </c>
      <c r="J23" s="25" t="s">
        <v>255</v>
      </c>
      <c r="K23" s="48"/>
      <c r="L23" s="49"/>
    </row>
    <row r="24" spans="2:12" ht="20" x14ac:dyDescent="0.55000000000000004">
      <c r="B24" s="340"/>
      <c r="C24" s="24" t="s">
        <v>110</v>
      </c>
      <c r="D24" s="25" t="s">
        <v>255</v>
      </c>
      <c r="E24" s="25" t="s">
        <v>318</v>
      </c>
      <c r="F24" s="25" t="s">
        <v>255</v>
      </c>
      <c r="G24" s="25" t="s">
        <v>255</v>
      </c>
      <c r="H24" s="25" t="s">
        <v>255</v>
      </c>
      <c r="I24" s="48" t="s">
        <v>118</v>
      </c>
      <c r="J24" s="25" t="s">
        <v>255</v>
      </c>
      <c r="K24" s="48"/>
      <c r="L24" s="49"/>
    </row>
    <row r="25" spans="2:12" ht="20" x14ac:dyDescent="0.55000000000000004">
      <c r="B25" s="340"/>
      <c r="C25" s="24" t="s">
        <v>111</v>
      </c>
      <c r="D25" s="25" t="s">
        <v>255</v>
      </c>
      <c r="E25" s="25" t="s">
        <v>255</v>
      </c>
      <c r="F25" s="25" t="s">
        <v>255</v>
      </c>
      <c r="G25" s="25" t="s">
        <v>255</v>
      </c>
      <c r="H25" s="25" t="s">
        <v>255</v>
      </c>
      <c r="I25" s="48" t="s">
        <v>119</v>
      </c>
      <c r="J25" s="25" t="s">
        <v>255</v>
      </c>
      <c r="K25" s="48"/>
      <c r="L25" s="49"/>
    </row>
    <row r="26" spans="2:12" ht="20" x14ac:dyDescent="0.55000000000000004">
      <c r="B26" s="340"/>
      <c r="C26" s="157" t="s">
        <v>111</v>
      </c>
      <c r="D26" s="25" t="s">
        <v>255</v>
      </c>
      <c r="E26" s="25" t="s">
        <v>255</v>
      </c>
      <c r="F26" s="25" t="s">
        <v>255</v>
      </c>
      <c r="G26" s="25" t="s">
        <v>255</v>
      </c>
      <c r="H26" s="25" t="s">
        <v>255</v>
      </c>
      <c r="I26" s="48" t="s">
        <v>113</v>
      </c>
      <c r="J26" s="25" t="s">
        <v>255</v>
      </c>
      <c r="K26" s="48"/>
      <c r="L26" s="49"/>
    </row>
    <row r="27" spans="2:12" ht="20" x14ac:dyDescent="0.55000000000000004">
      <c r="B27" s="340"/>
      <c r="C27" s="157" t="s">
        <v>111</v>
      </c>
      <c r="D27" s="25" t="s">
        <v>255</v>
      </c>
      <c r="E27" s="25" t="s">
        <v>255</v>
      </c>
      <c r="F27" s="25" t="s">
        <v>255</v>
      </c>
      <c r="G27" s="25" t="s">
        <v>255</v>
      </c>
      <c r="H27" s="25" t="s">
        <v>255</v>
      </c>
      <c r="I27" s="48" t="s">
        <v>120</v>
      </c>
      <c r="J27" s="25" t="s">
        <v>255</v>
      </c>
      <c r="K27" s="48"/>
      <c r="L27" s="49"/>
    </row>
    <row r="28" spans="2:12" ht="20" x14ac:dyDescent="0.55000000000000004">
      <c r="B28" s="340"/>
      <c r="C28" s="157" t="s">
        <v>111</v>
      </c>
      <c r="D28" s="25" t="s">
        <v>255</v>
      </c>
      <c r="E28" s="25" t="s">
        <v>255</v>
      </c>
      <c r="F28" s="25" t="s">
        <v>255</v>
      </c>
      <c r="G28" s="25" t="s">
        <v>255</v>
      </c>
      <c r="H28" s="25" t="s">
        <v>255</v>
      </c>
      <c r="I28" s="48" t="s">
        <v>121</v>
      </c>
      <c r="J28" s="25" t="s">
        <v>255</v>
      </c>
      <c r="K28" s="48"/>
      <c r="L28" s="49"/>
    </row>
    <row r="29" spans="2:12" ht="20" x14ac:dyDescent="0.55000000000000004">
      <c r="B29" s="340"/>
      <c r="C29" s="157" t="s">
        <v>111</v>
      </c>
      <c r="D29" s="25" t="s">
        <v>255</v>
      </c>
      <c r="E29" s="25" t="s">
        <v>255</v>
      </c>
      <c r="F29" s="25" t="s">
        <v>255</v>
      </c>
      <c r="G29" s="25" t="s">
        <v>255</v>
      </c>
      <c r="H29" s="25" t="s">
        <v>255</v>
      </c>
      <c r="I29" s="48" t="s">
        <v>122</v>
      </c>
      <c r="J29" s="25" t="s">
        <v>255</v>
      </c>
      <c r="K29" s="48"/>
      <c r="L29" s="49"/>
    </row>
    <row r="30" spans="2:12" ht="20" x14ac:dyDescent="0.55000000000000004">
      <c r="B30" s="340"/>
      <c r="C30" s="157" t="s">
        <v>111</v>
      </c>
      <c r="D30" s="25" t="s">
        <v>255</v>
      </c>
      <c r="E30" s="25" t="s">
        <v>255</v>
      </c>
      <c r="F30" s="25" t="s">
        <v>255</v>
      </c>
      <c r="G30" s="25" t="s">
        <v>255</v>
      </c>
      <c r="H30" s="25" t="s">
        <v>255</v>
      </c>
      <c r="I30" s="48" t="s">
        <v>123</v>
      </c>
      <c r="J30" s="25" t="s">
        <v>255</v>
      </c>
      <c r="K30" s="48"/>
      <c r="L30" s="49"/>
    </row>
    <row r="31" spans="2:12" ht="20.5" thickBot="1" x14ac:dyDescent="0.6">
      <c r="B31" s="341"/>
      <c r="C31" s="158" t="s">
        <v>111</v>
      </c>
      <c r="D31" s="159" t="s">
        <v>255</v>
      </c>
      <c r="E31" s="159" t="s">
        <v>255</v>
      </c>
      <c r="F31" s="159" t="s">
        <v>255</v>
      </c>
      <c r="G31" s="159" t="s">
        <v>255</v>
      </c>
      <c r="H31" s="159" t="s">
        <v>255</v>
      </c>
      <c r="I31" s="159" t="s">
        <v>255</v>
      </c>
      <c r="J31" s="159" t="s">
        <v>255</v>
      </c>
      <c r="K31" s="50"/>
      <c r="L31" s="51"/>
    </row>
    <row r="36" spans="3:3" x14ac:dyDescent="0.55000000000000004">
      <c r="C36" s="16" t="s">
        <v>222</v>
      </c>
    </row>
    <row r="37" spans="3:3" x14ac:dyDescent="0.55000000000000004">
      <c r="C37" s="16" t="s">
        <v>74</v>
      </c>
    </row>
    <row r="38" spans="3:3" x14ac:dyDescent="0.55000000000000004">
      <c r="C38" s="16" t="s">
        <v>225</v>
      </c>
    </row>
    <row r="39" spans="3:3" x14ac:dyDescent="0.55000000000000004">
      <c r="C39" s="16" t="s">
        <v>75</v>
      </c>
    </row>
    <row r="40" spans="3:3" x14ac:dyDescent="0.55000000000000004">
      <c r="C40" s="16" t="s">
        <v>124</v>
      </c>
    </row>
    <row r="41" spans="3:3" x14ac:dyDescent="0.55000000000000004">
      <c r="C41" s="16" t="s">
        <v>125</v>
      </c>
    </row>
    <row r="42" spans="3:3" x14ac:dyDescent="0.55000000000000004">
      <c r="C42" s="16" t="s">
        <v>126</v>
      </c>
    </row>
    <row r="43" spans="3:3" x14ac:dyDescent="0.55000000000000004">
      <c r="C43" s="16" t="s">
        <v>127</v>
      </c>
    </row>
    <row r="44" spans="3:3" x14ac:dyDescent="0.55000000000000004">
      <c r="C44" s="16" t="s">
        <v>128</v>
      </c>
    </row>
    <row r="45" spans="3:3" x14ac:dyDescent="0.55000000000000004">
      <c r="C45" s="16" t="s">
        <v>129</v>
      </c>
    </row>
    <row r="46" spans="3:3" x14ac:dyDescent="0.55000000000000004">
      <c r="C46" s="16" t="s">
        <v>130</v>
      </c>
    </row>
    <row r="48" spans="3:3" x14ac:dyDescent="0.55000000000000004">
      <c r="C48" s="16" t="s">
        <v>76</v>
      </c>
    </row>
    <row r="49" spans="3:3" x14ac:dyDescent="0.55000000000000004">
      <c r="C49" s="16" t="s">
        <v>77</v>
      </c>
    </row>
    <row r="51" spans="3:3" x14ac:dyDescent="0.55000000000000004">
      <c r="C51" s="16" t="s">
        <v>226</v>
      </c>
    </row>
    <row r="52" spans="3:3" x14ac:dyDescent="0.55000000000000004">
      <c r="C52" s="16" t="s">
        <v>78</v>
      </c>
    </row>
    <row r="53" spans="3:3" x14ac:dyDescent="0.55000000000000004">
      <c r="C53" s="16" t="s">
        <v>79</v>
      </c>
    </row>
    <row r="54" spans="3:3" x14ac:dyDescent="0.55000000000000004">
      <c r="C54" s="16" t="s">
        <v>80</v>
      </c>
    </row>
    <row r="55" spans="3:3" x14ac:dyDescent="0.55000000000000004">
      <c r="C55" s="16" t="s">
        <v>81</v>
      </c>
    </row>
    <row r="56" spans="3:3" x14ac:dyDescent="0.55000000000000004">
      <c r="C56" s="16" t="s">
        <v>82</v>
      </c>
    </row>
  </sheetData>
  <mergeCells count="1">
    <mergeCell ref="B22:B31"/>
  </mergeCells>
  <phoneticPr fontId="2"/>
  <pageMargins left="0.25" right="0.25" top="0.75" bottom="0.75" header="0.3" footer="0.3"/>
  <pageSetup paperSize="8" scale="44"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 里美</dc:creator>
  <cp:lastModifiedBy>山本 昇生</cp:lastModifiedBy>
  <cp:lastPrinted>2024-07-01T06:50:08Z</cp:lastPrinted>
  <dcterms:created xsi:type="dcterms:W3CDTF">2023-07-14T10:06:06Z</dcterms:created>
  <dcterms:modified xsi:type="dcterms:W3CDTF">2024-08-01T05:31:14Z</dcterms:modified>
</cp:coreProperties>
</file>